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СПОРТ\проект + 07  ФКиС корректировка сентябрь\ПРОЕКТ-п 2025 проект физ.культура и спорт\"/>
    </mc:Choice>
  </mc:AlternateContent>
  <bookViews>
    <workbookView xWindow="0" yWindow="0" windowWidth="28800" windowHeight="12435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МП'!$A$1:$T$29</definedName>
    <definedName name="_xlnm.Print_Area" localSheetId="0">'пр к пасп'!$A$1:$Q$17</definedName>
    <definedName name="_xlnm.Print_Area" localSheetId="1">'пр к пасп ПП1'!$A$1:$G$25</definedName>
    <definedName name="_xlnm.Print_Area" localSheetId="2">'пр к ПП1'!$A$1:$L$33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7" l="1"/>
  <c r="E16" i="7" l="1"/>
  <c r="H11" i="8"/>
  <c r="O20" i="6"/>
  <c r="Y20" i="6" s="1"/>
  <c r="N16" i="6"/>
  <c r="S16" i="6"/>
  <c r="S26" i="6"/>
  <c r="P20" i="6"/>
  <c r="Q20" i="6"/>
  <c r="R20" i="6"/>
  <c r="R23" i="6"/>
  <c r="N23" i="6"/>
  <c r="O23" i="6"/>
  <c r="O27" i="6" s="1"/>
  <c r="G19" i="6"/>
  <c r="Q13" i="6"/>
  <c r="S20" i="6" l="1"/>
  <c r="S19" i="6"/>
  <c r="Y26" i="6"/>
  <c r="M19" i="6"/>
  <c r="K15" i="8"/>
  <c r="R13" i="6" l="1"/>
  <c r="J11" i="5"/>
  <c r="K11" i="5" s="1"/>
  <c r="G18" i="7" l="1"/>
  <c r="G16" i="7" s="1"/>
  <c r="F16" i="7"/>
  <c r="J21" i="5" l="1"/>
  <c r="K21" i="5"/>
  <c r="I21" i="5"/>
  <c r="L21" i="5" l="1"/>
  <c r="Y17" i="6"/>
  <c r="Y24" i="6"/>
  <c r="Y25" i="6"/>
  <c r="Y28" i="6"/>
  <c r="Y29" i="6"/>
  <c r="J17" i="5"/>
  <c r="L17" i="5" s="1"/>
  <c r="K17" i="5"/>
  <c r="I17" i="5"/>
  <c r="J20" i="5"/>
  <c r="J16" i="5" s="1"/>
  <c r="K20" i="5"/>
  <c r="I20" i="5"/>
  <c r="I18" i="5" s="1"/>
  <c r="I16" i="5" l="1"/>
  <c r="I14" i="5" s="1"/>
  <c r="L20" i="5"/>
  <c r="R27" i="6"/>
  <c r="K18" i="5"/>
  <c r="K16" i="5"/>
  <c r="K14" i="5" s="1"/>
  <c r="J18" i="5"/>
  <c r="J14" i="5"/>
  <c r="I31" i="8"/>
  <c r="I29" i="8"/>
  <c r="I26" i="8"/>
  <c r="I23" i="8"/>
  <c r="I21" i="8"/>
  <c r="I18" i="8"/>
  <c r="I16" i="8"/>
  <c r="I14" i="8"/>
  <c r="I11" i="8"/>
  <c r="K12" i="8"/>
  <c r="K13" i="8"/>
  <c r="K17" i="8"/>
  <c r="J16" i="8"/>
  <c r="H16" i="8"/>
  <c r="K16" i="8" s="1"/>
  <c r="J18" i="8"/>
  <c r="H18" i="8"/>
  <c r="K20" i="8"/>
  <c r="K19" i="8"/>
  <c r="J21" i="8"/>
  <c r="H21" i="8"/>
  <c r="K22" i="8"/>
  <c r="K25" i="8"/>
  <c r="K24" i="8"/>
  <c r="J23" i="8"/>
  <c r="H23" i="8"/>
  <c r="K28" i="8"/>
  <c r="K27" i="8"/>
  <c r="J26" i="8"/>
  <c r="H26" i="8"/>
  <c r="K30" i="8"/>
  <c r="K29" i="8" s="1"/>
  <c r="J29" i="8"/>
  <c r="H29" i="8"/>
  <c r="K32" i="8"/>
  <c r="K31" i="8" s="1"/>
  <c r="J31" i="8"/>
  <c r="H31" i="8"/>
  <c r="I33" i="8" l="1"/>
  <c r="K11" i="8"/>
  <c r="K21" i="8"/>
  <c r="L18" i="5"/>
  <c r="K18" i="8"/>
  <c r="L14" i="5"/>
  <c r="L16" i="5"/>
  <c r="K26" i="8"/>
  <c r="K23" i="8"/>
  <c r="J11" i="8" l="1"/>
  <c r="H14" i="8"/>
  <c r="H33" i="8" s="1"/>
  <c r="F18" i="6" l="1"/>
  <c r="G18" i="6"/>
  <c r="H18" i="6"/>
  <c r="I18" i="6"/>
  <c r="I16" i="6" s="1"/>
  <c r="I23" i="6" s="1"/>
  <c r="J18" i="6"/>
  <c r="J16" i="6" s="1"/>
  <c r="J23" i="6" s="1"/>
  <c r="K18" i="6"/>
  <c r="K16" i="6" s="1"/>
  <c r="K23" i="6" s="1"/>
  <c r="M18" i="6"/>
  <c r="M16" i="6" s="1"/>
  <c r="M23" i="6" s="1"/>
  <c r="F19" i="6"/>
  <c r="H19" i="6"/>
  <c r="I19" i="6"/>
  <c r="J19" i="6"/>
  <c r="K19" i="6"/>
  <c r="L19" i="6"/>
  <c r="L16" i="6" s="1"/>
  <c r="L23" i="6" s="1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E19" i="6"/>
  <c r="E18" i="6"/>
  <c r="H16" i="6" l="1"/>
  <c r="H23" i="6" s="1"/>
  <c r="Y19" i="6"/>
  <c r="G16" i="6"/>
  <c r="G23" i="6" s="1"/>
  <c r="E16" i="6"/>
  <c r="Y18" i="6"/>
  <c r="F16" i="6"/>
  <c r="F23" i="6" s="1"/>
  <c r="Y21" i="6"/>
  <c r="Y22" i="6"/>
  <c r="I8" i="8"/>
  <c r="J8" i="8" s="1"/>
  <c r="F10" i="7"/>
  <c r="G10" i="7" s="1"/>
  <c r="Y16" i="6" l="1"/>
  <c r="E23" i="6"/>
  <c r="S29" i="6"/>
  <c r="U23" i="6" l="1"/>
  <c r="V23" i="6"/>
  <c r="T23" i="6"/>
  <c r="U16" i="6"/>
  <c r="V16" i="6"/>
  <c r="T16" i="6"/>
  <c r="X26" i="6" l="1"/>
  <c r="S28" i="6"/>
  <c r="S25" i="6"/>
  <c r="C16" i="6"/>
  <c r="C23" i="6"/>
  <c r="L15" i="5"/>
  <c r="S22" i="6" l="1"/>
  <c r="X19" i="6"/>
  <c r="J14" i="8" l="1"/>
  <c r="K14" i="8" l="1"/>
  <c r="K33" i="8" s="1"/>
  <c r="J33" i="8"/>
  <c r="P27" i="6"/>
  <c r="Q27" i="6"/>
  <c r="B15" i="3"/>
  <c r="Y27" i="6" l="1"/>
  <c r="K34" i="8"/>
  <c r="S27" i="6" l="1"/>
  <c r="X27" i="6" l="1"/>
  <c r="P23" i="6" l="1"/>
  <c r="Q23" i="6"/>
  <c r="X20" i="6"/>
  <c r="X16" i="6" s="1"/>
  <c r="Y23" i="6" l="1"/>
  <c r="S23" i="6"/>
  <c r="X23" i="6" s="1"/>
</calcChain>
</file>

<file path=xl/sharedStrings.xml><?xml version="1.0" encoding="utf-8"?>
<sst xmlns="http://schemas.openxmlformats.org/spreadsheetml/2006/main" count="296" uniqueCount="201">
  <si>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</si>
  <si>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</si>
  <si>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</si>
  <si>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</si>
  <si>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</si>
  <si>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</si>
  <si>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</si>
  <si>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</si>
  <si>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</si>
  <si>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</si>
  <si>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</si>
  <si>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</si>
  <si>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</si>
  <si>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</si>
  <si>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</si>
  <si>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</si>
  <si>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</si>
  <si>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</si>
  <si>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</si>
  <si>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</si>
  <si>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</si>
  <si>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</si>
  <si>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</si>
  <si>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</si>
  <si>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</si>
  <si>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</si>
  <si>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</si>
  <si>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</si>
  <si>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</si>
  <si>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</si>
  <si>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</si>
  <si>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</si>
  <si>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</si>
  <si>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</si>
  <si>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</si>
  <si>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</si>
  <si>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</si>
  <si>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</si>
  <si>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</si>
  <si>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</si>
  <si>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</si>
  <si>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</si>
  <si>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</si>
  <si>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</si>
  <si>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</si>
  <si>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</si>
  <si>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</si>
  <si>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</si>
  <si>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</si>
  <si>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</si>
  <si>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</si>
  <si>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</si>
  <si>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</si>
  <si>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</si>
  <si>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</si>
  <si>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</si>
  <si>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</si>
  <si>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</si>
  <si>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</si>
  <si>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</si>
  <si>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</si>
  <si>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</si>
  <si>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</si>
  <si>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</si>
  <si>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</si>
  <si>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</si>
  <si>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</si>
  <si>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</si>
  <si>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</si>
  <si>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</si>
  <si>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</si>
  <si>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</si>
  <si>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</si>
  <si>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</si>
  <si>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</si>
  <si>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</si>
  <si>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</si>
  <si>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</si>
  <si>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</si>
  <si>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</si>
  <si>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</si>
  <si>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</si>
  <si>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</si>
  <si>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</si>
  <si>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</si>
  <si>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</si>
  <si>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</si>
  <si>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</si>
  <si>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</si>
  <si>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</si>
  <si>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</si>
  <si>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</si>
  <si>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</si>
  <si>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</si>
  <si>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</si>
  <si>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</si>
  <si>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</si>
  <si>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</si>
  <si>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</si>
  <si>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</si>
  <si>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</si>
  <si>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</si>
  <si>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</si>
  <si>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</si>
  <si>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</si>
  <si>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</si>
  <si>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</si>
  <si>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</si>
  <si>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</si>
  <si>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</si>
  <si>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</si>
  <si>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</si>
  <si>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</si>
  <si>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</si>
  <si>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</si>
  <si>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</si>
  <si>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</si>
  <si>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</si>
  <si>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</si>
  <si>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</si>
  <si>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</si>
  <si>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</si>
  <si>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</si>
  <si>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</si>
  <si>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</si>
  <si>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</si>
  <si>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</si>
  <si>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</si>
  <si>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</si>
  <si>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</si>
  <si>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</si>
  <si>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</si>
  <si>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</si>
  <si>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</si>
  <si>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</si>
  <si>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</si>
  <si>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</si>
  <si>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</si>
  <si>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</si>
  <si>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</si>
  <si>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</si>
  <si>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</si>
  <si>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</si>
  <si>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</si>
  <si>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</si>
  <si>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</si>
  <si>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</si>
  <si>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</si>
  <si>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</si>
  <si>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</si>
  <si>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</si>
  <si>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</si>
  <si>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</si>
  <si>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</si>
  <si>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</si>
  <si>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</si>
  <si>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</si>
  <si>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</si>
  <si>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</si>
  <si>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</si>
  <si>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</si>
  <si>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</si>
  <si>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</si>
  <si>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</si>
  <si>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</si>
  <si>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</si>
  <si>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</si>
  <si>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</si>
  <si>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</si>
  <si>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</si>
  <si>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</si>
  <si>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</si>
  <si>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</si>
  <si>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</si>
  <si>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</si>
  <si>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</si>
  <si>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</si>
  <si>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</si>
  <si>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</si>
  <si>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</si>
  <si>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</si>
  <si>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</si>
  <si>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</si>
  <si>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</si>
  <si>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</si>
  <si>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</si>
  <si>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</si>
  <si>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</si>
  <si>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</si>
  <si>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</si>
  <si>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</si>
  <si>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</si>
  <si>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</si>
  <si>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</si>
  <si>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</si>
  <si>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</si>
  <si>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</si>
  <si>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</si>
  <si>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2022 отчет</t>
  </si>
  <si>
    <t>2023 отчет</t>
  </si>
  <si>
    <t>2024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</si>
</sst>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_-* #,##0.000\ _₽_-;\-* #,##0.000\ _₽_-;_-* &quot;-&quot;???\ _₽_-;_-@_-"/>
    <numFmt numFmtId="170" formatCode="_-* #,##0.000\ _₽_-;\-* #,##0.000\ _₽_-;_-* &quot;-&quot;??\ _₽_-;_-@_-"/>
    <numFmt numFmtId="171" formatCode="0.0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7" fillId="0" borderId="0" xfId="0" applyFont="1"/>
    <xf numFmtId="169" fontId="17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/>
    <xf numFmtId="169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69" fontId="20" fillId="0" borderId="0" xfId="0" applyNumberFormat="1" applyFont="1"/>
    <xf numFmtId="170" fontId="18" fillId="0" borderId="1" xfId="0" applyNumberFormat="1" applyFont="1" applyBorder="1" applyAlignment="1">
      <alignment vertical="center" wrapText="1"/>
    </xf>
    <xf numFmtId="170" fontId="15" fillId="0" borderId="1" xfId="0" applyNumberFormat="1" applyFont="1" applyBorder="1" applyAlignment="1">
      <alignment vertical="center" wrapText="1"/>
    </xf>
    <xf numFmtId="170" fontId="15" fillId="0" borderId="1" xfId="1" applyNumberFormat="1" applyFont="1" applyBorder="1" applyAlignment="1">
      <alignment vertical="center" wrapText="1"/>
    </xf>
    <xf numFmtId="170" fontId="1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9" fontId="16" fillId="2" borderId="1" xfId="2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vertical="center" wrapText="1"/>
    </xf>
    <xf numFmtId="170" fontId="6" fillId="2" borderId="1" xfId="0" applyNumberFormat="1" applyFont="1" applyFill="1" applyBorder="1" applyAlignment="1">
      <alignment vertical="center" wrapText="1"/>
    </xf>
    <xf numFmtId="43" fontId="21" fillId="0" borderId="1" xfId="0" applyNumberFormat="1" applyFont="1" applyBorder="1" applyAlignment="1">
      <alignment vertical="center" wrapText="1"/>
    </xf>
    <xf numFmtId="170" fontId="21" fillId="0" borderId="1" xfId="0" applyNumberFormat="1" applyFont="1" applyBorder="1" applyAlignment="1">
      <alignment vertical="center" wrapText="1"/>
    </xf>
    <xf numFmtId="170" fontId="21" fillId="2" borderId="1" xfId="0" applyNumberFormat="1" applyFont="1" applyFill="1" applyBorder="1" applyAlignment="1">
      <alignment vertical="center" wrapText="1"/>
    </xf>
    <xf numFmtId="164" fontId="2" fillId="0" borderId="1" xfId="2" applyFont="1" applyBorder="1" applyAlignment="1">
      <alignment vertical="center" wrapText="1"/>
    </xf>
    <xf numFmtId="170" fontId="1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9"/>
  <sheetViews>
    <sheetView view="pageBreakPreview" zoomScale="70" zoomScaleNormal="70" zoomScaleSheetLayoutView="70" workbookViewId="0">
      <selection activeCell="N17" sqref="N17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4" customWidth="1"/>
    <col min="15" max="15" width="12" style="64" customWidth="1"/>
    <col min="16" max="16" width="14.625" style="1" customWidth="1"/>
    <col min="17" max="17" width="17.625" style="1" customWidth="1"/>
    <col min="18" max="16384" width="9" style="1"/>
  </cols>
  <sheetData>
    <row r="1" spans="1:17" ht="18.75" x14ac:dyDescent="0.25">
      <c r="K1" s="2" t="s">
        <v>10</v>
      </c>
      <c r="L1" s="2"/>
      <c r="M1" s="112"/>
      <c r="N1" s="112"/>
      <c r="O1" s="112"/>
      <c r="P1" s="18"/>
      <c r="Q1" s="18"/>
    </row>
    <row r="2" spans="1:17" ht="39.75" customHeight="1" x14ac:dyDescent="0.25">
      <c r="K2" s="127" t="s">
        <v>136</v>
      </c>
      <c r="L2" s="127"/>
      <c r="M2" s="127"/>
      <c r="N2" s="127"/>
      <c r="O2" s="127"/>
      <c r="P2" s="127"/>
      <c r="Q2" s="127"/>
    </row>
    <row r="3" spans="1:17" x14ac:dyDescent="0.25">
      <c r="M3" s="42"/>
      <c r="N3" s="42"/>
      <c r="O3" s="42"/>
    </row>
    <row r="4" spans="1:17" ht="15.6" customHeight="1" x14ac:dyDescent="0.25">
      <c r="A4" s="100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8" customHeight="1" x14ac:dyDescent="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ht="18" customHeight="1" x14ac:dyDescent="0.25">
      <c r="A6" s="128" t="s">
        <v>9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1:17" ht="18" customHeight="1" x14ac:dyDescent="0.25">
      <c r="A7" s="128" t="s">
        <v>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17" ht="18" customHeight="1" x14ac:dyDescent="0.25">
      <c r="A8" s="128" t="s">
        <v>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7" ht="18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8.25" customHeight="1" x14ac:dyDescent="0.25">
      <c r="A10" s="110"/>
      <c r="B10" s="42"/>
      <c r="C10" s="42"/>
      <c r="D10" s="125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49.5" customHeight="1" x14ac:dyDescent="0.25">
      <c r="A11" s="123" t="s">
        <v>16</v>
      </c>
      <c r="B11" s="123" t="s">
        <v>4</v>
      </c>
      <c r="C11" s="123" t="s">
        <v>2</v>
      </c>
      <c r="D11" s="123" t="s">
        <v>64</v>
      </c>
      <c r="E11" s="123" t="s">
        <v>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95.25" customHeight="1" x14ac:dyDescent="0.25">
      <c r="A12" s="123"/>
      <c r="B12" s="123"/>
      <c r="C12" s="123"/>
      <c r="D12" s="123"/>
      <c r="E12" s="123" t="s">
        <v>53</v>
      </c>
      <c r="F12" s="123" t="s">
        <v>54</v>
      </c>
      <c r="G12" s="133" t="s">
        <v>58</v>
      </c>
      <c r="H12" s="123" t="s">
        <v>50</v>
      </c>
      <c r="I12" s="123" t="s">
        <v>51</v>
      </c>
      <c r="J12" s="123" t="s">
        <v>52</v>
      </c>
      <c r="K12" s="123" t="s">
        <v>55</v>
      </c>
      <c r="L12" s="123" t="s">
        <v>148</v>
      </c>
      <c r="M12" s="129">
        <v>2022</v>
      </c>
      <c r="N12" s="129">
        <v>2023</v>
      </c>
      <c r="O12" s="129">
        <v>2024</v>
      </c>
      <c r="P12" s="123" t="s">
        <v>6</v>
      </c>
      <c r="Q12" s="124"/>
    </row>
    <row r="13" spans="1:17" ht="15.6" customHeight="1" x14ac:dyDescent="0.25">
      <c r="A13" s="123"/>
      <c r="B13" s="123"/>
      <c r="C13" s="123"/>
      <c r="D13" s="123"/>
      <c r="E13" s="123"/>
      <c r="F13" s="123"/>
      <c r="G13" s="133"/>
      <c r="H13" s="123"/>
      <c r="I13" s="123"/>
      <c r="J13" s="123"/>
      <c r="K13" s="123"/>
      <c r="L13" s="123"/>
      <c r="M13" s="130"/>
      <c r="N13" s="130"/>
      <c r="O13" s="130"/>
      <c r="P13" s="109" t="s">
        <v>56</v>
      </c>
      <c r="Q13" s="109" t="s">
        <v>57</v>
      </c>
    </row>
    <row r="14" spans="1:17" ht="42.75" customHeight="1" x14ac:dyDescent="0.25">
      <c r="A14" s="109">
        <v>1</v>
      </c>
      <c r="B14" s="109">
        <v>2</v>
      </c>
      <c r="C14" s="109">
        <v>3</v>
      </c>
      <c r="D14" s="109">
        <v>4</v>
      </c>
      <c r="E14" s="109">
        <v>5</v>
      </c>
      <c r="F14" s="109">
        <v>6</v>
      </c>
      <c r="G14" s="109">
        <v>7</v>
      </c>
      <c r="H14" s="109">
        <v>8</v>
      </c>
      <c r="I14" s="109">
        <v>9</v>
      </c>
      <c r="J14" s="109">
        <v>10</v>
      </c>
      <c r="K14" s="109">
        <v>11</v>
      </c>
      <c r="L14" s="109">
        <v>12</v>
      </c>
      <c r="M14" s="109">
        <v>13</v>
      </c>
      <c r="N14" s="109">
        <v>14</v>
      </c>
      <c r="O14" s="109">
        <v>15</v>
      </c>
      <c r="P14" s="109">
        <v>16</v>
      </c>
      <c r="Q14" s="109">
        <v>17</v>
      </c>
    </row>
    <row r="15" spans="1:17" ht="44.25" customHeight="1" x14ac:dyDescent="0.25">
      <c r="A15" s="109">
        <v>1</v>
      </c>
      <c r="B15" s="131" t="s">
        <v>127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spans="1:17" ht="87" customHeight="1" x14ac:dyDescent="0.25">
      <c r="A16" s="38" t="s">
        <v>3</v>
      </c>
      <c r="B16" s="111" t="s">
        <v>128</v>
      </c>
      <c r="C16" s="109" t="s">
        <v>60</v>
      </c>
      <c r="D16" s="111">
        <v>2777</v>
      </c>
      <c r="E16" s="111">
        <v>4562</v>
      </c>
      <c r="F16" s="111">
        <v>4902</v>
      </c>
      <c r="G16" s="111">
        <v>4950</v>
      </c>
      <c r="H16" s="111">
        <v>5350</v>
      </c>
      <c r="I16" s="111">
        <v>5938</v>
      </c>
      <c r="J16" s="111">
        <v>6239</v>
      </c>
      <c r="K16" s="111">
        <v>6299</v>
      </c>
      <c r="L16" s="111">
        <v>6367</v>
      </c>
      <c r="M16" s="111">
        <v>6435</v>
      </c>
      <c r="N16" s="111">
        <v>6497</v>
      </c>
      <c r="O16" s="111">
        <v>6625</v>
      </c>
      <c r="P16" s="111">
        <v>6860</v>
      </c>
      <c r="Q16" s="111">
        <v>8800</v>
      </c>
    </row>
    <row r="17" spans="1:17" ht="44.25" customHeight="1" x14ac:dyDescent="0.25">
      <c r="A17" s="38" t="s">
        <v>61</v>
      </c>
      <c r="B17" s="108" t="s">
        <v>129</v>
      </c>
      <c r="C17" s="109" t="s">
        <v>60</v>
      </c>
      <c r="D17" s="111">
        <v>814</v>
      </c>
      <c r="E17" s="111">
        <v>824</v>
      </c>
      <c r="F17" s="111">
        <v>723</v>
      </c>
      <c r="G17" s="111">
        <v>750</v>
      </c>
      <c r="H17" s="111">
        <v>834</v>
      </c>
      <c r="I17" s="111">
        <v>655</v>
      </c>
      <c r="J17" s="111">
        <v>718</v>
      </c>
      <c r="K17" s="111">
        <v>739</v>
      </c>
      <c r="L17" s="111">
        <v>760</v>
      </c>
      <c r="M17" s="111">
        <v>694</v>
      </c>
      <c r="N17" s="111">
        <v>689</v>
      </c>
      <c r="O17" s="111">
        <v>660</v>
      </c>
      <c r="P17" s="111">
        <v>975</v>
      </c>
      <c r="Q17" s="111">
        <v>1600</v>
      </c>
    </row>
    <row r="18" spans="1:17" ht="22.5" customHeight="1" x14ac:dyDescent="0.25"/>
    <row r="19" spans="1:17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5"/>
      <c r="N19" s="65"/>
      <c r="O19" s="65"/>
      <c r="P19" s="37"/>
      <c r="Q19" s="37"/>
    </row>
    <row r="20" spans="1:17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5"/>
      <c r="N20" s="65"/>
      <c r="O20" s="65"/>
      <c r="P20" s="37"/>
      <c r="Q20" s="37"/>
    </row>
    <row r="21" spans="1:17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5"/>
      <c r="N21" s="65"/>
      <c r="O21" s="65"/>
      <c r="P21" s="37"/>
      <c r="Q21" s="37"/>
    </row>
    <row r="22" spans="1:17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5"/>
      <c r="N22" s="65"/>
      <c r="O22" s="65"/>
      <c r="P22" s="37"/>
      <c r="Q22" s="37"/>
    </row>
    <row r="23" spans="1:17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5"/>
      <c r="N23" s="65"/>
      <c r="O23" s="65"/>
      <c r="P23" s="37"/>
      <c r="Q23" s="37"/>
    </row>
    <row r="24" spans="1:17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5"/>
      <c r="N24" s="65"/>
      <c r="O24" s="65"/>
      <c r="P24" s="37"/>
      <c r="Q24" s="37"/>
    </row>
    <row r="25" spans="1:17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5"/>
      <c r="N25" s="65"/>
      <c r="O25" s="65"/>
      <c r="P25" s="37"/>
      <c r="Q25" s="37"/>
    </row>
    <row r="26" spans="1:17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5"/>
      <c r="N26" s="65"/>
      <c r="O26" s="65"/>
      <c r="P26" s="37"/>
      <c r="Q26" s="37"/>
    </row>
    <row r="27" spans="1:17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5"/>
      <c r="N27" s="65"/>
      <c r="O27" s="65"/>
      <c r="P27" s="37"/>
      <c r="Q27" s="37"/>
    </row>
    <row r="28" spans="1:17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5"/>
      <c r="N28" s="65"/>
      <c r="O28" s="65"/>
      <c r="P28" s="37"/>
      <c r="Q28" s="37"/>
    </row>
    <row r="29" spans="1:17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5"/>
      <c r="N29" s="65"/>
      <c r="O29" s="65"/>
      <c r="P29" s="37"/>
      <c r="Q29" s="37"/>
    </row>
    <row r="30" spans="1:17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5"/>
      <c r="N30" s="65"/>
      <c r="O30" s="65"/>
      <c r="P30" s="37"/>
      <c r="Q30" s="37"/>
    </row>
    <row r="31" spans="1:17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5"/>
      <c r="N31" s="65"/>
      <c r="O31" s="65"/>
      <c r="P31" s="37"/>
      <c r="Q31" s="37"/>
    </row>
    <row r="32" spans="1:17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5"/>
      <c r="N32" s="65"/>
      <c r="O32" s="65"/>
      <c r="P32" s="37"/>
      <c r="Q32" s="37"/>
    </row>
    <row r="33" spans="1:17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5"/>
      <c r="N33" s="65"/>
      <c r="O33" s="65"/>
      <c r="P33" s="37"/>
      <c r="Q33" s="37"/>
    </row>
    <row r="34" spans="1:17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5"/>
      <c r="N34" s="65"/>
      <c r="O34" s="65"/>
      <c r="P34" s="37"/>
      <c r="Q34" s="37"/>
    </row>
    <row r="35" spans="1:17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5"/>
      <c r="N35" s="65"/>
      <c r="O35" s="65"/>
      <c r="P35" s="37"/>
      <c r="Q35" s="37"/>
    </row>
    <row r="36" spans="1:17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5"/>
      <c r="N36" s="65"/>
      <c r="O36" s="65"/>
      <c r="P36" s="37"/>
      <c r="Q36" s="37"/>
    </row>
    <row r="37" spans="1:17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5"/>
      <c r="N37" s="65"/>
      <c r="O37" s="65"/>
      <c r="P37" s="37"/>
      <c r="Q37" s="37"/>
    </row>
    <row r="38" spans="1:17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5"/>
      <c r="N38" s="65"/>
      <c r="O38" s="65"/>
      <c r="P38" s="37"/>
      <c r="Q38" s="37"/>
    </row>
    <row r="39" spans="1:17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5"/>
      <c r="N39" s="65"/>
      <c r="O39" s="65"/>
      <c r="P39" s="37"/>
      <c r="Q39" s="37"/>
    </row>
  </sheetData>
  <mergeCells count="24">
    <mergeCell ref="B15:Q15"/>
    <mergeCell ref="G12:G13"/>
    <mergeCell ref="H12:H13"/>
    <mergeCell ref="I12:I13"/>
    <mergeCell ref="J12:J13"/>
    <mergeCell ref="L12:L13"/>
    <mergeCell ref="M12:M13"/>
    <mergeCell ref="N12:N13"/>
    <mergeCell ref="E11:Q11"/>
    <mergeCell ref="P12:Q12"/>
    <mergeCell ref="D10:Q10"/>
    <mergeCell ref="K12:K13"/>
    <mergeCell ref="K2:Q2"/>
    <mergeCell ref="A5:Q5"/>
    <mergeCell ref="A6:Q6"/>
    <mergeCell ref="A7:Q7"/>
    <mergeCell ref="A8:Q8"/>
    <mergeCell ref="A11:A13"/>
    <mergeCell ref="B11:B13"/>
    <mergeCell ref="C11:C13"/>
    <mergeCell ref="D11:D13"/>
    <mergeCell ref="E12:E13"/>
    <mergeCell ref="F12:F13"/>
    <mergeCell ref="O12:O13"/>
  </mergeCells>
  <pageMargins left="0.78740157480314965" right="0.78740157480314965" top="1.1811023622047245" bottom="0.3937007874015748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G18" sqref="G18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4" customWidth="1"/>
    <col min="6" max="6" width="18.25" style="64" customWidth="1"/>
    <col min="7" max="7" width="18.5" style="64" customWidth="1"/>
    <col min="8" max="16384" width="9" style="1"/>
  </cols>
  <sheetData>
    <row r="1" spans="1:7" ht="81.75" customHeight="1" x14ac:dyDescent="0.25">
      <c r="A1" s="100"/>
      <c r="B1" s="42"/>
      <c r="C1" s="100"/>
      <c r="D1" s="42"/>
      <c r="E1" s="134" t="s">
        <v>194</v>
      </c>
      <c r="F1" s="134"/>
      <c r="G1" s="134"/>
    </row>
    <row r="2" spans="1:7" ht="6.75" customHeight="1" x14ac:dyDescent="0.25">
      <c r="A2" s="99"/>
      <c r="B2" s="42"/>
      <c r="C2" s="100"/>
      <c r="D2" s="42"/>
      <c r="E2" s="42"/>
      <c r="F2" s="42"/>
      <c r="G2" s="42"/>
    </row>
    <row r="3" spans="1:7" ht="18.75" hidden="1" customHeight="1" x14ac:dyDescent="0.25">
      <c r="A3" s="99"/>
      <c r="B3" s="42"/>
      <c r="C3" s="100"/>
      <c r="D3" s="42"/>
      <c r="E3" s="42"/>
      <c r="F3" s="42"/>
      <c r="G3" s="42"/>
    </row>
    <row r="4" spans="1:7" ht="18.75" x14ac:dyDescent="0.25">
      <c r="A4" s="128" t="s">
        <v>1</v>
      </c>
      <c r="B4" s="128"/>
      <c r="C4" s="128"/>
      <c r="D4" s="128"/>
      <c r="E4" s="128"/>
      <c r="F4" s="128"/>
      <c r="G4" s="128"/>
    </row>
    <row r="5" spans="1:7" ht="18.75" x14ac:dyDescent="0.25">
      <c r="A5" s="139" t="s">
        <v>65</v>
      </c>
      <c r="B5" s="128"/>
      <c r="C5" s="128"/>
      <c r="D5" s="128"/>
      <c r="E5" s="128"/>
      <c r="F5" s="128"/>
      <c r="G5" s="128"/>
    </row>
    <row r="6" spans="1:7" ht="36" customHeight="1" x14ac:dyDescent="0.25">
      <c r="A6" s="139" t="s">
        <v>146</v>
      </c>
      <c r="B6" s="128"/>
      <c r="C6" s="128"/>
      <c r="D6" s="128"/>
      <c r="E6" s="128"/>
      <c r="F6" s="128"/>
      <c r="G6" s="128"/>
    </row>
    <row r="7" spans="1:7" ht="10.5" customHeight="1" x14ac:dyDescent="0.25">
      <c r="A7" s="101"/>
      <c r="B7" s="99"/>
      <c r="C7" s="99"/>
      <c r="D7" s="99"/>
      <c r="E7" s="128"/>
      <c r="F7" s="128"/>
      <c r="G7" s="128"/>
    </row>
    <row r="8" spans="1:7" ht="13.5" hidden="1" customHeight="1" x14ac:dyDescent="0.25">
      <c r="A8" s="99"/>
      <c r="B8" s="42"/>
      <c r="C8" s="100"/>
      <c r="D8" s="42"/>
      <c r="E8" s="100"/>
      <c r="F8" s="100"/>
      <c r="G8" s="100"/>
    </row>
    <row r="9" spans="1:7" x14ac:dyDescent="0.25">
      <c r="A9" s="123" t="s">
        <v>16</v>
      </c>
      <c r="B9" s="123" t="s">
        <v>43</v>
      </c>
      <c r="C9" s="123" t="s">
        <v>2</v>
      </c>
      <c r="D9" s="123" t="s">
        <v>44</v>
      </c>
      <c r="E9" s="102"/>
      <c r="F9" s="102" t="s">
        <v>45</v>
      </c>
      <c r="G9" s="102"/>
    </row>
    <row r="10" spans="1:7" x14ac:dyDescent="0.25">
      <c r="A10" s="123"/>
      <c r="B10" s="123"/>
      <c r="C10" s="123"/>
      <c r="D10" s="123"/>
      <c r="E10" s="54">
        <v>2025</v>
      </c>
      <c r="F10" s="54">
        <f>E10+1</f>
        <v>2026</v>
      </c>
      <c r="G10" s="54">
        <f>F10+1</f>
        <v>2027</v>
      </c>
    </row>
    <row r="11" spans="1:7" x14ac:dyDescent="0.25">
      <c r="A11" s="54">
        <v>1</v>
      </c>
      <c r="B11" s="54">
        <v>2</v>
      </c>
      <c r="C11" s="54">
        <v>3</v>
      </c>
      <c r="D11" s="54">
        <v>4</v>
      </c>
      <c r="E11" s="54">
        <v>6</v>
      </c>
      <c r="F11" s="54">
        <v>7</v>
      </c>
      <c r="G11" s="54">
        <v>8</v>
      </c>
    </row>
    <row r="12" spans="1:7" x14ac:dyDescent="0.25">
      <c r="A12" s="137" t="s">
        <v>114</v>
      </c>
      <c r="B12" s="137"/>
      <c r="C12" s="137"/>
      <c r="D12" s="137"/>
      <c r="E12" s="137"/>
      <c r="F12" s="137"/>
      <c r="G12" s="138"/>
    </row>
    <row r="13" spans="1:7" ht="33" customHeight="1" x14ac:dyDescent="0.25">
      <c r="A13" s="103" t="s">
        <v>79</v>
      </c>
      <c r="B13" s="135" t="s">
        <v>115</v>
      </c>
      <c r="C13" s="135"/>
      <c r="D13" s="135"/>
      <c r="E13" s="135"/>
      <c r="F13" s="135"/>
      <c r="G13" s="135"/>
    </row>
    <row r="14" spans="1:7" ht="31.5" x14ac:dyDescent="0.25">
      <c r="A14" s="103" t="s">
        <v>3</v>
      </c>
      <c r="B14" s="104" t="s">
        <v>116</v>
      </c>
      <c r="C14" s="54" t="s">
        <v>63</v>
      </c>
      <c r="D14" s="54" t="s">
        <v>117</v>
      </c>
      <c r="E14" s="54">
        <v>11</v>
      </c>
      <c r="F14" s="54">
        <v>12</v>
      </c>
      <c r="G14" s="54">
        <v>13</v>
      </c>
    </row>
    <row r="15" spans="1:7" ht="31.5" x14ac:dyDescent="0.25">
      <c r="A15" s="102" t="s">
        <v>61</v>
      </c>
      <c r="B15" s="98" t="s">
        <v>119</v>
      </c>
      <c r="C15" s="54" t="s">
        <v>63</v>
      </c>
      <c r="D15" s="54" t="s">
        <v>118</v>
      </c>
      <c r="E15" s="54">
        <v>5</v>
      </c>
      <c r="F15" s="54">
        <v>5</v>
      </c>
      <c r="G15" s="54">
        <v>6</v>
      </c>
    </row>
    <row r="16" spans="1:7" ht="38.25" customHeight="1" x14ac:dyDescent="0.25">
      <c r="A16" s="102" t="s">
        <v>125</v>
      </c>
      <c r="B16" s="98" t="s">
        <v>120</v>
      </c>
      <c r="C16" s="54" t="s">
        <v>75</v>
      </c>
      <c r="D16" s="54" t="s">
        <v>118</v>
      </c>
      <c r="E16" s="105">
        <f>E18/E17*100</f>
        <v>52.84610532954904</v>
      </c>
      <c r="F16" s="105">
        <f t="shared" ref="F16:G16" si="0">F18/F17*100</f>
        <v>54.083885209713024</v>
      </c>
      <c r="G16" s="105">
        <f t="shared" si="0"/>
        <v>69.378744875433611</v>
      </c>
    </row>
    <row r="17" spans="1:7" hidden="1" outlineLevel="1" x14ac:dyDescent="0.25">
      <c r="A17" s="102"/>
      <c r="B17" s="106" t="s">
        <v>195</v>
      </c>
      <c r="C17" s="107"/>
      <c r="D17" s="107"/>
      <c r="E17" s="107">
        <v>12684</v>
      </c>
      <c r="F17" s="107">
        <v>12684</v>
      </c>
      <c r="G17" s="107">
        <v>12684</v>
      </c>
    </row>
    <row r="18" spans="1:7" hidden="1" outlineLevel="1" x14ac:dyDescent="0.25">
      <c r="A18" s="102"/>
      <c r="B18" s="106" t="s">
        <v>196</v>
      </c>
      <c r="C18" s="107"/>
      <c r="D18" s="107"/>
      <c r="E18" s="107">
        <v>6703</v>
      </c>
      <c r="F18" s="107">
        <f>'пр к пасп'!P16</f>
        <v>6860</v>
      </c>
      <c r="G18" s="107">
        <f>'пр к пасп'!Q16</f>
        <v>8800</v>
      </c>
    </row>
    <row r="19" spans="1:7" hidden="1" outlineLevel="1" x14ac:dyDescent="0.25">
      <c r="A19" s="102"/>
      <c r="B19" s="98"/>
      <c r="C19" s="54"/>
      <c r="D19" s="54"/>
      <c r="E19" s="54"/>
      <c r="F19" s="54"/>
      <c r="G19" s="54"/>
    </row>
    <row r="20" spans="1:7" ht="17.25" customHeight="1" collapsed="1" x14ac:dyDescent="0.25">
      <c r="A20" s="102" t="s">
        <v>87</v>
      </c>
      <c r="B20" s="135" t="s">
        <v>121</v>
      </c>
      <c r="C20" s="135"/>
      <c r="D20" s="135"/>
      <c r="E20" s="135"/>
      <c r="F20" s="135"/>
      <c r="G20" s="135"/>
    </row>
    <row r="21" spans="1:7" ht="31.5" x14ac:dyDescent="0.25">
      <c r="A21" s="102" t="s">
        <v>62</v>
      </c>
      <c r="B21" s="58" t="s">
        <v>122</v>
      </c>
      <c r="C21" s="54" t="s">
        <v>60</v>
      </c>
      <c r="D21" s="54" t="s">
        <v>197</v>
      </c>
      <c r="E21" s="54">
        <v>118</v>
      </c>
      <c r="F21" s="54">
        <v>125</v>
      </c>
      <c r="G21" s="54">
        <v>130</v>
      </c>
    </row>
    <row r="22" spans="1:7" x14ac:dyDescent="0.25">
      <c r="A22" s="102" t="s">
        <v>92</v>
      </c>
      <c r="B22" s="135" t="s">
        <v>123</v>
      </c>
      <c r="C22" s="135"/>
      <c r="D22" s="135"/>
      <c r="E22" s="135"/>
      <c r="F22" s="135"/>
      <c r="G22" s="135"/>
    </row>
    <row r="23" spans="1:7" ht="54" customHeight="1" x14ac:dyDescent="0.25">
      <c r="A23" s="102" t="s">
        <v>72</v>
      </c>
      <c r="B23" s="58" t="s">
        <v>124</v>
      </c>
      <c r="C23" s="54" t="s">
        <v>63</v>
      </c>
      <c r="D23" s="54" t="s">
        <v>118</v>
      </c>
      <c r="E23" s="54">
        <v>10</v>
      </c>
      <c r="F23" s="54">
        <v>11</v>
      </c>
      <c r="G23" s="54">
        <v>12</v>
      </c>
    </row>
    <row r="24" spans="1:7" ht="32.25" customHeight="1" x14ac:dyDescent="0.25">
      <c r="A24" s="102" t="s">
        <v>126</v>
      </c>
      <c r="B24" s="136" t="s">
        <v>143</v>
      </c>
      <c r="C24" s="136"/>
      <c r="D24" s="136"/>
      <c r="E24" s="136"/>
      <c r="F24" s="136"/>
      <c r="G24" s="136"/>
    </row>
    <row r="25" spans="1:7" ht="69.75" customHeight="1" x14ac:dyDescent="0.25">
      <c r="A25" s="102" t="s">
        <v>73</v>
      </c>
      <c r="B25" s="34" t="s">
        <v>102</v>
      </c>
      <c r="C25" s="54" t="s">
        <v>60</v>
      </c>
      <c r="D25" s="54" t="s">
        <v>118</v>
      </c>
      <c r="E25" s="54">
        <v>3</v>
      </c>
      <c r="F25" s="54">
        <v>3</v>
      </c>
      <c r="G25" s="54">
        <v>3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view="pageBreakPreview" zoomScale="70" zoomScaleNormal="70" zoomScaleSheetLayoutView="70" workbookViewId="0">
      <selection activeCell="O28" sqref="O28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2" customWidth="1"/>
    <col min="9" max="9" width="14.5" style="72" customWidth="1"/>
    <col min="10" max="10" width="14.625" style="72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49" t="s">
        <v>149</v>
      </c>
      <c r="L1" s="149"/>
    </row>
    <row r="4" spans="1:12" x14ac:dyDescent="0.25">
      <c r="A4" s="150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x14ac:dyDescent="0.25">
      <c r="A5" s="150" t="s">
        <v>147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2" x14ac:dyDescent="0.25">
      <c r="A6" s="71"/>
      <c r="B6" s="71"/>
      <c r="C6" s="71"/>
      <c r="D6" s="71"/>
      <c r="E6" s="71"/>
      <c r="F6" s="71"/>
      <c r="G6" s="71"/>
      <c r="H6" s="152"/>
      <c r="I6" s="152"/>
      <c r="J6" s="152"/>
      <c r="K6" s="71"/>
      <c r="L6" s="71"/>
    </row>
    <row r="7" spans="1:12" x14ac:dyDescent="0.25">
      <c r="A7" s="151" t="s">
        <v>16</v>
      </c>
      <c r="B7" s="151" t="s">
        <v>46</v>
      </c>
      <c r="C7" s="151" t="s">
        <v>23</v>
      </c>
      <c r="D7" s="151" t="s">
        <v>21</v>
      </c>
      <c r="E7" s="151"/>
      <c r="F7" s="151"/>
      <c r="G7" s="151"/>
      <c r="H7" s="151" t="s">
        <v>47</v>
      </c>
      <c r="I7" s="151"/>
      <c r="J7" s="151"/>
      <c r="K7" s="151"/>
      <c r="L7" s="151" t="s">
        <v>48</v>
      </c>
    </row>
    <row r="8" spans="1:12" ht="63" x14ac:dyDescent="0.25">
      <c r="A8" s="151"/>
      <c r="B8" s="151"/>
      <c r="C8" s="151"/>
      <c r="D8" s="73" t="s">
        <v>23</v>
      </c>
      <c r="E8" s="73" t="s">
        <v>24</v>
      </c>
      <c r="F8" s="73" t="s">
        <v>25</v>
      </c>
      <c r="G8" s="73" t="s">
        <v>26</v>
      </c>
      <c r="H8" s="73">
        <v>2025</v>
      </c>
      <c r="I8" s="73">
        <f>H8+1</f>
        <v>2026</v>
      </c>
      <c r="J8" s="73">
        <f>I8+1</f>
        <v>2027</v>
      </c>
      <c r="K8" s="73" t="s">
        <v>49</v>
      </c>
      <c r="L8" s="151"/>
    </row>
    <row r="9" spans="1:12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</row>
    <row r="10" spans="1:12" x14ac:dyDescent="0.25">
      <c r="A10" s="148" t="s">
        <v>78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</row>
    <row r="11" spans="1:12" ht="30.75" customHeight="1" x14ac:dyDescent="0.25">
      <c r="A11" s="74" t="s">
        <v>79</v>
      </c>
      <c r="B11" s="148" t="s">
        <v>80</v>
      </c>
      <c r="C11" s="148"/>
      <c r="D11" s="148"/>
      <c r="E11" s="148"/>
      <c r="F11" s="148"/>
      <c r="G11" s="148"/>
      <c r="H11" s="75">
        <f>H13+H12</f>
        <v>5389.99</v>
      </c>
      <c r="I11" s="75">
        <f>I13+I12</f>
        <v>4033.1899999999996</v>
      </c>
      <c r="J11" s="75">
        <f t="shared" ref="J11" si="0">J13+J12</f>
        <v>4033.1899999999996</v>
      </c>
      <c r="K11" s="75">
        <f>K13+K12</f>
        <v>13456.369999999999</v>
      </c>
      <c r="L11" s="77"/>
    </row>
    <row r="12" spans="1:12" ht="63" x14ac:dyDescent="0.25">
      <c r="A12" s="23" t="s">
        <v>81</v>
      </c>
      <c r="B12" s="46" t="s">
        <v>82</v>
      </c>
      <c r="C12" s="25" t="s">
        <v>59</v>
      </c>
      <c r="D12" s="26">
        <v>241</v>
      </c>
      <c r="E12" s="26">
        <v>1102</v>
      </c>
      <c r="F12" s="28" t="s">
        <v>105</v>
      </c>
      <c r="G12" s="26">
        <v>244</v>
      </c>
      <c r="H12" s="70">
        <v>4627.6899999999996</v>
      </c>
      <c r="I12" s="70">
        <v>3270.89</v>
      </c>
      <c r="J12" s="70">
        <v>3270.89</v>
      </c>
      <c r="K12" s="30">
        <f t="shared" ref="K12:K22" si="1">SUM(H12:J12)</f>
        <v>11169.47</v>
      </c>
      <c r="L12" s="47" t="s">
        <v>83</v>
      </c>
    </row>
    <row r="13" spans="1:12" s="10" customFormat="1" ht="56.25" x14ac:dyDescent="0.25">
      <c r="A13" s="23" t="s">
        <v>84</v>
      </c>
      <c r="B13" s="48" t="s">
        <v>85</v>
      </c>
      <c r="C13" s="25" t="s">
        <v>59</v>
      </c>
      <c r="D13" s="26">
        <v>241</v>
      </c>
      <c r="E13" s="26">
        <v>1102</v>
      </c>
      <c r="F13" s="28" t="s">
        <v>106</v>
      </c>
      <c r="G13" s="26">
        <v>540</v>
      </c>
      <c r="H13" s="70">
        <v>762.3</v>
      </c>
      <c r="I13" s="70">
        <v>762.3</v>
      </c>
      <c r="J13" s="70">
        <v>762.3</v>
      </c>
      <c r="K13" s="30">
        <f t="shared" si="1"/>
        <v>2286.8999999999996</v>
      </c>
      <c r="L13" s="47" t="s">
        <v>86</v>
      </c>
    </row>
    <row r="14" spans="1:12" x14ac:dyDescent="0.25">
      <c r="A14" s="23" t="s">
        <v>87</v>
      </c>
      <c r="B14" s="141" t="s">
        <v>88</v>
      </c>
      <c r="C14" s="141"/>
      <c r="D14" s="141"/>
      <c r="E14" s="141"/>
      <c r="F14" s="141"/>
      <c r="G14" s="141"/>
      <c r="H14" s="75">
        <f>SUM(H15:H15)</f>
        <v>7438.76</v>
      </c>
      <c r="I14" s="75">
        <f>SUM(I15:I15)</f>
        <v>2962.36</v>
      </c>
      <c r="J14" s="75">
        <f>SUM(J15:J15)</f>
        <v>2962.36</v>
      </c>
      <c r="K14" s="30">
        <f t="shared" si="1"/>
        <v>13363.480000000001</v>
      </c>
      <c r="L14" s="32"/>
    </row>
    <row r="15" spans="1:12" ht="78.75" x14ac:dyDescent="0.25">
      <c r="A15" s="23" t="s">
        <v>89</v>
      </c>
      <c r="B15" s="44" t="s">
        <v>90</v>
      </c>
      <c r="C15" s="27" t="s">
        <v>59</v>
      </c>
      <c r="D15" s="26">
        <v>241</v>
      </c>
      <c r="E15" s="26">
        <v>1102</v>
      </c>
      <c r="F15" s="28" t="s">
        <v>107</v>
      </c>
      <c r="G15" s="26">
        <v>244</v>
      </c>
      <c r="H15" s="70">
        <v>7438.76</v>
      </c>
      <c r="I15" s="70">
        <v>2962.36</v>
      </c>
      <c r="J15" s="70">
        <v>2962.36</v>
      </c>
      <c r="K15" s="30">
        <f>SUM(H15:J15)</f>
        <v>13363.480000000001</v>
      </c>
      <c r="L15" s="47" t="s">
        <v>91</v>
      </c>
    </row>
    <row r="16" spans="1:12" x14ac:dyDescent="0.25">
      <c r="A16" s="23" t="s">
        <v>92</v>
      </c>
      <c r="B16" s="141" t="s">
        <v>93</v>
      </c>
      <c r="C16" s="141"/>
      <c r="D16" s="141"/>
      <c r="E16" s="141"/>
      <c r="F16" s="141"/>
      <c r="G16" s="141"/>
      <c r="H16" s="75">
        <f>SUM(H17:H17)</f>
        <v>450.65</v>
      </c>
      <c r="I16" s="75">
        <f>SUM(I17:I17)</f>
        <v>450.65</v>
      </c>
      <c r="J16" s="75">
        <f>SUM(J17:J17)</f>
        <v>450.65</v>
      </c>
      <c r="K16" s="30">
        <f t="shared" si="1"/>
        <v>1351.9499999999998</v>
      </c>
      <c r="L16" s="32"/>
    </row>
    <row r="17" spans="1:12" ht="157.5" x14ac:dyDescent="0.25">
      <c r="A17" s="23" t="s">
        <v>94</v>
      </c>
      <c r="B17" s="44" t="s">
        <v>95</v>
      </c>
      <c r="C17" s="27" t="s">
        <v>59</v>
      </c>
      <c r="D17" s="26">
        <v>241</v>
      </c>
      <c r="E17" s="26">
        <v>1102</v>
      </c>
      <c r="F17" s="28" t="s">
        <v>108</v>
      </c>
      <c r="G17" s="26">
        <v>244</v>
      </c>
      <c r="H17" s="70">
        <v>450.65</v>
      </c>
      <c r="I17" s="70">
        <v>450.65</v>
      </c>
      <c r="J17" s="70">
        <v>450.65</v>
      </c>
      <c r="K17" s="30">
        <f t="shared" si="1"/>
        <v>1351.9499999999998</v>
      </c>
      <c r="L17" s="47" t="s">
        <v>193</v>
      </c>
    </row>
    <row r="18" spans="1:12" ht="41.25" customHeight="1" x14ac:dyDescent="0.25">
      <c r="A18" s="23" t="s">
        <v>96</v>
      </c>
      <c r="B18" s="141" t="s">
        <v>97</v>
      </c>
      <c r="C18" s="141"/>
      <c r="D18" s="141"/>
      <c r="E18" s="141"/>
      <c r="F18" s="141"/>
      <c r="G18" s="141"/>
      <c r="H18" s="75">
        <f>SUM(H19:H20)</f>
        <v>200</v>
      </c>
      <c r="I18" s="75">
        <f>SUM(I19:I20)</f>
        <v>200</v>
      </c>
      <c r="J18" s="75">
        <f>SUM(J19:J20)</f>
        <v>200</v>
      </c>
      <c r="K18" s="30">
        <f t="shared" si="1"/>
        <v>600</v>
      </c>
      <c r="L18" s="33"/>
    </row>
    <row r="19" spans="1:12" ht="78.75" x14ac:dyDescent="0.25">
      <c r="A19" s="45" t="s">
        <v>73</v>
      </c>
      <c r="B19" s="25" t="s">
        <v>98</v>
      </c>
      <c r="C19" s="44" t="s">
        <v>59</v>
      </c>
      <c r="D19" s="24">
        <v>241</v>
      </c>
      <c r="E19" s="24">
        <v>1102</v>
      </c>
      <c r="F19" s="28" t="s">
        <v>99</v>
      </c>
      <c r="G19" s="24">
        <v>244</v>
      </c>
      <c r="H19" s="70">
        <v>100</v>
      </c>
      <c r="I19" s="70">
        <v>100</v>
      </c>
      <c r="J19" s="70">
        <v>100</v>
      </c>
      <c r="K19" s="30">
        <f t="shared" si="1"/>
        <v>300</v>
      </c>
      <c r="L19" s="34" t="s">
        <v>100</v>
      </c>
    </row>
    <row r="20" spans="1:12" ht="63" x14ac:dyDescent="0.25">
      <c r="A20" s="45" t="s">
        <v>101</v>
      </c>
      <c r="B20" s="25" t="s">
        <v>102</v>
      </c>
      <c r="C20" s="25" t="s">
        <v>59</v>
      </c>
      <c r="D20" s="26">
        <v>241</v>
      </c>
      <c r="E20" s="26">
        <v>1102</v>
      </c>
      <c r="F20" s="28" t="s">
        <v>103</v>
      </c>
      <c r="G20" s="26">
        <v>244</v>
      </c>
      <c r="H20" s="70">
        <v>100</v>
      </c>
      <c r="I20" s="70">
        <v>100</v>
      </c>
      <c r="J20" s="70">
        <v>100</v>
      </c>
      <c r="K20" s="57">
        <f t="shared" si="1"/>
        <v>300</v>
      </c>
      <c r="L20" s="34" t="s">
        <v>135</v>
      </c>
    </row>
    <row r="21" spans="1:12" ht="26.25" customHeight="1" x14ac:dyDescent="0.25">
      <c r="A21" s="23" t="s">
        <v>109</v>
      </c>
      <c r="B21" s="141" t="s">
        <v>111</v>
      </c>
      <c r="C21" s="141"/>
      <c r="D21" s="141"/>
      <c r="E21" s="141"/>
      <c r="F21" s="141"/>
      <c r="G21" s="141"/>
      <c r="H21" s="75">
        <f>H22</f>
        <v>57609.169000000002</v>
      </c>
      <c r="I21" s="75">
        <f>I22</f>
        <v>53849.231</v>
      </c>
      <c r="J21" s="75">
        <f>J22</f>
        <v>53849.231</v>
      </c>
      <c r="K21" s="30">
        <f t="shared" si="1"/>
        <v>165307.63099999999</v>
      </c>
      <c r="L21" s="32"/>
    </row>
    <row r="22" spans="1:12" ht="63" x14ac:dyDescent="0.25">
      <c r="A22" s="23" t="s">
        <v>110</v>
      </c>
      <c r="B22" s="44" t="s">
        <v>112</v>
      </c>
      <c r="C22" s="27" t="s">
        <v>59</v>
      </c>
      <c r="D22" s="26">
        <v>241</v>
      </c>
      <c r="E22" s="31">
        <v>1101</v>
      </c>
      <c r="F22" s="49" t="s">
        <v>113</v>
      </c>
      <c r="G22" s="31">
        <v>611</v>
      </c>
      <c r="H22" s="70">
        <v>57609.169000000002</v>
      </c>
      <c r="I22" s="70">
        <v>53849.231</v>
      </c>
      <c r="J22" s="70">
        <v>53849.231</v>
      </c>
      <c r="K22" s="30">
        <f t="shared" si="1"/>
        <v>165307.63099999999</v>
      </c>
      <c r="L22" s="47" t="s">
        <v>91</v>
      </c>
    </row>
    <row r="23" spans="1:12" x14ac:dyDescent="0.25">
      <c r="A23" s="23" t="s">
        <v>152</v>
      </c>
      <c r="B23" s="141" t="s">
        <v>165</v>
      </c>
      <c r="C23" s="141"/>
      <c r="D23" s="141"/>
      <c r="E23" s="141"/>
      <c r="F23" s="141"/>
      <c r="G23" s="31"/>
      <c r="H23" s="70">
        <f>SUM(H24:H25)</f>
        <v>0</v>
      </c>
      <c r="I23" s="70">
        <f>SUM(I24:I25)</f>
        <v>0</v>
      </c>
      <c r="J23" s="70">
        <f t="shared" ref="J23:K23" si="2">SUM(J24:J25)</f>
        <v>0</v>
      </c>
      <c r="K23" s="70">
        <f t="shared" si="2"/>
        <v>0</v>
      </c>
      <c r="L23" s="47"/>
    </row>
    <row r="24" spans="1:12" ht="94.5" x14ac:dyDescent="0.25">
      <c r="A24" s="23" t="s">
        <v>155</v>
      </c>
      <c r="B24" s="69" t="s">
        <v>166</v>
      </c>
      <c r="C24" s="27" t="s">
        <v>59</v>
      </c>
      <c r="D24" s="26">
        <v>241</v>
      </c>
      <c r="E24" s="31">
        <v>1102</v>
      </c>
      <c r="F24" s="49" t="s">
        <v>167</v>
      </c>
      <c r="G24" s="31">
        <v>244</v>
      </c>
      <c r="H24" s="80">
        <v>0</v>
      </c>
      <c r="I24" s="80">
        <v>0</v>
      </c>
      <c r="J24" s="80">
        <v>0</v>
      </c>
      <c r="K24" s="30">
        <f>SUM(H24:J24)</f>
        <v>0</v>
      </c>
      <c r="L24" s="47" t="s">
        <v>168</v>
      </c>
    </row>
    <row r="25" spans="1:12" ht="110.25" x14ac:dyDescent="0.25">
      <c r="A25" s="23" t="s">
        <v>169</v>
      </c>
      <c r="B25" s="69" t="s">
        <v>170</v>
      </c>
      <c r="C25" s="27" t="s">
        <v>59</v>
      </c>
      <c r="D25" s="26">
        <v>241</v>
      </c>
      <c r="E25" s="31">
        <v>1102</v>
      </c>
      <c r="F25" s="49" t="s">
        <v>171</v>
      </c>
      <c r="G25" s="31">
        <v>244</v>
      </c>
      <c r="H25" s="80">
        <v>0</v>
      </c>
      <c r="I25" s="80">
        <v>0</v>
      </c>
      <c r="J25" s="80">
        <v>0</v>
      </c>
      <c r="K25" s="30">
        <f>SUM(H25:J25)</f>
        <v>0</v>
      </c>
      <c r="L25" s="47" t="s">
        <v>168</v>
      </c>
    </row>
    <row r="26" spans="1:12" ht="17.25" customHeight="1" x14ac:dyDescent="0.25">
      <c r="A26" s="23" t="s">
        <v>172</v>
      </c>
      <c r="B26" s="142" t="s">
        <v>173</v>
      </c>
      <c r="C26" s="143"/>
      <c r="D26" s="143"/>
      <c r="E26" s="143"/>
      <c r="F26" s="143"/>
      <c r="G26" s="144"/>
      <c r="H26" s="76">
        <f>SUM(H27:H28)</f>
        <v>0</v>
      </c>
      <c r="I26" s="76">
        <f>SUM(I27:I28)</f>
        <v>0</v>
      </c>
      <c r="J26" s="76">
        <f t="shared" ref="J26:K26" si="3">SUM(J27:J28)</f>
        <v>0</v>
      </c>
      <c r="K26" s="30">
        <f t="shared" si="3"/>
        <v>0</v>
      </c>
      <c r="L26" s="47"/>
    </row>
    <row r="27" spans="1:12" ht="123.75" customHeight="1" x14ac:dyDescent="0.25">
      <c r="A27" s="23" t="s">
        <v>174</v>
      </c>
      <c r="B27" s="69" t="s">
        <v>175</v>
      </c>
      <c r="C27" s="27" t="s">
        <v>59</v>
      </c>
      <c r="D27" s="26">
        <v>241</v>
      </c>
      <c r="E27" s="31">
        <v>1102</v>
      </c>
      <c r="F27" s="49" t="s">
        <v>176</v>
      </c>
      <c r="G27" s="31">
        <v>540</v>
      </c>
      <c r="H27" s="80">
        <v>0</v>
      </c>
      <c r="I27" s="80">
        <v>0</v>
      </c>
      <c r="J27" s="80">
        <v>0</v>
      </c>
      <c r="K27" s="30">
        <f>SUM(H27:J27)</f>
        <v>0</v>
      </c>
      <c r="L27" s="47" t="s">
        <v>177</v>
      </c>
    </row>
    <row r="28" spans="1:12" ht="124.5" customHeight="1" x14ac:dyDescent="0.25">
      <c r="A28" s="23" t="s">
        <v>178</v>
      </c>
      <c r="B28" s="69" t="s">
        <v>179</v>
      </c>
      <c r="C28" s="27" t="s">
        <v>59</v>
      </c>
      <c r="D28" s="26">
        <v>241</v>
      </c>
      <c r="E28" s="31">
        <v>1102</v>
      </c>
      <c r="F28" s="49" t="s">
        <v>180</v>
      </c>
      <c r="G28" s="31">
        <v>244</v>
      </c>
      <c r="H28" s="80">
        <v>0</v>
      </c>
      <c r="I28" s="80">
        <v>0</v>
      </c>
      <c r="J28" s="80">
        <v>0</v>
      </c>
      <c r="K28" s="30">
        <f>SUM(H28:J28)</f>
        <v>0</v>
      </c>
      <c r="L28" s="47" t="s">
        <v>177</v>
      </c>
    </row>
    <row r="29" spans="1:12" x14ac:dyDescent="0.25">
      <c r="A29" s="23" t="s">
        <v>181</v>
      </c>
      <c r="B29" s="145" t="s">
        <v>182</v>
      </c>
      <c r="C29" s="146"/>
      <c r="D29" s="146"/>
      <c r="E29" s="146"/>
      <c r="F29" s="146"/>
      <c r="G29" s="147"/>
      <c r="H29" s="76">
        <f>H30</f>
        <v>276.2</v>
      </c>
      <c r="I29" s="76">
        <f>I30</f>
        <v>0</v>
      </c>
      <c r="J29" s="76">
        <f t="shared" ref="J29:K29" si="4">J30</f>
        <v>0</v>
      </c>
      <c r="K29" s="30">
        <f t="shared" si="4"/>
        <v>276.2</v>
      </c>
      <c r="L29" s="47"/>
    </row>
    <row r="30" spans="1:12" ht="94.5" x14ac:dyDescent="0.25">
      <c r="A30" s="23" t="s">
        <v>183</v>
      </c>
      <c r="B30" s="69" t="s">
        <v>184</v>
      </c>
      <c r="C30" s="27" t="s">
        <v>59</v>
      </c>
      <c r="D30" s="26">
        <v>241</v>
      </c>
      <c r="E30" s="31">
        <v>1102</v>
      </c>
      <c r="F30" s="49" t="s">
        <v>185</v>
      </c>
      <c r="G30" s="31">
        <v>612</v>
      </c>
      <c r="H30" s="80">
        <v>276.2</v>
      </c>
      <c r="I30" s="80">
        <v>0</v>
      </c>
      <c r="J30" s="80">
        <v>0</v>
      </c>
      <c r="K30" s="30">
        <f>SUM(H30:J30)</f>
        <v>276.2</v>
      </c>
      <c r="L30" s="47" t="s">
        <v>186</v>
      </c>
    </row>
    <row r="31" spans="1:12" x14ac:dyDescent="0.25">
      <c r="A31" s="23" t="s">
        <v>187</v>
      </c>
      <c r="B31" s="145" t="s">
        <v>188</v>
      </c>
      <c r="C31" s="146"/>
      <c r="D31" s="146"/>
      <c r="E31" s="146"/>
      <c r="F31" s="146"/>
      <c r="G31" s="147"/>
      <c r="H31" s="76">
        <f>SUM(H32)</f>
        <v>0</v>
      </c>
      <c r="I31" s="76">
        <f>SUM(I32)</f>
        <v>0</v>
      </c>
      <c r="J31" s="76">
        <f t="shared" ref="J31:K31" si="5">SUM(J32)</f>
        <v>0</v>
      </c>
      <c r="K31" s="30">
        <f t="shared" si="5"/>
        <v>0</v>
      </c>
      <c r="L31" s="47"/>
    </row>
    <row r="32" spans="1:12" ht="89.25" customHeight="1" x14ac:dyDescent="0.25">
      <c r="A32" s="23"/>
      <c r="B32" s="69" t="s">
        <v>189</v>
      </c>
      <c r="C32" s="27" t="s">
        <v>190</v>
      </c>
      <c r="D32" s="26">
        <v>247</v>
      </c>
      <c r="E32" s="31">
        <v>1102</v>
      </c>
      <c r="F32" s="49" t="s">
        <v>191</v>
      </c>
      <c r="G32" s="31">
        <v>540</v>
      </c>
      <c r="H32" s="80">
        <v>0</v>
      </c>
      <c r="I32" s="80">
        <v>0</v>
      </c>
      <c r="J32" s="80">
        <v>0</v>
      </c>
      <c r="K32" s="30">
        <f>SUM(H32:J32)</f>
        <v>0</v>
      </c>
      <c r="L32" s="47" t="s">
        <v>192</v>
      </c>
    </row>
    <row r="33" spans="1:12" x14ac:dyDescent="0.25">
      <c r="A33" s="140" t="s">
        <v>104</v>
      </c>
      <c r="B33" s="140"/>
      <c r="C33" s="140"/>
      <c r="D33" s="29"/>
      <c r="E33" s="29"/>
      <c r="F33" s="29"/>
      <c r="G33" s="29"/>
      <c r="H33" s="78">
        <f>H11+H14+H16+H18+H21+H23+H26+H29+H31</f>
        <v>71364.769</v>
      </c>
      <c r="I33" s="114">
        <f>I11+I14+I16+I18+I21+I23+I26+I29+I31</f>
        <v>61495.430999999997</v>
      </c>
      <c r="J33" s="78">
        <f t="shared" ref="J33" si="6">J11+J14+J16+J18+J21+J23+J26+J29+J31</f>
        <v>61495.430999999997</v>
      </c>
      <c r="K33" s="78">
        <f>K11+K14+K16+K18+K21+K23+K26+K29+K31</f>
        <v>194355.63099999999</v>
      </c>
      <c r="L33" s="35"/>
    </row>
    <row r="34" spans="1:12" x14ac:dyDescent="0.25">
      <c r="K34" s="79">
        <f>H33+I33+J33-K33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  <mergeCell ref="A33:C33"/>
    <mergeCell ref="B21:G21"/>
    <mergeCell ref="B16:G16"/>
    <mergeCell ref="B18:G18"/>
    <mergeCell ref="B14:G14"/>
    <mergeCell ref="B23:F23"/>
    <mergeCell ref="B26:G26"/>
    <mergeCell ref="B29:G29"/>
    <mergeCell ref="B31:G31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54" t="s">
        <v>151</v>
      </c>
      <c r="E1" s="154"/>
    </row>
    <row r="2" spans="1:5" ht="73.5" customHeight="1" x14ac:dyDescent="0.25">
      <c r="D2" s="127" t="s">
        <v>139</v>
      </c>
      <c r="E2" s="127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50" t="s">
        <v>0</v>
      </c>
      <c r="B5" s="150"/>
      <c r="C5" s="150"/>
      <c r="D5" s="150"/>
      <c r="E5" s="150"/>
    </row>
    <row r="6" spans="1:5" ht="18.75" x14ac:dyDescent="0.25">
      <c r="A6" s="150" t="s">
        <v>144</v>
      </c>
      <c r="B6" s="150"/>
      <c r="C6" s="150"/>
      <c r="D6" s="150"/>
      <c r="E6" s="150"/>
    </row>
    <row r="7" spans="1:5" ht="18.75" x14ac:dyDescent="0.25">
      <c r="A7" s="150" t="s">
        <v>145</v>
      </c>
      <c r="B7" s="150"/>
      <c r="C7" s="150"/>
      <c r="D7" s="150"/>
      <c r="E7" s="150"/>
    </row>
    <row r="8" spans="1:5" ht="18.75" x14ac:dyDescent="0.25">
      <c r="A8" s="150" t="s">
        <v>138</v>
      </c>
      <c r="B8" s="150"/>
      <c r="C8" s="150"/>
      <c r="D8" s="150"/>
      <c r="E8" s="150"/>
    </row>
    <row r="9" spans="1:5" ht="4.5" customHeight="1" x14ac:dyDescent="0.25">
      <c r="A9" s="150"/>
      <c r="B9" s="150"/>
      <c r="C9" s="150"/>
      <c r="D9" s="150"/>
      <c r="E9" s="150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55" t="s">
        <v>137</v>
      </c>
      <c r="C13" s="155"/>
      <c r="D13" s="155"/>
      <c r="E13" s="155"/>
    </row>
    <row r="14" spans="1:5" ht="36" customHeight="1" x14ac:dyDescent="0.25">
      <c r="A14" s="157" t="s">
        <v>3</v>
      </c>
      <c r="B14" s="156" t="s">
        <v>76</v>
      </c>
      <c r="C14" s="156"/>
      <c r="D14" s="156"/>
      <c r="E14" s="156"/>
    </row>
    <row r="15" spans="1:5" ht="30" customHeight="1" x14ac:dyDescent="0.25">
      <c r="A15" s="157"/>
      <c r="B15" s="153" t="str">
        <f>CONCATENATE("Подпрограмма 1 """,'пр 4 к МП'!C18,"""")</f>
        <v>Подпрограмма 1 "Развитие массовой физической культуры и спорта"</v>
      </c>
      <c r="C15" s="153"/>
      <c r="D15" s="153"/>
      <c r="E15" s="153"/>
    </row>
    <row r="16" spans="1:5" ht="63" x14ac:dyDescent="0.25">
      <c r="A16" s="22" t="s">
        <v>74</v>
      </c>
      <c r="B16" s="39" t="s">
        <v>130</v>
      </c>
      <c r="C16" s="39" t="s">
        <v>131</v>
      </c>
      <c r="D16" s="40" t="s">
        <v>132</v>
      </c>
      <c r="E16" s="41" t="s">
        <v>150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topLeftCell="E1" zoomScale="70" zoomScaleNormal="85" zoomScaleSheetLayoutView="70" workbookViewId="0">
      <selection activeCell="I12" sqref="I12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81" customWidth="1"/>
    <col min="10" max="10" width="17.125" style="81" customWidth="1"/>
    <col min="11" max="11" width="15.75" style="81" customWidth="1"/>
    <col min="12" max="12" width="18.125" style="1" bestFit="1" customWidth="1"/>
    <col min="13" max="16384" width="9" style="1"/>
  </cols>
  <sheetData>
    <row r="1" spans="1:14" ht="15.75" customHeight="1" x14ac:dyDescent="0.25">
      <c r="J1" s="82" t="s">
        <v>133</v>
      </c>
      <c r="K1" s="82"/>
      <c r="L1" s="17"/>
    </row>
    <row r="2" spans="1:14" ht="62.25" customHeight="1" x14ac:dyDescent="0.25">
      <c r="J2" s="127" t="s">
        <v>140</v>
      </c>
      <c r="K2" s="127"/>
      <c r="L2" s="127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50" t="s">
        <v>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4" ht="18.75" x14ac:dyDescent="0.25">
      <c r="A6" s="150" t="s">
        <v>70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4" ht="18.75" x14ac:dyDescent="0.25">
      <c r="A7" s="150" t="s">
        <v>71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4" ht="18.75" x14ac:dyDescent="0.25">
      <c r="A8" s="150" t="s">
        <v>33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</row>
    <row r="9" spans="1:14" ht="18.75" x14ac:dyDescent="0.25">
      <c r="A9" s="9"/>
      <c r="I9" s="152"/>
      <c r="J9" s="152"/>
      <c r="K9" s="152"/>
    </row>
    <row r="10" spans="1:14" ht="18.75" x14ac:dyDescent="0.25">
      <c r="I10" s="71"/>
      <c r="J10" s="71"/>
      <c r="K10" s="71"/>
      <c r="L10" s="4" t="s">
        <v>17</v>
      </c>
    </row>
    <row r="11" spans="1:14" ht="60" customHeight="1" x14ac:dyDescent="0.25">
      <c r="A11" s="157" t="s">
        <v>16</v>
      </c>
      <c r="B11" s="157" t="s">
        <v>30</v>
      </c>
      <c r="C11" s="157" t="s">
        <v>31</v>
      </c>
      <c r="D11" s="157" t="s">
        <v>20</v>
      </c>
      <c r="E11" s="157" t="s">
        <v>21</v>
      </c>
      <c r="F11" s="157"/>
      <c r="G11" s="157"/>
      <c r="H11" s="157"/>
      <c r="I11" s="96">
        <v>2025</v>
      </c>
      <c r="J11" s="96">
        <f>I11+1</f>
        <v>2026</v>
      </c>
      <c r="K11" s="96">
        <f>J11+1</f>
        <v>2027</v>
      </c>
      <c r="L11" s="157" t="s">
        <v>22</v>
      </c>
      <c r="N11" s="81"/>
    </row>
    <row r="12" spans="1:14" ht="49.5" customHeight="1" x14ac:dyDescent="0.25">
      <c r="A12" s="157"/>
      <c r="B12" s="157"/>
      <c r="C12" s="157"/>
      <c r="D12" s="157"/>
      <c r="E12" s="95" t="s">
        <v>23</v>
      </c>
      <c r="F12" s="95" t="s">
        <v>24</v>
      </c>
      <c r="G12" s="95" t="s">
        <v>25</v>
      </c>
      <c r="H12" s="95" t="s">
        <v>26</v>
      </c>
      <c r="I12" s="96" t="s">
        <v>27</v>
      </c>
      <c r="J12" s="96" t="s">
        <v>27</v>
      </c>
      <c r="K12" s="96" t="s">
        <v>27</v>
      </c>
      <c r="L12" s="157"/>
    </row>
    <row r="13" spans="1:14" x14ac:dyDescent="0.25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6">
        <v>9</v>
      </c>
      <c r="J13" s="96">
        <v>10</v>
      </c>
      <c r="K13" s="96">
        <v>11</v>
      </c>
      <c r="L13" s="95">
        <v>12</v>
      </c>
    </row>
    <row r="14" spans="1:14" s="14" customFormat="1" ht="47.25" x14ac:dyDescent="0.25">
      <c r="A14" s="159">
        <v>1</v>
      </c>
      <c r="B14" s="158" t="s">
        <v>36</v>
      </c>
      <c r="C14" s="158" t="s">
        <v>141</v>
      </c>
      <c r="D14" s="58" t="s">
        <v>69</v>
      </c>
      <c r="E14" s="59" t="s">
        <v>28</v>
      </c>
      <c r="F14" s="59" t="s">
        <v>28</v>
      </c>
      <c r="G14" s="59" t="s">
        <v>28</v>
      </c>
      <c r="H14" s="59" t="s">
        <v>28</v>
      </c>
      <c r="I14" s="83">
        <f>SUM(I16:I17)</f>
        <v>71364.769</v>
      </c>
      <c r="J14" s="83">
        <f t="shared" ref="J14:K14" si="0">SUM(J16:J17)</f>
        <v>61495.430999999997</v>
      </c>
      <c r="K14" s="83">
        <f t="shared" si="0"/>
        <v>61495.430999999997</v>
      </c>
      <c r="L14" s="60">
        <f>SUM(I14:K14)</f>
        <v>194355.63099999999</v>
      </c>
    </row>
    <row r="15" spans="1:14" s="14" customFormat="1" x14ac:dyDescent="0.25">
      <c r="A15" s="159"/>
      <c r="B15" s="158"/>
      <c r="C15" s="158"/>
      <c r="D15" s="58" t="s">
        <v>29</v>
      </c>
      <c r="E15" s="59"/>
      <c r="F15" s="59" t="s">
        <v>28</v>
      </c>
      <c r="G15" s="59" t="s">
        <v>28</v>
      </c>
      <c r="H15" s="59" t="s">
        <v>28</v>
      </c>
      <c r="I15" s="83"/>
      <c r="J15" s="83"/>
      <c r="K15" s="83"/>
      <c r="L15" s="60">
        <f>SUM(I15:K15)</f>
        <v>0</v>
      </c>
    </row>
    <row r="16" spans="1:14" s="14" customFormat="1" x14ac:dyDescent="0.25">
      <c r="A16" s="159"/>
      <c r="B16" s="158"/>
      <c r="C16" s="158"/>
      <c r="D16" s="58" t="s">
        <v>59</v>
      </c>
      <c r="E16" s="59">
        <v>241</v>
      </c>
      <c r="F16" s="59" t="s">
        <v>28</v>
      </c>
      <c r="G16" s="59" t="s">
        <v>28</v>
      </c>
      <c r="H16" s="59" t="s">
        <v>28</v>
      </c>
      <c r="I16" s="83">
        <f>I20</f>
        <v>71364.769</v>
      </c>
      <c r="J16" s="83">
        <f t="shared" ref="J16:K16" si="1">J20</f>
        <v>61495.430999999997</v>
      </c>
      <c r="K16" s="83">
        <f t="shared" si="1"/>
        <v>61495.430999999997</v>
      </c>
      <c r="L16" s="60">
        <f>SUM(I16:K16)</f>
        <v>194355.63099999999</v>
      </c>
    </row>
    <row r="17" spans="1:12" s="14" customFormat="1" ht="47.25" x14ac:dyDescent="0.25">
      <c r="A17" s="159"/>
      <c r="B17" s="158"/>
      <c r="C17" s="158"/>
      <c r="D17" s="58" t="s">
        <v>153</v>
      </c>
      <c r="E17" s="59">
        <v>247</v>
      </c>
      <c r="F17" s="59" t="s">
        <v>28</v>
      </c>
      <c r="G17" s="59" t="s">
        <v>28</v>
      </c>
      <c r="H17" s="59" t="s">
        <v>28</v>
      </c>
      <c r="I17" s="83">
        <f>I21</f>
        <v>0</v>
      </c>
      <c r="J17" s="83">
        <f t="shared" ref="J17:K17" si="2">J21</f>
        <v>0</v>
      </c>
      <c r="K17" s="83">
        <f t="shared" si="2"/>
        <v>0</v>
      </c>
      <c r="L17" s="60">
        <f>SUM(I17:K17)</f>
        <v>0</v>
      </c>
    </row>
    <row r="18" spans="1:12" s="14" customFormat="1" ht="47.25" x14ac:dyDescent="0.25">
      <c r="A18" s="160" t="s">
        <v>3</v>
      </c>
      <c r="B18" s="160" t="s">
        <v>15</v>
      </c>
      <c r="C18" s="161" t="s">
        <v>77</v>
      </c>
      <c r="D18" s="97" t="s">
        <v>32</v>
      </c>
      <c r="E18" s="59" t="s">
        <v>28</v>
      </c>
      <c r="F18" s="11" t="s">
        <v>28</v>
      </c>
      <c r="G18" s="11" t="s">
        <v>28</v>
      </c>
      <c r="H18" s="11" t="s">
        <v>28</v>
      </c>
      <c r="I18" s="83">
        <f>I20+I21</f>
        <v>71364.769</v>
      </c>
      <c r="J18" s="83">
        <f t="shared" ref="J18:K18" si="3">J20+J21</f>
        <v>61495.430999999997</v>
      </c>
      <c r="K18" s="83">
        <f t="shared" si="3"/>
        <v>61495.430999999997</v>
      </c>
      <c r="L18" s="21">
        <f>SUM(I18:K18)</f>
        <v>194355.63099999999</v>
      </c>
    </row>
    <row r="19" spans="1:12" s="14" customFormat="1" x14ac:dyDescent="0.25">
      <c r="A19" s="160"/>
      <c r="B19" s="160"/>
      <c r="C19" s="161"/>
      <c r="D19" s="97" t="s">
        <v>29</v>
      </c>
      <c r="E19" s="59" t="s">
        <v>28</v>
      </c>
      <c r="F19" s="11" t="s">
        <v>28</v>
      </c>
      <c r="G19" s="11" t="s">
        <v>28</v>
      </c>
      <c r="H19" s="11" t="s">
        <v>28</v>
      </c>
      <c r="I19" s="83"/>
      <c r="J19" s="84"/>
      <c r="K19" s="83"/>
      <c r="L19" s="55">
        <v>0</v>
      </c>
    </row>
    <row r="20" spans="1:12" s="14" customFormat="1" x14ac:dyDescent="0.25">
      <c r="A20" s="160"/>
      <c r="B20" s="160"/>
      <c r="C20" s="161"/>
      <c r="D20" s="97" t="s">
        <v>59</v>
      </c>
      <c r="E20" s="11">
        <v>241</v>
      </c>
      <c r="F20" s="11" t="s">
        <v>28</v>
      </c>
      <c r="G20" s="11" t="s">
        <v>28</v>
      </c>
      <c r="H20" s="11" t="s">
        <v>28</v>
      </c>
      <c r="I20" s="83">
        <f>'пр к ПП1'!H12+'пр к ПП1'!H13+'пр к ПП1'!H15+'пр к ПП1'!H17+'пр к ПП1'!H19+'пр к ПП1'!H20+'пр к ПП1'!H22+'пр к ПП1'!H24+'пр к ПП1'!H25+'пр к ПП1'!H27+'пр к ПП1'!H28+'пр к ПП1'!H30</f>
        <v>71364.769</v>
      </c>
      <c r="J20" s="83">
        <f>'пр к ПП1'!I12+'пр к ПП1'!I13+'пр к ПП1'!I15+'пр к ПП1'!I17+'пр к ПП1'!I19+'пр к ПП1'!I20+'пр к ПП1'!I22+'пр к ПП1'!I24+'пр к ПП1'!I25+'пр к ПП1'!I27+'пр к ПП1'!I28+'пр к ПП1'!I30</f>
        <v>61495.430999999997</v>
      </c>
      <c r="K20" s="83">
        <f>'пр к ПП1'!J12+'пр к ПП1'!J13+'пр к ПП1'!J15+'пр к ПП1'!J17+'пр к ПП1'!J19+'пр к ПП1'!J20+'пр к ПП1'!J22+'пр к ПП1'!J24+'пр к ПП1'!J25+'пр к ПП1'!J27+'пр к ПП1'!J28+'пр к ПП1'!J30</f>
        <v>61495.430999999997</v>
      </c>
      <c r="L20" s="21">
        <f>SUM(I20:K20)</f>
        <v>194355.63099999999</v>
      </c>
    </row>
    <row r="21" spans="1:12" ht="47.25" x14ac:dyDescent="0.25">
      <c r="A21" s="160"/>
      <c r="B21" s="160"/>
      <c r="C21" s="161"/>
      <c r="D21" s="62" t="s">
        <v>154</v>
      </c>
      <c r="E21" s="61">
        <v>247</v>
      </c>
      <c r="F21" s="59" t="s">
        <v>28</v>
      </c>
      <c r="G21" s="59" t="s">
        <v>28</v>
      </c>
      <c r="H21" s="59" t="s">
        <v>28</v>
      </c>
      <c r="I21" s="83">
        <f>I25</f>
        <v>0</v>
      </c>
      <c r="J21" s="83">
        <f t="shared" ref="J21:K21" si="4">J25</f>
        <v>0</v>
      </c>
      <c r="K21" s="83">
        <f t="shared" si="4"/>
        <v>0</v>
      </c>
      <c r="L21" s="83">
        <f>I21+J21+K21</f>
        <v>0</v>
      </c>
    </row>
  </sheetData>
  <mergeCells count="18">
    <mergeCell ref="B14:B17"/>
    <mergeCell ref="C14:C17"/>
    <mergeCell ref="A14:A17"/>
    <mergeCell ref="A18:A21"/>
    <mergeCell ref="B18:B21"/>
    <mergeCell ref="C18:C21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9"/>
  <sheetViews>
    <sheetView tabSelected="1" view="pageBreakPreview" zoomScale="70" zoomScaleNormal="70" zoomScaleSheetLayoutView="70" workbookViewId="0">
      <selection activeCell="A9" sqref="A9:S9"/>
    </sheetView>
  </sheetViews>
  <sheetFormatPr defaultColWidth="9" defaultRowHeight="18.75" outlineLevelCol="1" x14ac:dyDescent="0.3"/>
  <cols>
    <col min="1" max="1" width="5.375" style="16" customWidth="1"/>
    <col min="2" max="2" width="25.625" style="5" customWidth="1"/>
    <col min="3" max="3" width="26.25" style="5" customWidth="1"/>
    <col min="4" max="4" width="32.1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5" width="13" style="5" hidden="1" customWidth="1" outlineLevel="1"/>
    <col min="16" max="16" width="13" style="5" bestFit="1" customWidth="1" collapsed="1"/>
    <col min="17" max="17" width="16" style="5" customWidth="1"/>
    <col min="18" max="18" width="13.375" style="5" bestFit="1" customWidth="1"/>
    <col min="19" max="19" width="18.125" style="5" bestFit="1" customWidth="1"/>
    <col min="20" max="20" width="17.875" style="20" hidden="1" customWidth="1"/>
    <col min="21" max="21" width="16.625" style="5" hidden="1" customWidth="1"/>
    <col min="22" max="22" width="17.5" style="5" hidden="1" customWidth="1"/>
    <col min="23" max="23" width="0" style="5" hidden="1" customWidth="1"/>
    <col min="24" max="24" width="16" style="5" hidden="1" customWidth="1"/>
    <col min="25" max="25" width="17.25" style="66" customWidth="1"/>
    <col min="26" max="16384" width="9" style="5"/>
  </cols>
  <sheetData>
    <row r="1" spans="1:25" x14ac:dyDescent="0.3">
      <c r="Q1" s="8" t="s">
        <v>134</v>
      </c>
    </row>
    <row r="2" spans="1:25" ht="61.5" customHeight="1" x14ac:dyDescent="0.3">
      <c r="Q2" s="127" t="s">
        <v>142</v>
      </c>
      <c r="R2" s="127"/>
      <c r="S2" s="127"/>
    </row>
    <row r="3" spans="1:25" x14ac:dyDescent="0.3">
      <c r="A3" s="9"/>
    </row>
    <row r="4" spans="1:25" x14ac:dyDescent="0.3">
      <c r="A4" s="9"/>
    </row>
    <row r="5" spans="1:25" x14ac:dyDescent="0.3">
      <c r="A5" s="150" t="s">
        <v>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</row>
    <row r="6" spans="1:25" x14ac:dyDescent="0.3">
      <c r="A6" s="150" t="s">
        <v>38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25" x14ac:dyDescent="0.3">
      <c r="A7" s="150" t="s">
        <v>39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</row>
    <row r="8" spans="1:25" x14ac:dyDescent="0.3">
      <c r="A8" s="150" t="s">
        <v>40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</row>
    <row r="9" spans="1:25" x14ac:dyDescent="0.3">
      <c r="A9" s="150" t="s">
        <v>41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  <row r="10" spans="1:25" x14ac:dyDescent="0.3">
      <c r="A10" s="150" t="s">
        <v>42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</row>
    <row r="11" spans="1:25" x14ac:dyDescent="0.3">
      <c r="A11" s="9"/>
      <c r="P11" s="128"/>
      <c r="Q11" s="128"/>
      <c r="R11" s="128"/>
    </row>
    <row r="12" spans="1:25" x14ac:dyDescent="0.3">
      <c r="P12" s="56"/>
      <c r="Q12" s="56"/>
      <c r="R12" s="56"/>
      <c r="S12" s="4" t="s">
        <v>17</v>
      </c>
    </row>
    <row r="13" spans="1:25" ht="58.5" customHeight="1" x14ac:dyDescent="0.3">
      <c r="A13" s="157" t="s">
        <v>16</v>
      </c>
      <c r="B13" s="157" t="s">
        <v>30</v>
      </c>
      <c r="C13" s="157" t="s">
        <v>31</v>
      </c>
      <c r="D13" s="157" t="s">
        <v>35</v>
      </c>
      <c r="E13" s="85" t="s">
        <v>156</v>
      </c>
      <c r="F13" s="85" t="s">
        <v>157</v>
      </c>
      <c r="G13" s="85" t="s">
        <v>158</v>
      </c>
      <c r="H13" s="85" t="s">
        <v>159</v>
      </c>
      <c r="I13" s="85" t="s">
        <v>160</v>
      </c>
      <c r="J13" s="85" t="s">
        <v>161</v>
      </c>
      <c r="K13" s="85" t="s">
        <v>162</v>
      </c>
      <c r="L13" s="85" t="s">
        <v>163</v>
      </c>
      <c r="M13" s="85" t="s">
        <v>198</v>
      </c>
      <c r="N13" s="85" t="s">
        <v>199</v>
      </c>
      <c r="O13" s="85" t="s">
        <v>200</v>
      </c>
      <c r="P13" s="68">
        <v>2025</v>
      </c>
      <c r="Q13" s="68">
        <f>P13+1</f>
        <v>2026</v>
      </c>
      <c r="R13" s="68">
        <f>Q13+1</f>
        <v>2027</v>
      </c>
      <c r="S13" s="157" t="s">
        <v>22</v>
      </c>
      <c r="T13" s="51">
        <v>2014</v>
      </c>
      <c r="U13" s="5">
        <v>2015</v>
      </c>
      <c r="V13" s="5">
        <v>2016</v>
      </c>
      <c r="Y13" s="66" t="s">
        <v>164</v>
      </c>
    </row>
    <row r="14" spans="1:25" x14ac:dyDescent="0.3">
      <c r="A14" s="157"/>
      <c r="B14" s="157"/>
      <c r="C14" s="157"/>
      <c r="D14" s="157"/>
      <c r="E14" s="63"/>
      <c r="F14" s="63"/>
      <c r="G14" s="63"/>
      <c r="H14" s="63"/>
      <c r="I14" s="63"/>
      <c r="J14" s="63"/>
      <c r="K14" s="63"/>
      <c r="L14" s="63"/>
      <c r="M14" s="63"/>
      <c r="N14" s="113"/>
      <c r="O14" s="115"/>
      <c r="P14" s="53" t="s">
        <v>27</v>
      </c>
      <c r="Q14" s="53" t="s">
        <v>27</v>
      </c>
      <c r="R14" s="53" t="s">
        <v>27</v>
      </c>
      <c r="S14" s="157"/>
    </row>
    <row r="15" spans="1:25" x14ac:dyDescent="0.3">
      <c r="A15" s="53">
        <v>1</v>
      </c>
      <c r="B15" s="53">
        <v>2</v>
      </c>
      <c r="C15" s="53">
        <v>3</v>
      </c>
      <c r="D15" s="53">
        <v>4</v>
      </c>
      <c r="E15" s="63"/>
      <c r="F15" s="63"/>
      <c r="G15" s="63"/>
      <c r="H15" s="63"/>
      <c r="I15" s="63"/>
      <c r="J15" s="63"/>
      <c r="K15" s="63"/>
      <c r="L15" s="63"/>
      <c r="M15" s="63"/>
      <c r="N15" s="113"/>
      <c r="O15" s="115"/>
      <c r="P15" s="53">
        <v>5</v>
      </c>
      <c r="Q15" s="53">
        <v>6</v>
      </c>
      <c r="R15" s="53">
        <v>7</v>
      </c>
      <c r="S15" s="53">
        <v>8</v>
      </c>
    </row>
    <row r="16" spans="1:25" x14ac:dyDescent="0.3">
      <c r="A16" s="162">
        <v>1</v>
      </c>
      <c r="B16" s="163" t="s">
        <v>36</v>
      </c>
      <c r="C16" s="163" t="str">
        <f>'пр 4 к МП'!C14</f>
        <v>Развитие физической культуры, спорта в Туруханском районе</v>
      </c>
      <c r="D16" s="36" t="s">
        <v>34</v>
      </c>
      <c r="E16" s="91">
        <f>SUM(E18:E22)</f>
        <v>53736.392999999996</v>
      </c>
      <c r="F16" s="91">
        <f>SUM(F18:F22)</f>
        <v>5680.3590000000004</v>
      </c>
      <c r="G16" s="91">
        <f t="shared" ref="G16:N16" si="0">SUM(G18:G22)</f>
        <v>19116.227999999999</v>
      </c>
      <c r="H16" s="91">
        <f t="shared" si="0"/>
        <v>22204.574000000001</v>
      </c>
      <c r="I16" s="91">
        <f t="shared" si="0"/>
        <v>15835.942999999999</v>
      </c>
      <c r="J16" s="91">
        <f t="shared" si="0"/>
        <v>16863.859</v>
      </c>
      <c r="K16" s="91">
        <f t="shared" si="0"/>
        <v>14639.236999999999</v>
      </c>
      <c r="L16" s="91">
        <f t="shared" si="0"/>
        <v>38367.956489999997</v>
      </c>
      <c r="M16" s="91">
        <f t="shared" si="0"/>
        <v>62652.695</v>
      </c>
      <c r="N16" s="91">
        <f t="shared" si="0"/>
        <v>45070.885000000002</v>
      </c>
      <c r="O16" s="91">
        <v>57592.612999999998</v>
      </c>
      <c r="P16" s="117">
        <v>71364.769</v>
      </c>
      <c r="Q16" s="117">
        <v>61495.430999999997</v>
      </c>
      <c r="R16" s="117">
        <v>61495.430999999997</v>
      </c>
      <c r="S16" s="19">
        <f>SUM(P16:R16)</f>
        <v>194355.63099999999</v>
      </c>
      <c r="T16" s="20">
        <f>SUM(T19:T20)</f>
        <v>61774.067000000003</v>
      </c>
      <c r="U16" s="20">
        <f>SUM(U19:U20)</f>
        <v>7699.4860000000008</v>
      </c>
      <c r="V16" s="20">
        <f>SUM(V19:V20)</f>
        <v>24013.663</v>
      </c>
      <c r="X16" s="50">
        <f>SUM(X19:X20)</f>
        <v>287842.84700000001</v>
      </c>
      <c r="Y16" s="90">
        <f>SUM(E16:R16)</f>
        <v>546116.37349000003</v>
      </c>
    </row>
    <row r="17" spans="1:25" x14ac:dyDescent="0.3">
      <c r="A17" s="162"/>
      <c r="B17" s="163"/>
      <c r="C17" s="163"/>
      <c r="D17" s="36" t="s">
        <v>18</v>
      </c>
      <c r="E17" s="86"/>
      <c r="F17" s="86"/>
      <c r="G17" s="86"/>
      <c r="H17" s="86"/>
      <c r="I17" s="92"/>
      <c r="J17" s="92"/>
      <c r="K17" s="92"/>
      <c r="L17" s="92"/>
      <c r="M17" s="92"/>
      <c r="N17" s="92"/>
      <c r="O17" s="92"/>
      <c r="P17" s="15"/>
      <c r="Q17" s="15"/>
      <c r="R17" s="15"/>
      <c r="S17" s="15"/>
      <c r="X17" s="50"/>
      <c r="Y17" s="67">
        <f t="shared" ref="Y17:Y29" si="1">SUM(E17:R17)</f>
        <v>0</v>
      </c>
    </row>
    <row r="18" spans="1:25" x14ac:dyDescent="0.3">
      <c r="A18" s="162"/>
      <c r="B18" s="163"/>
      <c r="C18" s="163"/>
      <c r="D18" s="6" t="s">
        <v>66</v>
      </c>
      <c r="E18" s="87">
        <f>E25</f>
        <v>0</v>
      </c>
      <c r="F18" s="87">
        <f t="shared" ref="F18:M18" si="2">F25</f>
        <v>0</v>
      </c>
      <c r="G18" s="87">
        <f t="shared" si="2"/>
        <v>0</v>
      </c>
      <c r="H18" s="87">
        <f t="shared" si="2"/>
        <v>0</v>
      </c>
      <c r="I18" s="93">
        <f t="shared" si="2"/>
        <v>0</v>
      </c>
      <c r="J18" s="93">
        <f t="shared" si="2"/>
        <v>0</v>
      </c>
      <c r="K18" s="93">
        <f t="shared" si="2"/>
        <v>0</v>
      </c>
      <c r="L18" s="93">
        <v>1963.33149</v>
      </c>
      <c r="M18" s="93">
        <f t="shared" si="2"/>
        <v>0</v>
      </c>
      <c r="N18" s="93"/>
      <c r="O18" s="93"/>
      <c r="P18" s="21">
        <v>0</v>
      </c>
      <c r="Q18" s="21">
        <v>0</v>
      </c>
      <c r="R18" s="21"/>
      <c r="S18" s="15">
        <v>0</v>
      </c>
      <c r="X18" s="50"/>
      <c r="Y18" s="67">
        <f>SUM(E18:R18)</f>
        <v>1963.33149</v>
      </c>
    </row>
    <row r="19" spans="1:25" x14ac:dyDescent="0.3">
      <c r="A19" s="162"/>
      <c r="B19" s="163"/>
      <c r="C19" s="163"/>
      <c r="D19" s="36" t="s">
        <v>67</v>
      </c>
      <c r="E19" s="92">
        <f>E26</f>
        <v>711.1</v>
      </c>
      <c r="F19" s="92">
        <f t="shared" ref="F19:L19" si="3">F26</f>
        <v>399.08100000000002</v>
      </c>
      <c r="G19" s="92">
        <f>G26</f>
        <v>5701.41</v>
      </c>
      <c r="H19" s="92">
        <f t="shared" si="3"/>
        <v>1198.989</v>
      </c>
      <c r="I19" s="92">
        <f t="shared" si="3"/>
        <v>499</v>
      </c>
      <c r="J19" s="92">
        <f t="shared" si="3"/>
        <v>500</v>
      </c>
      <c r="K19" s="92">
        <f t="shared" si="3"/>
        <v>499.9</v>
      </c>
      <c r="L19" s="92">
        <f t="shared" si="3"/>
        <v>1336.6690000000001</v>
      </c>
      <c r="M19" s="92">
        <f>M26</f>
        <v>4586.8999999999996</v>
      </c>
      <c r="N19" s="92">
        <v>316.3</v>
      </c>
      <c r="O19" s="92">
        <v>318.89999999999998</v>
      </c>
      <c r="P19" s="21">
        <v>276.2</v>
      </c>
      <c r="Q19" s="21">
        <v>0</v>
      </c>
      <c r="R19" s="21"/>
      <c r="S19" s="15">
        <f>SUM(P19:R19)</f>
        <v>276.2</v>
      </c>
      <c r="T19" s="20">
        <v>711.15</v>
      </c>
      <c r="U19" s="5">
        <v>409</v>
      </c>
      <c r="V19" s="5">
        <v>6098.1</v>
      </c>
      <c r="X19" s="50">
        <f>SUM(S19:V19)</f>
        <v>7494.4500000000007</v>
      </c>
      <c r="Y19" s="67">
        <f>SUM(E19:R19)</f>
        <v>16344.448999999999</v>
      </c>
    </row>
    <row r="20" spans="1:25" x14ac:dyDescent="0.3">
      <c r="A20" s="162"/>
      <c r="B20" s="163"/>
      <c r="C20" s="163"/>
      <c r="D20" s="36" t="s">
        <v>37</v>
      </c>
      <c r="E20" s="118">
        <v>53025.292999999998</v>
      </c>
      <c r="F20" s="118">
        <v>5281.2780000000002</v>
      </c>
      <c r="G20" s="119">
        <v>13414.817999999999</v>
      </c>
      <c r="H20" s="119">
        <v>21005.584999999999</v>
      </c>
      <c r="I20" s="119">
        <v>15336.942999999999</v>
      </c>
      <c r="J20" s="119">
        <v>16363.859</v>
      </c>
      <c r="K20" s="119">
        <v>14139.337</v>
      </c>
      <c r="L20" s="119">
        <v>35067.955999999998</v>
      </c>
      <c r="M20" s="120">
        <v>58065.794999999998</v>
      </c>
      <c r="N20" s="120">
        <v>44754.584999999999</v>
      </c>
      <c r="O20" s="120">
        <f>O16-O19</f>
        <v>57273.712999999996</v>
      </c>
      <c r="P20" s="116">
        <f t="shared" ref="P20:R20" si="4">P16-P19</f>
        <v>71088.569000000003</v>
      </c>
      <c r="Q20" s="116">
        <f t="shared" si="4"/>
        <v>61495.430999999997</v>
      </c>
      <c r="R20" s="116">
        <f t="shared" si="4"/>
        <v>61495.430999999997</v>
      </c>
      <c r="S20" s="116">
        <f>SUM(P20:R20)</f>
        <v>194079.43099999998</v>
      </c>
      <c r="T20" s="20">
        <v>61062.917000000001</v>
      </c>
      <c r="U20" s="5">
        <v>7290.4860000000008</v>
      </c>
      <c r="V20" s="5">
        <v>17915.562999999998</v>
      </c>
      <c r="X20" s="50">
        <f>SUM(S20:V20)</f>
        <v>280348.397</v>
      </c>
      <c r="Y20" s="67">
        <f>SUM(E20:R20)</f>
        <v>527808.59299999999</v>
      </c>
    </row>
    <row r="21" spans="1:25" ht="33.75" customHeight="1" x14ac:dyDescent="0.3">
      <c r="A21" s="162"/>
      <c r="B21" s="163"/>
      <c r="C21" s="163"/>
      <c r="D21" s="7" t="s">
        <v>68</v>
      </c>
      <c r="E21" s="88">
        <f>E28</f>
        <v>0</v>
      </c>
      <c r="F21" s="88">
        <f t="shared" ref="F21:M21" si="5">F28</f>
        <v>0</v>
      </c>
      <c r="G21" s="88">
        <f t="shared" si="5"/>
        <v>0</v>
      </c>
      <c r="H21" s="88">
        <f t="shared" si="5"/>
        <v>0</v>
      </c>
      <c r="I21" s="94">
        <f t="shared" si="5"/>
        <v>0</v>
      </c>
      <c r="J21" s="94">
        <f t="shared" si="5"/>
        <v>0</v>
      </c>
      <c r="K21" s="94">
        <f t="shared" si="5"/>
        <v>0</v>
      </c>
      <c r="L21" s="94">
        <f t="shared" si="5"/>
        <v>0</v>
      </c>
      <c r="M21" s="94">
        <f t="shared" si="5"/>
        <v>0</v>
      </c>
      <c r="N21" s="94"/>
      <c r="O21" s="94"/>
      <c r="P21" s="21">
        <v>0</v>
      </c>
      <c r="Q21" s="21">
        <v>0</v>
      </c>
      <c r="R21" s="21"/>
      <c r="S21" s="121">
        <v>0</v>
      </c>
      <c r="X21" s="50"/>
      <c r="Y21" s="67">
        <f t="shared" si="1"/>
        <v>0</v>
      </c>
    </row>
    <row r="22" spans="1:25" x14ac:dyDescent="0.3">
      <c r="A22" s="162"/>
      <c r="B22" s="163"/>
      <c r="C22" s="163"/>
      <c r="D22" s="36" t="s">
        <v>19</v>
      </c>
      <c r="E22" s="86">
        <f>E29</f>
        <v>0</v>
      </c>
      <c r="F22" s="86">
        <f t="shared" ref="F22:M22" si="6">F29</f>
        <v>0</v>
      </c>
      <c r="G22" s="86">
        <f t="shared" si="6"/>
        <v>0</v>
      </c>
      <c r="H22" s="86">
        <f t="shared" si="6"/>
        <v>0</v>
      </c>
      <c r="I22" s="92">
        <f t="shared" si="6"/>
        <v>0</v>
      </c>
      <c r="J22" s="92">
        <f t="shared" si="6"/>
        <v>0</v>
      </c>
      <c r="K22" s="92">
        <f t="shared" si="6"/>
        <v>0</v>
      </c>
      <c r="L22" s="92">
        <f t="shared" si="6"/>
        <v>0</v>
      </c>
      <c r="M22" s="92">
        <f t="shared" si="6"/>
        <v>0</v>
      </c>
      <c r="N22" s="92"/>
      <c r="O22" s="92"/>
      <c r="P22" s="21">
        <v>0</v>
      </c>
      <c r="Q22" s="21">
        <v>0</v>
      </c>
      <c r="R22" s="21"/>
      <c r="S22" s="121">
        <f t="shared" ref="S22" si="7">SUM(P22:R22)</f>
        <v>0</v>
      </c>
      <c r="Y22" s="67">
        <f t="shared" si="1"/>
        <v>0</v>
      </c>
    </row>
    <row r="23" spans="1:25" x14ac:dyDescent="0.3">
      <c r="A23" s="162" t="s">
        <v>3</v>
      </c>
      <c r="B23" s="163" t="s">
        <v>15</v>
      </c>
      <c r="C23" s="163" t="str">
        <f>'пр 4 к МП'!C18</f>
        <v>Развитие массовой физической культуры и спорта</v>
      </c>
      <c r="D23" s="36" t="s">
        <v>34</v>
      </c>
      <c r="E23" s="91">
        <f>E16</f>
        <v>53736.392999999996</v>
      </c>
      <c r="F23" s="91">
        <f>F16</f>
        <v>5680.3590000000004</v>
      </c>
      <c r="G23" s="91">
        <f t="shared" ref="G23:S23" si="8">G16</f>
        <v>19116.227999999999</v>
      </c>
      <c r="H23" s="91">
        <f t="shared" si="8"/>
        <v>22204.574000000001</v>
      </c>
      <c r="I23" s="91">
        <f t="shared" si="8"/>
        <v>15835.942999999999</v>
      </c>
      <c r="J23" s="91">
        <f t="shared" si="8"/>
        <v>16863.859</v>
      </c>
      <c r="K23" s="91">
        <f t="shared" si="8"/>
        <v>14639.236999999999</v>
      </c>
      <c r="L23" s="91">
        <f t="shared" si="8"/>
        <v>38367.956489999997</v>
      </c>
      <c r="M23" s="91">
        <f t="shared" si="8"/>
        <v>62652.695</v>
      </c>
      <c r="N23" s="91">
        <f t="shared" si="8"/>
        <v>45070.885000000002</v>
      </c>
      <c r="O23" s="91">
        <f t="shared" si="8"/>
        <v>57592.612999999998</v>
      </c>
      <c r="P23" s="116">
        <f t="shared" si="8"/>
        <v>71364.769</v>
      </c>
      <c r="Q23" s="116">
        <f t="shared" si="8"/>
        <v>61495.430999999997</v>
      </c>
      <c r="R23" s="116">
        <f t="shared" si="8"/>
        <v>61495.430999999997</v>
      </c>
      <c r="S23" s="122">
        <f t="shared" si="8"/>
        <v>194355.63099999999</v>
      </c>
      <c r="T23" s="20">
        <f>T26+T27</f>
        <v>6135.4560000000001</v>
      </c>
      <c r="U23" s="20">
        <f>U26+U27</f>
        <v>4911.2879999999996</v>
      </c>
      <c r="V23" s="20">
        <f>V26+V27</f>
        <v>20787.813000000002</v>
      </c>
      <c r="X23" s="50">
        <f>SUM(S23:V23)</f>
        <v>226190.18799999999</v>
      </c>
      <c r="Y23" s="67">
        <f>SUM(E23:R23)</f>
        <v>546116.37349000003</v>
      </c>
    </row>
    <row r="24" spans="1:25" x14ac:dyDescent="0.3">
      <c r="A24" s="162"/>
      <c r="B24" s="163"/>
      <c r="C24" s="163"/>
      <c r="D24" s="36" t="s">
        <v>18</v>
      </c>
      <c r="E24" s="86"/>
      <c r="F24" s="86"/>
      <c r="G24" s="86"/>
      <c r="H24" s="86"/>
      <c r="I24" s="92"/>
      <c r="J24" s="92"/>
      <c r="K24" s="92"/>
      <c r="L24" s="92"/>
      <c r="M24" s="92"/>
      <c r="N24" s="92"/>
      <c r="O24" s="92"/>
      <c r="P24" s="21"/>
      <c r="Q24" s="21"/>
      <c r="R24" s="21"/>
      <c r="S24" s="21"/>
      <c r="Y24" s="67">
        <f t="shared" si="1"/>
        <v>0</v>
      </c>
    </row>
    <row r="25" spans="1:25" x14ac:dyDescent="0.3">
      <c r="A25" s="162"/>
      <c r="B25" s="163"/>
      <c r="C25" s="163"/>
      <c r="D25" s="6" t="s">
        <v>66</v>
      </c>
      <c r="E25" s="87"/>
      <c r="F25" s="87"/>
      <c r="G25" s="87"/>
      <c r="H25" s="87"/>
      <c r="I25" s="93"/>
      <c r="J25" s="93"/>
      <c r="K25" s="93"/>
      <c r="L25" s="93">
        <v>1963.3309999999999</v>
      </c>
      <c r="M25" s="93"/>
      <c r="N25" s="93"/>
      <c r="O25" s="93"/>
      <c r="P25" s="21">
        <v>0</v>
      </c>
      <c r="Q25" s="21">
        <v>0</v>
      </c>
      <c r="R25" s="21"/>
      <c r="S25" s="21">
        <f>SUM(P25:R25)</f>
        <v>0</v>
      </c>
      <c r="Y25" s="67">
        <f t="shared" si="1"/>
        <v>1963.3309999999999</v>
      </c>
    </row>
    <row r="26" spans="1:25" x14ac:dyDescent="0.3">
      <c r="A26" s="162"/>
      <c r="B26" s="163"/>
      <c r="C26" s="163"/>
      <c r="D26" s="36" t="s">
        <v>67</v>
      </c>
      <c r="E26" s="92">
        <v>711.1</v>
      </c>
      <c r="F26" s="92">
        <v>399.08100000000002</v>
      </c>
      <c r="G26" s="92">
        <v>5701.41</v>
      </c>
      <c r="H26" s="92">
        <v>1198.989</v>
      </c>
      <c r="I26" s="92">
        <v>499</v>
      </c>
      <c r="J26" s="92">
        <v>500</v>
      </c>
      <c r="K26" s="92">
        <v>499.9</v>
      </c>
      <c r="L26" s="92">
        <v>1336.6690000000001</v>
      </c>
      <c r="M26" s="92">
        <v>4586.8999999999996</v>
      </c>
      <c r="N26" s="92">
        <v>316.3</v>
      </c>
      <c r="O26" s="92">
        <v>318.89999999999998</v>
      </c>
      <c r="P26" s="21">
        <v>276.2</v>
      </c>
      <c r="Q26" s="21">
        <v>0</v>
      </c>
      <c r="R26" s="21"/>
      <c r="S26" s="21">
        <f>SUM(P26:R26)</f>
        <v>276.2</v>
      </c>
      <c r="V26" s="52">
        <v>4936.5</v>
      </c>
      <c r="X26" s="50">
        <f>SUM(S26:V26)</f>
        <v>5212.7</v>
      </c>
      <c r="Y26" s="67">
        <f t="shared" si="1"/>
        <v>16344.448999999999</v>
      </c>
    </row>
    <row r="27" spans="1:25" x14ac:dyDescent="0.3">
      <c r="A27" s="162"/>
      <c r="B27" s="163"/>
      <c r="C27" s="163"/>
      <c r="D27" s="36" t="s">
        <v>37</v>
      </c>
      <c r="E27" s="92">
        <v>53025.292999999998</v>
      </c>
      <c r="F27" s="92">
        <v>5281.2780000000002</v>
      </c>
      <c r="G27" s="92">
        <v>13414.817999999999</v>
      </c>
      <c r="H27" s="92">
        <v>21005.584999999999</v>
      </c>
      <c r="I27" s="92">
        <v>15336.942999999999</v>
      </c>
      <c r="J27" s="92">
        <v>16363.859</v>
      </c>
      <c r="K27" s="92">
        <v>14139.337</v>
      </c>
      <c r="L27" s="92">
        <v>35067.955999999998</v>
      </c>
      <c r="M27" s="92">
        <v>58065.794999999998</v>
      </c>
      <c r="N27" s="92">
        <v>44754.584999999999</v>
      </c>
      <c r="O27" s="92">
        <f>O23-O26</f>
        <v>57273.712999999996</v>
      </c>
      <c r="P27" s="19">
        <f>'пр к ПП1'!H33</f>
        <v>71364.769</v>
      </c>
      <c r="Q27" s="19">
        <f>'пр к ПП1'!I33</f>
        <v>61495.430999999997</v>
      </c>
      <c r="R27" s="19">
        <f>'пр 4 к МП'!K20</f>
        <v>61495.430999999997</v>
      </c>
      <c r="S27" s="19">
        <f>SUM(P27:R27)</f>
        <v>194355.63099999999</v>
      </c>
      <c r="T27" s="20">
        <v>6135.4560000000001</v>
      </c>
      <c r="U27" s="5">
        <v>4911.2879999999996</v>
      </c>
      <c r="V27" s="5">
        <v>15851.313</v>
      </c>
      <c r="X27" s="50">
        <f>SUM(S27:V27)</f>
        <v>221253.68799999999</v>
      </c>
      <c r="Y27" s="67">
        <f>SUM(E27:R27)</f>
        <v>528084.79299999995</v>
      </c>
    </row>
    <row r="28" spans="1:25" ht="30" customHeight="1" x14ac:dyDescent="0.3">
      <c r="A28" s="162"/>
      <c r="B28" s="163"/>
      <c r="C28" s="163"/>
      <c r="D28" s="7" t="s">
        <v>68</v>
      </c>
      <c r="E28" s="88"/>
      <c r="F28" s="88"/>
      <c r="G28" s="88"/>
      <c r="H28" s="88"/>
      <c r="I28" s="94"/>
      <c r="J28" s="94"/>
      <c r="K28" s="94"/>
      <c r="L28" s="94"/>
      <c r="M28" s="94"/>
      <c r="N28" s="94"/>
      <c r="O28" s="94"/>
      <c r="P28" s="21">
        <v>0</v>
      </c>
      <c r="Q28" s="21">
        <v>0</v>
      </c>
      <c r="R28" s="21"/>
      <c r="S28" s="21">
        <f>SUM(P28:R28)</f>
        <v>0</v>
      </c>
      <c r="Y28" s="67">
        <f t="shared" si="1"/>
        <v>0</v>
      </c>
    </row>
    <row r="29" spans="1:25" x14ac:dyDescent="0.3">
      <c r="A29" s="162"/>
      <c r="B29" s="163"/>
      <c r="C29" s="163"/>
      <c r="D29" s="36" t="s">
        <v>19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21">
        <v>0</v>
      </c>
      <c r="Q29" s="21">
        <v>0</v>
      </c>
      <c r="R29" s="21">
        <v>0</v>
      </c>
      <c r="S29" s="21">
        <f>SUM(P29:R29)</f>
        <v>0</v>
      </c>
      <c r="Y29" s="67">
        <f t="shared" si="1"/>
        <v>0</v>
      </c>
    </row>
  </sheetData>
  <mergeCells count="19">
    <mergeCell ref="Q2:S2"/>
    <mergeCell ref="A5:S5"/>
    <mergeCell ref="A6:S6"/>
    <mergeCell ref="A7:S7"/>
    <mergeCell ref="A8:S8"/>
    <mergeCell ref="A9:S9"/>
    <mergeCell ref="A23:A29"/>
    <mergeCell ref="B23:B29"/>
    <mergeCell ref="C23:C29"/>
    <mergeCell ref="A13:A14"/>
    <mergeCell ref="B13:B14"/>
    <mergeCell ref="C13:C14"/>
    <mergeCell ref="D13:D14"/>
    <mergeCell ref="A10:S10"/>
    <mergeCell ref="S13:S14"/>
    <mergeCell ref="A16:A22"/>
    <mergeCell ref="B16:B22"/>
    <mergeCell ref="C16:C22"/>
    <mergeCell ref="P11:R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2025-10-21T05:05:05Z</cp:lastPrinted>
  <dcterms:created xsi:type="dcterms:W3CDTF">2016-10-20T04:37:12Z</dcterms:created>
  <dcterms:modified xsi:type="dcterms:W3CDTF">2025-10-21T05:05:25Z</dcterms:modified>
</cp:coreProperties>
</file>