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0.100.100.2\osport\Бухгалтер 04.2019г\ОТЧЕТНОСТЬ\07   ++ ФКиС Программа\2022\728 - п     07  + ФК и С 2022 год - корректировка с соф пл в экипиров ку\2022 проект физ.культура и спорт\"/>
    </mc:Choice>
  </mc:AlternateContent>
  <bookViews>
    <workbookView xWindow="0" yWindow="0" windowWidth="23040" windowHeight="8244" tabRatio="921" activeTab="5"/>
  </bookViews>
  <sheets>
    <sheet name="пр к пасп" sheetId="2" r:id="rId1"/>
    <sheet name="пр к пасп ПП1" sheetId="7" r:id="rId2"/>
    <sheet name="пр 3 к МП" sheetId="3" r:id="rId3"/>
    <sheet name="пр к ПП1" sheetId="8" r:id="rId4"/>
    <sheet name="пр 4 к МП" sheetId="5" r:id="rId5"/>
    <sheet name="пр 5 к МП" sheetId="6" r:id="rId6"/>
  </sheets>
  <definedNames>
    <definedName name="_xlnm._FilterDatabase" localSheetId="3" hidden="1">'пр к ПП1'!$A$8:$L$13</definedName>
    <definedName name="_xlnm.Print_Titles" localSheetId="2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3">'пр к ПП1'!$8:$9</definedName>
    <definedName name="_xlnm.Print_Area" localSheetId="2">'пр 3 к МП'!$A$1:$F$16</definedName>
    <definedName name="_xlnm.Print_Area" localSheetId="4">'пр 4 к МП'!$A$1:$M$21</definedName>
    <definedName name="_xlnm.Print_Area" localSheetId="5">'пр 5 к МП'!$A$1:$I$29</definedName>
    <definedName name="_xlnm.Print_Area" localSheetId="0">'пр к пасп'!$A$1:$P$22</definedName>
    <definedName name="_xlnm.Print_Area" localSheetId="1">'пр к пасп ПП1'!$A$1:$I$43</definedName>
    <definedName name="_xlnm.Print_Area" localSheetId="3">'пр к ПП1'!$A$1:$M$35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H17" i="6" l="1"/>
  <c r="H18" i="6"/>
  <c r="H19" i="6"/>
  <c r="H21" i="6"/>
  <c r="I34" i="8"/>
  <c r="H27" i="8"/>
  <c r="K29" i="8"/>
  <c r="K28" i="8"/>
  <c r="K24" i="8"/>
  <c r="H24" i="8"/>
  <c r="K30" i="8"/>
  <c r="H30" i="8"/>
  <c r="K31" i="8"/>
  <c r="H17" i="8"/>
  <c r="H34" i="8" s="1"/>
  <c r="K27" i="8" l="1"/>
  <c r="H22" i="8"/>
  <c r="L17" i="5" l="1"/>
  <c r="L21" i="5"/>
  <c r="I22" i="8" l="1"/>
  <c r="J22" i="8"/>
  <c r="H12" i="8" l="1"/>
  <c r="H15" i="8" l="1"/>
  <c r="H29" i="6"/>
  <c r="K23" i="6" l="1"/>
  <c r="L23" i="6"/>
  <c r="J23" i="6"/>
  <c r="K16" i="6"/>
  <c r="L16" i="6"/>
  <c r="J16" i="6"/>
  <c r="H26" i="6" l="1"/>
  <c r="N26" i="6" s="1"/>
  <c r="H28" i="6"/>
  <c r="H25" i="6"/>
  <c r="C16" i="6"/>
  <c r="C23" i="6"/>
  <c r="L15" i="5"/>
  <c r="N19" i="6" l="1"/>
  <c r="K23" i="8"/>
  <c r="K22" i="8" l="1"/>
  <c r="I19" i="8" l="1"/>
  <c r="J19" i="8"/>
  <c r="H19" i="8"/>
  <c r="I17" i="8"/>
  <c r="J17" i="8"/>
  <c r="I15" i="8"/>
  <c r="J15" i="8"/>
  <c r="K13" i="8"/>
  <c r="K14" i="8"/>
  <c r="K16" i="8"/>
  <c r="K18" i="8"/>
  <c r="K20" i="8"/>
  <c r="K21" i="8"/>
  <c r="I12" i="8"/>
  <c r="J12" i="8"/>
  <c r="J34" i="8" l="1"/>
  <c r="G27" i="6" s="1"/>
  <c r="F27" i="6"/>
  <c r="K17" i="8"/>
  <c r="K34" i="8" s="1"/>
  <c r="K12" i="8"/>
  <c r="K19" i="8"/>
  <c r="K15" i="8"/>
  <c r="B15" i="3"/>
  <c r="F23" i="6" l="1"/>
  <c r="F20" i="6" s="1"/>
  <c r="G23" i="6"/>
  <c r="G20" i="6" s="1"/>
  <c r="G16" i="6" s="1"/>
  <c r="K20" i="5"/>
  <c r="J20" i="5"/>
  <c r="J18" i="5" s="1"/>
  <c r="F16" i="6" l="1"/>
  <c r="K16" i="5"/>
  <c r="K14" i="5" s="1"/>
  <c r="K18" i="5"/>
  <c r="J16" i="5"/>
  <c r="H27" i="6"/>
  <c r="N27" i="6" s="1"/>
  <c r="L20" i="5"/>
  <c r="L16" i="5" l="1"/>
  <c r="J14" i="5"/>
  <c r="L14" i="5" s="1"/>
  <c r="L18" i="5"/>
  <c r="H23" i="6"/>
  <c r="N23" i="6" s="1"/>
  <c r="N20" i="6"/>
  <c r="N16" i="6" s="1"/>
  <c r="H16" i="6"/>
</calcChain>
</file>

<file path=xl/sharedStrings.xml><?xml version="1.0" encoding="utf-8"?>
<sst xmlns="http://schemas.openxmlformats.org/spreadsheetml/2006/main" count="311" uniqueCount="190">
  <si>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</si>
  <si>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</si>
  <si>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</si>
  <si>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</si>
  <si>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</si>
  <si>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</si>
  <si>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</si>
  <si>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</si>
  <si>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</si>
  <si>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</si>
  <si>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</si>
  <si>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</si>
  <si>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</si>
  <si>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</si>
  <si>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</si>
  <si>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</si>
  <si>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</si>
  <si>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</si>
  <si>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</si>
  <si>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</si>
  <si>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</si>
  <si>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</si>
  <si>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</si>
  <si>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</si>
  <si>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</si>
  <si>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</si>
  <si>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</si>
  <si>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</si>
  <si>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</si>
  <si>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</si>
  <si>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</si>
  <si>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</si>
  <si>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</si>
  <si>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</si>
  <si>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</si>
  <si>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</si>
  <si>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</si>
  <si>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</si>
  <si>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</si>
  <si>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</si>
  <si>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</si>
  <si>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</si>
  <si>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</si>
  <si>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</si>
  <si>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</si>
  <si>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</si>
  <si>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</si>
  <si>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</si>
  <si>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</si>
  <si>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</si>
  <si>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</si>
  <si>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</si>
  <si>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</si>
  <si>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</si>
  <si>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</si>
  <si>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</si>
  <si>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</si>
  <si>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</si>
  <si>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</si>
  <si>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</si>
  <si>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</si>
  <si>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</si>
  <si>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</si>
  <si>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</si>
  <si>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</si>
  <si>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</si>
  <si>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</si>
  <si>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</si>
  <si>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</si>
  <si>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</si>
  <si>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</si>
  <si>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</si>
  <si>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</si>
  <si>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</si>
  <si>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</si>
  <si>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</si>
  <si>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</si>
  <si>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</si>
  <si>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</si>
  <si>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</si>
  <si>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</si>
  <si>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</si>
  <si>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</si>
  <si>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</si>
  <si>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</si>
  <si>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</si>
  <si>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</si>
  <si>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</si>
  <si>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</si>
  <si>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</si>
  <si>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</si>
  <si>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</si>
  <si>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</si>
  <si>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</si>
  <si>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</si>
  <si>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</si>
  <si>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</si>
  <si>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</si>
  <si>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</si>
  <si>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</si>
  <si>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</si>
  <si>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</si>
  <si>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</si>
  <si>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</si>
  <si>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</si>
  <si>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</si>
  <si>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</si>
  <si>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</si>
  <si>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</si>
  <si>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</si>
  <si>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</si>
  <si>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</si>
  <si>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</si>
  <si>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</si>
  <si>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</si>
  <si>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</si>
  <si>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</si>
  <si>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</si>
  <si>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</si>
  <si>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</si>
  <si>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</si>
  <si>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</si>
  <si>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</si>
  <si>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</si>
  <si>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</si>
  <si>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</si>
  <si>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</si>
  <si>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</si>
  <si>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</si>
  <si>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</si>
  <si>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</si>
  <si>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</si>
  <si>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</si>
  <si>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</si>
  <si>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</si>
  <si>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</si>
  <si>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</si>
  <si>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</si>
  <si>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</si>
  <si>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</si>
  <si>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</si>
  <si>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</si>
  <si>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</si>
  <si>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</si>
  <si>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</si>
  <si>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</si>
  <si>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</si>
  <si>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</si>
  <si>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</si>
  <si>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</si>
  <si>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</si>
  <si>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</si>
  <si>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2022 год</t>
  </si>
  <si>
    <t>2023 год</t>
  </si>
  <si>
    <t>2024 год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</si>
  <si>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</si>
  <si>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</si>
  <si>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</si>
  <si>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</si>
  <si>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7.</t>
  </si>
  <si>
    <t>7.1.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</si>
  <si>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</si>
  <si>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</si>
  <si>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</si>
  <si>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 xml:space="preserve">Расходы на поддержку физкультурно-спортивных клубов по месту жительства </t>
  </si>
  <si>
    <t>Приобретение  экипировка земняя и летняя 13 комплектов, для сборных команд района. Приобритение: мячей мини футбольных 10шт., мячи баскетбольные 10 шт.,мячи волейбольные 10 шт.,ракетки для настольного тениса 15 комп.,в течении 3-х лет, сетка волейбольная 15 шт, в течении 3-х лет.,беговые лыжи, ботинки 30 комп. в течении 3-х лет,мауты 4 шт.,боксерская груша 1 шт., хоккейное снаряжение в течение 3-х лет 15 комплектов и др. спортивный инвентарь.</t>
  </si>
  <si>
    <t>Поддержка физкультурно-спортивных клубов по месту жительства</t>
  </si>
  <si>
    <t>-</t>
  </si>
  <si>
    <t>Устройство плоскостных спортивных сооружений в сельской местности</t>
  </si>
  <si>
    <t>0710074180</t>
  </si>
  <si>
    <t>0710078450</t>
  </si>
  <si>
    <t>07100S8450</t>
  </si>
  <si>
    <t>6.2.</t>
  </si>
  <si>
    <t xml:space="preserve">Задача 6. Устройство плоскостных спортивных сооружений в сельской местности </t>
  </si>
  <si>
    <t>8.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</si>
  <si>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</si>
  <si>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</si>
  <si>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</si>
  <si>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На капитальный ремонт помещения здания физической культуры и спорта города Игарки</t>
  </si>
  <si>
    <t>0710084220</t>
  </si>
  <si>
    <t>Средства ООО"РН-Ванкор"</t>
  </si>
  <si>
    <t>0710084290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</si>
  <si>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</si>
  <si>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 xml:space="preserve">Подготовка (устройство) основания для оснащения объектов спортивной инфраструктуры спортивно-технологическим оборудованием </t>
  </si>
  <si>
    <t>Задача 7. Оснащение объектов спортивной инфраструктуры спортивно-технологическим оборудованием</t>
  </si>
  <si>
    <t>7.2.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</si>
  <si>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</si>
  <si>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071Р552281</t>
  </si>
  <si>
    <t>8.1.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</si>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</sst>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</numFmts>
  <fonts count="1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name val="Times New Roman"/>
      <family val="2"/>
      <charset val="204"/>
    </font>
    <font>
      <sz val="16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color rgb="FF00000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textRotation="180" wrapText="1"/>
    </xf>
    <xf numFmtId="0" fontId="16" fillId="0" borderId="0" xfId="0" applyFont="1" applyAlignment="1">
      <alignment horizontal="center" vertical="center" textRotation="180"/>
    </xf>
    <xf numFmtId="0" fontId="16" fillId="0" borderId="0" xfId="0" applyFont="1" applyAlignment="1">
      <alignment horizontal="right" vertical="center" textRotation="180"/>
    </xf>
    <xf numFmtId="0" fontId="16" fillId="0" borderId="0" xfId="0" applyFont="1" applyAlignment="1">
      <alignment horizontal="left" vertical="top" textRotation="180"/>
    </xf>
    <xf numFmtId="0" fontId="3" fillId="0" borderId="0" xfId="0" applyFont="1" applyAlignment="1">
      <alignment horizontal="right" vertical="center" textRotation="180"/>
    </xf>
    <xf numFmtId="0" fontId="15" fillId="0" borderId="0" xfId="0" applyFont="1" applyAlignment="1">
      <alignment horizontal="right" vertical="center" textRotation="180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0" borderId="10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10" xfId="5" applyFont="1" applyBorder="1" applyAlignment="1">
      <alignment horizontal="left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9"/>
  <sheetViews>
    <sheetView view="pageBreakPreview" topLeftCell="A7" zoomScale="60" zoomScaleNormal="70" workbookViewId="0">
      <selection activeCell="B15" sqref="B15:N15"/>
    </sheetView>
  </sheetViews>
  <sheetFormatPr defaultColWidth="9" defaultRowHeight="15.6" x14ac:dyDescent="0.3"/>
  <cols>
    <col min="1" max="1" width="6.3984375" style="6" customWidth="1"/>
    <col min="2" max="2" width="37" style="1" customWidth="1"/>
    <col min="3" max="3" width="11.69921875" style="1" customWidth="1"/>
    <col min="4" max="4" width="9" style="1" customWidth="1"/>
    <col min="5" max="5" width="8.59765625" style="1" customWidth="1"/>
    <col min="6" max="6" width="9" style="1" customWidth="1"/>
    <col min="7" max="7" width="9.59765625" style="1" customWidth="1"/>
    <col min="8" max="8" width="10" style="1" customWidth="1"/>
    <col min="9" max="9" width="11.5" style="1" customWidth="1"/>
    <col min="10" max="10" width="11.59765625" style="1" customWidth="1"/>
    <col min="11" max="12" width="11.8984375" style="1" customWidth="1"/>
    <col min="13" max="13" width="18.19921875" style="1" customWidth="1"/>
    <col min="14" max="14" width="19.59765625" style="1" customWidth="1"/>
    <col min="15" max="15" width="6.69921875" style="1" customWidth="1"/>
    <col min="16" max="16" width="9" style="1" customWidth="1"/>
    <col min="17" max="16384" width="9" style="1"/>
  </cols>
  <sheetData>
    <row r="1" spans="1:16" ht="18" x14ac:dyDescent="0.3">
      <c r="K1" s="4" t="s">
        <v>10</v>
      </c>
      <c r="L1" s="4"/>
      <c r="M1" s="25"/>
      <c r="N1" s="25"/>
      <c r="O1" s="25"/>
    </row>
    <row r="2" spans="1:16" ht="56.25" customHeight="1" x14ac:dyDescent="0.3">
      <c r="K2" s="116" t="s">
        <v>135</v>
      </c>
      <c r="L2" s="116"/>
      <c r="M2" s="116"/>
      <c r="N2" s="116"/>
      <c r="O2" s="116"/>
    </row>
    <row r="5" spans="1:16" ht="18" x14ac:dyDescent="0.3">
      <c r="A5" s="117" t="s">
        <v>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6" ht="18" x14ac:dyDescent="0.3">
      <c r="A6" s="117" t="s">
        <v>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6" ht="18" x14ac:dyDescent="0.3">
      <c r="A7" s="117" t="s">
        <v>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6" ht="18" x14ac:dyDescent="0.3">
      <c r="A8" s="117" t="s">
        <v>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6" ht="18" x14ac:dyDescent="0.3">
      <c r="A9" s="70"/>
      <c r="B9" s="70"/>
      <c r="C9" s="70"/>
      <c r="D9" s="70"/>
      <c r="E9" s="70"/>
      <c r="F9" s="70"/>
      <c r="G9" s="70"/>
      <c r="H9" s="70"/>
      <c r="I9" s="70"/>
      <c r="J9" s="76"/>
      <c r="K9" s="70"/>
      <c r="L9" s="81"/>
      <c r="M9" s="70"/>
      <c r="N9" s="70"/>
      <c r="O9" s="70"/>
    </row>
    <row r="10" spans="1:16" ht="8.25" customHeight="1" x14ac:dyDescent="0.3">
      <c r="A10" s="2"/>
      <c r="D10" s="113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</row>
    <row r="11" spans="1:16" ht="49.5" customHeight="1" x14ac:dyDescent="0.3">
      <c r="A11" s="111" t="s">
        <v>16</v>
      </c>
      <c r="B11" s="111" t="s">
        <v>4</v>
      </c>
      <c r="C11" s="111" t="s">
        <v>2</v>
      </c>
      <c r="D11" s="111" t="s">
        <v>63</v>
      </c>
      <c r="E11" s="111" t="s">
        <v>5</v>
      </c>
      <c r="F11" s="112"/>
      <c r="G11" s="112"/>
      <c r="H11" s="112"/>
      <c r="I11" s="112"/>
      <c r="J11" s="112"/>
      <c r="K11" s="112"/>
      <c r="L11" s="112"/>
      <c r="M11" s="112"/>
      <c r="N11" s="112"/>
      <c r="O11" s="53"/>
    </row>
    <row r="12" spans="1:16" ht="95.25" customHeight="1" x14ac:dyDescent="0.3">
      <c r="A12" s="111"/>
      <c r="B12" s="111"/>
      <c r="C12" s="111"/>
      <c r="D12" s="111"/>
      <c r="E12" s="111" t="s">
        <v>52</v>
      </c>
      <c r="F12" s="111" t="s">
        <v>53</v>
      </c>
      <c r="G12" s="120" t="s">
        <v>57</v>
      </c>
      <c r="H12" s="111" t="s">
        <v>49</v>
      </c>
      <c r="I12" s="111" t="s">
        <v>50</v>
      </c>
      <c r="J12" s="111" t="s">
        <v>51</v>
      </c>
      <c r="K12" s="111" t="s">
        <v>54</v>
      </c>
      <c r="L12" s="111" t="s">
        <v>148</v>
      </c>
      <c r="M12" s="111" t="s">
        <v>6</v>
      </c>
      <c r="N12" s="112"/>
      <c r="O12" s="53"/>
    </row>
    <row r="13" spans="1:16" ht="18" x14ac:dyDescent="0.3">
      <c r="A13" s="111"/>
      <c r="B13" s="111"/>
      <c r="C13" s="111"/>
      <c r="D13" s="111"/>
      <c r="E13" s="111"/>
      <c r="F13" s="111"/>
      <c r="G13" s="120"/>
      <c r="H13" s="111"/>
      <c r="I13" s="111"/>
      <c r="J13" s="111"/>
      <c r="K13" s="111"/>
      <c r="L13" s="111"/>
      <c r="M13" s="106" t="s">
        <v>55</v>
      </c>
      <c r="N13" s="106" t="s">
        <v>56</v>
      </c>
      <c r="O13" s="53"/>
    </row>
    <row r="14" spans="1:16" ht="42.75" customHeight="1" x14ac:dyDescent="0.3">
      <c r="A14" s="106">
        <v>1</v>
      </c>
      <c r="B14" s="106">
        <v>2</v>
      </c>
      <c r="C14" s="106">
        <v>3</v>
      </c>
      <c r="D14" s="106">
        <v>4</v>
      </c>
      <c r="E14" s="106">
        <v>5</v>
      </c>
      <c r="F14" s="106">
        <v>6</v>
      </c>
      <c r="G14" s="106">
        <v>7</v>
      </c>
      <c r="H14" s="106">
        <v>8</v>
      </c>
      <c r="I14" s="106">
        <v>9</v>
      </c>
      <c r="J14" s="106">
        <v>10</v>
      </c>
      <c r="K14" s="106">
        <v>11</v>
      </c>
      <c r="L14" s="106">
        <v>12</v>
      </c>
      <c r="M14" s="106">
        <v>13</v>
      </c>
      <c r="N14" s="106">
        <v>14</v>
      </c>
      <c r="P14" s="95">
        <v>19</v>
      </c>
    </row>
    <row r="15" spans="1:16" ht="44.25" customHeight="1" x14ac:dyDescent="0.3">
      <c r="A15" s="107">
        <v>1</v>
      </c>
      <c r="B15" s="118" t="s">
        <v>126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77"/>
    </row>
    <row r="16" spans="1:16" ht="98.25" customHeight="1" x14ac:dyDescent="0.3">
      <c r="A16" s="108" t="s">
        <v>3</v>
      </c>
      <c r="B16" s="109" t="s">
        <v>127</v>
      </c>
      <c r="C16" s="107" t="s">
        <v>59</v>
      </c>
      <c r="D16" s="109">
        <v>2777</v>
      </c>
      <c r="E16" s="109">
        <v>4562</v>
      </c>
      <c r="F16" s="109">
        <v>4902</v>
      </c>
      <c r="G16" s="109">
        <v>4950</v>
      </c>
      <c r="H16" s="109">
        <v>5350</v>
      </c>
      <c r="I16" s="109">
        <v>5938</v>
      </c>
      <c r="J16" s="109">
        <v>6239</v>
      </c>
      <c r="K16" s="109">
        <v>6299</v>
      </c>
      <c r="L16" s="109">
        <v>6352</v>
      </c>
      <c r="M16" s="109">
        <v>6760</v>
      </c>
      <c r="N16" s="109">
        <v>6800</v>
      </c>
      <c r="O16" s="77"/>
    </row>
    <row r="17" spans="1:15" ht="80.25" customHeight="1" x14ac:dyDescent="0.3">
      <c r="A17" s="108" t="s">
        <v>60</v>
      </c>
      <c r="B17" s="110" t="s">
        <v>128</v>
      </c>
      <c r="C17" s="107" t="s">
        <v>59</v>
      </c>
      <c r="D17" s="109">
        <v>814</v>
      </c>
      <c r="E17" s="109">
        <v>824</v>
      </c>
      <c r="F17" s="109">
        <v>723</v>
      </c>
      <c r="G17" s="109">
        <v>750</v>
      </c>
      <c r="H17" s="109">
        <v>834</v>
      </c>
      <c r="I17" s="109">
        <v>655</v>
      </c>
      <c r="J17" s="109">
        <v>718</v>
      </c>
      <c r="K17" s="109">
        <v>739</v>
      </c>
      <c r="L17" s="109">
        <v>791</v>
      </c>
      <c r="M17" s="109">
        <v>975</v>
      </c>
      <c r="N17" s="109">
        <v>1100</v>
      </c>
      <c r="O17" s="77"/>
    </row>
    <row r="18" spans="1:15" ht="22.5" customHeight="1" x14ac:dyDescent="0.3"/>
    <row r="19" spans="1:15" ht="22.5" customHeight="1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8"/>
      <c r="L32" s="58"/>
      <c r="M32" s="53"/>
      <c r="N32" s="53"/>
      <c r="O32" s="53"/>
    </row>
    <row r="33" spans="1:15" ht="22.5" customHeight="1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B15:N15"/>
    <mergeCell ref="G12:G13"/>
    <mergeCell ref="H12:H13"/>
    <mergeCell ref="I12:I13"/>
    <mergeCell ref="J12:J13"/>
    <mergeCell ref="L12:L13"/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</mergeCells>
  <printOptions horizontalCentered="1"/>
  <pageMargins left="0.78740157480314965" right="0.19685039370078741" top="1.1811023622047245" bottom="0.3937007874015748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8"/>
  <sheetViews>
    <sheetView view="pageBreakPreview" topLeftCell="A19" zoomScale="80" zoomScaleNormal="70" zoomScaleSheetLayoutView="80" workbookViewId="0">
      <selection activeCell="I29" sqref="I29"/>
    </sheetView>
  </sheetViews>
  <sheetFormatPr defaultColWidth="9" defaultRowHeight="15.6" x14ac:dyDescent="0.3"/>
  <cols>
    <col min="1" max="1" width="4.69921875" style="6" customWidth="1"/>
    <col min="2" max="2" width="48" style="1" customWidth="1"/>
    <col min="3" max="3" width="16.59765625" style="6" customWidth="1"/>
    <col min="4" max="4" width="21" style="1" customWidth="1"/>
    <col min="5" max="5" width="18.8984375" style="1" customWidth="1"/>
    <col min="6" max="6" width="18.19921875" style="1" customWidth="1"/>
    <col min="7" max="7" width="18.5" style="1" customWidth="1"/>
    <col min="8" max="8" width="11.59765625" style="1" customWidth="1"/>
    <col min="9" max="9" width="3.8984375" style="1" customWidth="1"/>
    <col min="10" max="16384" width="9" style="1"/>
  </cols>
  <sheetData>
    <row r="1" spans="1:9" ht="81.75" customHeight="1" x14ac:dyDescent="0.3">
      <c r="E1" s="121" t="s">
        <v>145</v>
      </c>
      <c r="F1" s="121"/>
      <c r="G1" s="121"/>
      <c r="H1" s="82"/>
    </row>
    <row r="2" spans="1:9" ht="6.75" customHeight="1" x14ac:dyDescent="0.3">
      <c r="A2" s="11"/>
    </row>
    <row r="3" spans="1:9" ht="18.75" hidden="1" customHeight="1" x14ac:dyDescent="0.3">
      <c r="A3" s="11"/>
    </row>
    <row r="4" spans="1:9" ht="18" x14ac:dyDescent="0.3">
      <c r="A4" s="117" t="s">
        <v>1</v>
      </c>
      <c r="B4" s="117"/>
      <c r="C4" s="117"/>
      <c r="D4" s="117"/>
      <c r="E4" s="117"/>
      <c r="F4" s="117"/>
      <c r="G4" s="117"/>
      <c r="H4" s="81"/>
    </row>
    <row r="5" spans="1:9" ht="18" x14ac:dyDescent="0.3">
      <c r="A5" s="126" t="s">
        <v>64</v>
      </c>
      <c r="B5" s="117"/>
      <c r="C5" s="117"/>
      <c r="D5" s="117"/>
      <c r="E5" s="117"/>
      <c r="F5" s="117"/>
      <c r="G5" s="117"/>
      <c r="H5" s="81"/>
    </row>
    <row r="6" spans="1:9" ht="36" customHeight="1" x14ac:dyDescent="0.3">
      <c r="A6" s="126" t="s">
        <v>146</v>
      </c>
      <c r="B6" s="117"/>
      <c r="C6" s="117"/>
      <c r="D6" s="117"/>
      <c r="E6" s="117"/>
      <c r="F6" s="117"/>
      <c r="G6" s="117"/>
      <c r="H6" s="81"/>
    </row>
    <row r="7" spans="1:9" ht="10.5" customHeight="1" x14ac:dyDescent="0.3">
      <c r="A7" s="71"/>
      <c r="B7" s="70"/>
      <c r="C7" s="70"/>
      <c r="D7" s="70"/>
      <c r="E7" s="128"/>
      <c r="F7" s="128"/>
      <c r="G7" s="128"/>
      <c r="H7" s="83"/>
    </row>
    <row r="8" spans="1:9" ht="13.5" hidden="1" customHeight="1" x14ac:dyDescent="0.3">
      <c r="A8" s="11"/>
      <c r="E8" s="75"/>
      <c r="F8" s="75"/>
      <c r="G8" s="75"/>
      <c r="H8" s="75"/>
    </row>
    <row r="9" spans="1:9" x14ac:dyDescent="0.3">
      <c r="A9" s="127" t="s">
        <v>16</v>
      </c>
      <c r="B9" s="127" t="s">
        <v>42</v>
      </c>
      <c r="C9" s="127" t="s">
        <v>2</v>
      </c>
      <c r="D9" s="127" t="s">
        <v>43</v>
      </c>
      <c r="E9" s="84"/>
      <c r="F9" s="84" t="s">
        <v>44</v>
      </c>
      <c r="G9" s="84"/>
      <c r="H9" s="86"/>
    </row>
    <row r="10" spans="1:9" x14ac:dyDescent="0.3">
      <c r="A10" s="127"/>
      <c r="B10" s="127"/>
      <c r="C10" s="127"/>
      <c r="D10" s="127"/>
      <c r="E10" s="85" t="s">
        <v>152</v>
      </c>
      <c r="F10" s="85" t="s">
        <v>153</v>
      </c>
      <c r="G10" s="5" t="s">
        <v>154</v>
      </c>
      <c r="H10" s="53"/>
    </row>
    <row r="11" spans="1:9" x14ac:dyDescent="0.3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9" ht="64.5" customHeight="1" x14ac:dyDescent="0.3">
      <c r="A12" s="124" t="s">
        <v>113</v>
      </c>
      <c r="B12" s="124"/>
      <c r="C12" s="124"/>
      <c r="D12" s="124"/>
      <c r="E12" s="124"/>
      <c r="F12" s="124"/>
      <c r="G12" s="125"/>
      <c r="H12" s="87"/>
    </row>
    <row r="13" spans="1:9" ht="56.25" customHeight="1" x14ac:dyDescent="0.3">
      <c r="A13" s="46" t="s">
        <v>78</v>
      </c>
      <c r="B13" s="122" t="s">
        <v>114</v>
      </c>
      <c r="C13" s="122"/>
      <c r="D13" s="122"/>
      <c r="E13" s="122"/>
      <c r="F13" s="122"/>
      <c r="G13" s="122"/>
      <c r="H13" s="88"/>
      <c r="I13" s="98">
        <v>20</v>
      </c>
    </row>
    <row r="14" spans="1:9" ht="31.2" x14ac:dyDescent="0.3">
      <c r="A14" s="46" t="s">
        <v>3</v>
      </c>
      <c r="B14" s="42" t="s">
        <v>115</v>
      </c>
      <c r="C14" s="43" t="s">
        <v>62</v>
      </c>
      <c r="D14" s="43" t="s">
        <v>116</v>
      </c>
      <c r="E14" s="85">
        <v>11</v>
      </c>
      <c r="F14" s="85">
        <v>12</v>
      </c>
      <c r="G14" s="43">
        <v>13</v>
      </c>
      <c r="H14" s="53"/>
    </row>
    <row r="15" spans="1:9" ht="31.2" x14ac:dyDescent="0.3">
      <c r="A15" s="47" t="s">
        <v>60</v>
      </c>
      <c r="B15" s="44" t="s">
        <v>118</v>
      </c>
      <c r="C15" s="43" t="s">
        <v>62</v>
      </c>
      <c r="D15" s="43" t="s">
        <v>117</v>
      </c>
      <c r="E15" s="85">
        <v>4</v>
      </c>
      <c r="F15" s="85">
        <v>5</v>
      </c>
      <c r="G15" s="43">
        <v>6</v>
      </c>
      <c r="H15" s="53"/>
    </row>
    <row r="16" spans="1:9" ht="31.2" x14ac:dyDescent="0.3">
      <c r="A16" s="47" t="s">
        <v>124</v>
      </c>
      <c r="B16" s="44" t="s">
        <v>119</v>
      </c>
      <c r="C16" s="43" t="s">
        <v>74</v>
      </c>
      <c r="D16" s="43" t="s">
        <v>117</v>
      </c>
      <c r="E16" s="85">
        <v>46.44</v>
      </c>
      <c r="F16" s="85">
        <v>48.29</v>
      </c>
      <c r="G16" s="43">
        <v>49.52</v>
      </c>
      <c r="H16" s="53"/>
    </row>
    <row r="17" spans="1:9" ht="47.25" customHeight="1" x14ac:dyDescent="0.3">
      <c r="A17" s="47" t="s">
        <v>86</v>
      </c>
      <c r="B17" s="122" t="s">
        <v>120</v>
      </c>
      <c r="C17" s="122"/>
      <c r="D17" s="122"/>
      <c r="E17" s="122"/>
      <c r="F17" s="122"/>
      <c r="G17" s="122"/>
      <c r="H17" s="88"/>
    </row>
    <row r="18" spans="1:9" ht="31.2" x14ac:dyDescent="0.3">
      <c r="A18" s="47" t="s">
        <v>61</v>
      </c>
      <c r="B18" s="45" t="s">
        <v>121</v>
      </c>
      <c r="C18" s="43" t="s">
        <v>59</v>
      </c>
      <c r="D18" s="43" t="s">
        <v>117</v>
      </c>
      <c r="E18" s="85">
        <v>210</v>
      </c>
      <c r="F18" s="85">
        <v>215</v>
      </c>
      <c r="G18" s="43">
        <v>218</v>
      </c>
      <c r="H18" s="53"/>
    </row>
    <row r="19" spans="1:9" ht="47.25" customHeight="1" x14ac:dyDescent="0.3">
      <c r="A19" s="47" t="s">
        <v>91</v>
      </c>
      <c r="B19" s="122" t="s">
        <v>122</v>
      </c>
      <c r="C19" s="122"/>
      <c r="D19" s="122"/>
      <c r="E19" s="122"/>
      <c r="F19" s="122"/>
      <c r="G19" s="122"/>
      <c r="H19" s="88"/>
    </row>
    <row r="20" spans="1:9" ht="46.8" x14ac:dyDescent="0.3">
      <c r="A20" s="47" t="s">
        <v>71</v>
      </c>
      <c r="B20" s="45" t="s">
        <v>123</v>
      </c>
      <c r="C20" s="43" t="s">
        <v>62</v>
      </c>
      <c r="D20" s="43" t="s">
        <v>117</v>
      </c>
      <c r="E20" s="85">
        <v>10</v>
      </c>
      <c r="F20" s="85">
        <v>11</v>
      </c>
      <c r="G20" s="43">
        <v>12</v>
      </c>
      <c r="H20" s="53"/>
    </row>
    <row r="21" spans="1:9" ht="94.5" customHeight="1" x14ac:dyDescent="0.3">
      <c r="A21" s="47" t="s">
        <v>125</v>
      </c>
      <c r="B21" s="123" t="s">
        <v>142</v>
      </c>
      <c r="C21" s="123"/>
      <c r="D21" s="123"/>
      <c r="E21" s="123"/>
      <c r="F21" s="123"/>
      <c r="G21" s="123"/>
      <c r="H21" s="89"/>
    </row>
    <row r="22" spans="1:9" ht="62.4" x14ac:dyDescent="0.3">
      <c r="A22" s="47" t="s">
        <v>72</v>
      </c>
      <c r="B22" s="33" t="s">
        <v>101</v>
      </c>
      <c r="C22" s="43" t="s">
        <v>59</v>
      </c>
      <c r="D22" s="43" t="s">
        <v>117</v>
      </c>
      <c r="E22" s="85">
        <v>3</v>
      </c>
      <c r="F22" s="85">
        <v>3</v>
      </c>
      <c r="G22" s="43">
        <v>3</v>
      </c>
      <c r="H22" s="53"/>
    </row>
    <row r="28" spans="1:9" ht="23.4" x14ac:dyDescent="0.3">
      <c r="I28" s="96">
        <v>21</v>
      </c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19685039370078741" top="1.1811023622047245" bottom="0.3937007874015748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view="pageBreakPreview" zoomScale="60" zoomScaleNormal="100" workbookViewId="0">
      <selection activeCell="F12" sqref="F12"/>
    </sheetView>
  </sheetViews>
  <sheetFormatPr defaultColWidth="9" defaultRowHeight="15.6" x14ac:dyDescent="0.3"/>
  <cols>
    <col min="1" max="1" width="6.59765625" style="6" customWidth="1"/>
    <col min="2" max="2" width="15.69921875" style="1" customWidth="1"/>
    <col min="3" max="3" width="62.09765625" style="1" customWidth="1"/>
    <col min="4" max="5" width="16.3984375" style="1" customWidth="1"/>
    <col min="6" max="16384" width="9" style="1"/>
  </cols>
  <sheetData>
    <row r="1" spans="1:6" ht="18" x14ac:dyDescent="0.3">
      <c r="D1" s="130" t="s">
        <v>151</v>
      </c>
      <c r="E1" s="130"/>
    </row>
    <row r="2" spans="1:6" ht="73.5" customHeight="1" x14ac:dyDescent="0.3">
      <c r="D2" s="116" t="s">
        <v>138</v>
      </c>
      <c r="E2" s="116"/>
    </row>
    <row r="3" spans="1:6" ht="8.25" customHeight="1" x14ac:dyDescent="0.3">
      <c r="A3" s="14"/>
    </row>
    <row r="4" spans="1:6" ht="18" hidden="1" x14ac:dyDescent="0.3">
      <c r="A4" s="14"/>
    </row>
    <row r="5" spans="1:6" ht="18" x14ac:dyDescent="0.3">
      <c r="A5" s="117" t="s">
        <v>0</v>
      </c>
      <c r="B5" s="117"/>
      <c r="C5" s="117"/>
      <c r="D5" s="117"/>
      <c r="E5" s="117"/>
    </row>
    <row r="6" spans="1:6" ht="18" x14ac:dyDescent="0.3">
      <c r="A6" s="117" t="s">
        <v>143</v>
      </c>
      <c r="B6" s="117"/>
      <c r="C6" s="117"/>
      <c r="D6" s="117"/>
      <c r="E6" s="117"/>
    </row>
    <row r="7" spans="1:6" ht="18" x14ac:dyDescent="0.3">
      <c r="A7" s="117" t="s">
        <v>144</v>
      </c>
      <c r="B7" s="117"/>
      <c r="C7" s="117"/>
      <c r="D7" s="117"/>
      <c r="E7" s="117"/>
    </row>
    <row r="8" spans="1:6" ht="18" x14ac:dyDescent="0.3">
      <c r="A8" s="117" t="s">
        <v>137</v>
      </c>
      <c r="B8" s="117"/>
      <c r="C8" s="117"/>
      <c r="D8" s="117"/>
      <c r="E8" s="117"/>
    </row>
    <row r="9" spans="1:6" ht="4.5" customHeight="1" x14ac:dyDescent="0.3">
      <c r="A9" s="117"/>
      <c r="B9" s="117"/>
      <c r="C9" s="117"/>
      <c r="D9" s="117"/>
      <c r="E9" s="117"/>
    </row>
    <row r="10" spans="1:6" ht="18" hidden="1" x14ac:dyDescent="0.3">
      <c r="A10" s="14"/>
    </row>
    <row r="11" spans="1:6" ht="62.4" x14ac:dyDescent="0.3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  <c r="F11" s="99">
        <v>22</v>
      </c>
    </row>
    <row r="12" spans="1:6" x14ac:dyDescent="0.3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6" ht="46.5" customHeight="1" x14ac:dyDescent="0.3">
      <c r="A13" s="19">
        <v>1</v>
      </c>
      <c r="B13" s="131" t="s">
        <v>136</v>
      </c>
      <c r="C13" s="131"/>
      <c r="D13" s="131"/>
      <c r="E13" s="131"/>
    </row>
    <row r="14" spans="1:6" ht="36" customHeight="1" x14ac:dyDescent="0.3">
      <c r="A14" s="127" t="s">
        <v>3</v>
      </c>
      <c r="B14" s="132" t="s">
        <v>75</v>
      </c>
      <c r="C14" s="132"/>
      <c r="D14" s="132"/>
      <c r="E14" s="132"/>
    </row>
    <row r="15" spans="1:6" ht="30" customHeight="1" x14ac:dyDescent="0.3">
      <c r="A15" s="127"/>
      <c r="B15" s="129" t="str">
        <f>CONCATENATE("Подпрограмма 1 """,'пр 4 к МП'!C18,"""")</f>
        <v>Подпрограмма 1 "Развитие массовой физической культуры и спорта"</v>
      </c>
      <c r="C15" s="129"/>
      <c r="D15" s="129"/>
      <c r="E15" s="129"/>
    </row>
    <row r="16" spans="1:6" ht="62.4" x14ac:dyDescent="0.3">
      <c r="A16" s="29" t="s">
        <v>73</v>
      </c>
      <c r="B16" s="54" t="s">
        <v>129</v>
      </c>
      <c r="C16" s="54" t="s">
        <v>130</v>
      </c>
      <c r="D16" s="55" t="s">
        <v>131</v>
      </c>
      <c r="E16" s="56" t="s">
        <v>150</v>
      </c>
    </row>
    <row r="17" spans="2:5" x14ac:dyDescent="0.3">
      <c r="B17" s="57"/>
      <c r="C17" s="57"/>
      <c r="D17" s="57"/>
      <c r="E17" s="57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19685039370078741" top="1.1811023622047245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4"/>
  <sheetViews>
    <sheetView view="pageBreakPreview" topLeftCell="A28" zoomScale="70" zoomScaleNormal="70" zoomScaleSheetLayoutView="70" workbookViewId="0">
      <selection activeCell="H29" sqref="H29"/>
    </sheetView>
  </sheetViews>
  <sheetFormatPr defaultColWidth="9" defaultRowHeight="18" x14ac:dyDescent="0.3"/>
  <cols>
    <col min="1" max="1" width="4.69921875" style="14" customWidth="1"/>
    <col min="2" max="2" width="49.59765625" style="4" customWidth="1"/>
    <col min="3" max="3" width="18.5" style="4" customWidth="1"/>
    <col min="4" max="5" width="7.3984375" style="4" customWidth="1"/>
    <col min="6" max="6" width="17.69921875" style="4" customWidth="1"/>
    <col min="7" max="7" width="5.699218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3" ht="121.5" customHeight="1" x14ac:dyDescent="0.3">
      <c r="K1" s="121" t="s">
        <v>149</v>
      </c>
      <c r="L1" s="121"/>
    </row>
    <row r="4" spans="1:13" x14ac:dyDescent="0.3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x14ac:dyDescent="0.3">
      <c r="A5" s="117" t="s">
        <v>147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3" x14ac:dyDescent="0.3">
      <c r="A6" s="70"/>
      <c r="B6" s="70"/>
      <c r="C6" s="70"/>
      <c r="D6" s="70"/>
      <c r="E6" s="70"/>
      <c r="F6" s="70"/>
      <c r="G6" s="70"/>
      <c r="H6" s="128"/>
      <c r="I6" s="128"/>
      <c r="J6" s="128"/>
      <c r="K6" s="70"/>
      <c r="L6" s="70"/>
    </row>
    <row r="7" spans="1:13" x14ac:dyDescent="0.3">
      <c r="H7" s="73"/>
      <c r="I7" s="73"/>
      <c r="J7" s="73"/>
    </row>
    <row r="8" spans="1:13" ht="30.75" customHeight="1" x14ac:dyDescent="0.3">
      <c r="A8" s="127" t="s">
        <v>16</v>
      </c>
      <c r="B8" s="127" t="s">
        <v>45</v>
      </c>
      <c r="C8" s="127" t="s">
        <v>22</v>
      </c>
      <c r="D8" s="127" t="s">
        <v>20</v>
      </c>
      <c r="E8" s="127"/>
      <c r="F8" s="127"/>
      <c r="G8" s="127"/>
      <c r="H8" s="127" t="s">
        <v>46</v>
      </c>
      <c r="I8" s="127"/>
      <c r="J8" s="127"/>
      <c r="K8" s="127"/>
      <c r="L8" s="127" t="s">
        <v>47</v>
      </c>
    </row>
    <row r="9" spans="1:13" ht="90" customHeight="1" x14ac:dyDescent="0.3">
      <c r="A9" s="127"/>
      <c r="B9" s="127"/>
      <c r="C9" s="127"/>
      <c r="D9" s="59" t="s">
        <v>22</v>
      </c>
      <c r="E9" s="59" t="s">
        <v>23</v>
      </c>
      <c r="F9" s="59" t="s">
        <v>24</v>
      </c>
      <c r="G9" s="59" t="s">
        <v>25</v>
      </c>
      <c r="H9" s="85">
        <v>2022</v>
      </c>
      <c r="I9" s="85">
        <v>2023</v>
      </c>
      <c r="J9" s="59">
        <v>2024</v>
      </c>
      <c r="K9" s="59" t="s">
        <v>48</v>
      </c>
      <c r="L9" s="127"/>
    </row>
    <row r="10" spans="1:13" x14ac:dyDescent="0.3">
      <c r="A10" s="59">
        <v>1</v>
      </c>
      <c r="B10" s="59">
        <v>2</v>
      </c>
      <c r="C10" s="59">
        <v>3</v>
      </c>
      <c r="D10" s="59">
        <v>4</v>
      </c>
      <c r="E10" s="59">
        <v>5</v>
      </c>
      <c r="F10" s="59">
        <v>6</v>
      </c>
      <c r="G10" s="59">
        <v>7</v>
      </c>
      <c r="H10" s="59">
        <v>8</v>
      </c>
      <c r="I10" s="59">
        <v>9</v>
      </c>
      <c r="J10" s="59">
        <v>10</v>
      </c>
      <c r="K10" s="59">
        <v>11</v>
      </c>
      <c r="L10" s="59">
        <v>12</v>
      </c>
    </row>
    <row r="11" spans="1:13" x14ac:dyDescent="0.3">
      <c r="A11" s="134" t="s">
        <v>77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</row>
    <row r="12" spans="1:13" ht="52.5" customHeight="1" x14ac:dyDescent="0.3">
      <c r="A12" s="31" t="s">
        <v>78</v>
      </c>
      <c r="B12" s="134" t="s">
        <v>79</v>
      </c>
      <c r="C12" s="134"/>
      <c r="D12" s="134"/>
      <c r="E12" s="134"/>
      <c r="F12" s="134"/>
      <c r="G12" s="134"/>
      <c r="H12" s="38">
        <f>H14+H13</f>
        <v>4033.1899999999996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10099.57</v>
      </c>
      <c r="L12" s="32"/>
      <c r="M12" s="100">
        <v>23</v>
      </c>
    </row>
    <row r="13" spans="1:13" ht="134.25" customHeight="1" x14ac:dyDescent="0.3">
      <c r="A13" s="31" t="s">
        <v>80</v>
      </c>
      <c r="B13" s="62" t="s">
        <v>81</v>
      </c>
      <c r="C13" s="33" t="s">
        <v>58</v>
      </c>
      <c r="D13" s="34">
        <v>241</v>
      </c>
      <c r="E13" s="34">
        <v>1102</v>
      </c>
      <c r="F13" s="36" t="s">
        <v>104</v>
      </c>
      <c r="G13" s="34">
        <v>244</v>
      </c>
      <c r="H13" s="39">
        <v>3270.89</v>
      </c>
      <c r="I13" s="39">
        <v>2270.89</v>
      </c>
      <c r="J13" s="39">
        <v>2270.89</v>
      </c>
      <c r="K13" s="38">
        <f t="shared" ref="K13:K21" si="0">SUM(H13:J13)</f>
        <v>7812.67</v>
      </c>
      <c r="L13" s="63" t="s">
        <v>82</v>
      </c>
      <c r="M13" s="101"/>
    </row>
    <row r="14" spans="1:13" s="16" customFormat="1" ht="108" customHeight="1" x14ac:dyDescent="0.3">
      <c r="A14" s="31" t="s">
        <v>83</v>
      </c>
      <c r="B14" s="64" t="s">
        <v>84</v>
      </c>
      <c r="C14" s="33" t="s">
        <v>58</v>
      </c>
      <c r="D14" s="34">
        <v>241</v>
      </c>
      <c r="E14" s="34">
        <v>1102</v>
      </c>
      <c r="F14" s="36" t="s">
        <v>105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3" t="s">
        <v>85</v>
      </c>
      <c r="M14" s="102"/>
    </row>
    <row r="15" spans="1:13" ht="22.8" x14ac:dyDescent="0.3">
      <c r="A15" s="31" t="s">
        <v>86</v>
      </c>
      <c r="B15" s="134" t="s">
        <v>87</v>
      </c>
      <c r="C15" s="134"/>
      <c r="D15" s="134"/>
      <c r="E15" s="134"/>
      <c r="F15" s="134"/>
      <c r="G15" s="134"/>
      <c r="H15" s="38">
        <f>SUM(H16:H16)</f>
        <v>2962.36</v>
      </c>
      <c r="I15" s="38">
        <f>SUM(I16:I16)</f>
        <v>1962.36</v>
      </c>
      <c r="J15" s="38">
        <f>SUM(J16:J16)</f>
        <v>1962.36</v>
      </c>
      <c r="K15" s="38">
        <f t="shared" si="0"/>
        <v>6887.08</v>
      </c>
      <c r="L15" s="48"/>
      <c r="M15" s="101"/>
    </row>
    <row r="16" spans="1:13" ht="124.8" x14ac:dyDescent="0.3">
      <c r="A16" s="31" t="s">
        <v>88</v>
      </c>
      <c r="B16" s="60" t="s">
        <v>89</v>
      </c>
      <c r="C16" s="35" t="s">
        <v>58</v>
      </c>
      <c r="D16" s="34">
        <v>241</v>
      </c>
      <c r="E16" s="34">
        <v>1102</v>
      </c>
      <c r="F16" s="36" t="s">
        <v>106</v>
      </c>
      <c r="G16" s="34">
        <v>244</v>
      </c>
      <c r="H16" s="39">
        <v>2962.36</v>
      </c>
      <c r="I16" s="39">
        <v>1962.36</v>
      </c>
      <c r="J16" s="39">
        <v>1962.36</v>
      </c>
      <c r="K16" s="38">
        <f t="shared" si="0"/>
        <v>6887.08</v>
      </c>
      <c r="L16" s="63" t="s">
        <v>90</v>
      </c>
      <c r="M16" s="101"/>
    </row>
    <row r="17" spans="1:13" ht="22.8" x14ac:dyDescent="0.3">
      <c r="A17" s="31" t="s">
        <v>91</v>
      </c>
      <c r="B17" s="134" t="s">
        <v>92</v>
      </c>
      <c r="C17" s="134"/>
      <c r="D17" s="134"/>
      <c r="E17" s="134"/>
      <c r="F17" s="134"/>
      <c r="G17" s="134"/>
      <c r="H17" s="38">
        <f>H18</f>
        <v>2702.9</v>
      </c>
      <c r="I17" s="38">
        <f>SUM(I18:I18)</f>
        <v>450.65</v>
      </c>
      <c r="J17" s="38">
        <f>SUM(J18:J18)</f>
        <v>450.65</v>
      </c>
      <c r="K17" s="38">
        <f t="shared" si="0"/>
        <v>3604.2000000000003</v>
      </c>
      <c r="L17" s="48"/>
      <c r="M17" s="101"/>
    </row>
    <row r="18" spans="1:13" ht="312" x14ac:dyDescent="0.3">
      <c r="A18" s="31" t="s">
        <v>93</v>
      </c>
      <c r="B18" s="60" t="s">
        <v>94</v>
      </c>
      <c r="C18" s="35" t="s">
        <v>58</v>
      </c>
      <c r="D18" s="34">
        <v>241</v>
      </c>
      <c r="E18" s="34">
        <v>1102</v>
      </c>
      <c r="F18" s="36" t="s">
        <v>107</v>
      </c>
      <c r="G18" s="34">
        <v>244</v>
      </c>
      <c r="H18" s="39">
        <v>2702.9</v>
      </c>
      <c r="I18" s="39">
        <v>450.65</v>
      </c>
      <c r="J18" s="39">
        <v>450.65</v>
      </c>
      <c r="K18" s="38">
        <f t="shared" si="0"/>
        <v>3604.2000000000003</v>
      </c>
      <c r="L18" s="63" t="s">
        <v>165</v>
      </c>
      <c r="M18" s="100">
        <v>24</v>
      </c>
    </row>
    <row r="19" spans="1:13" ht="43.5" customHeight="1" x14ac:dyDescent="0.3">
      <c r="A19" s="31" t="s">
        <v>95</v>
      </c>
      <c r="B19" s="134" t="s">
        <v>96</v>
      </c>
      <c r="C19" s="134"/>
      <c r="D19" s="134"/>
      <c r="E19" s="134"/>
      <c r="F19" s="134"/>
      <c r="G19" s="134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  <c r="M19" s="101"/>
    </row>
    <row r="20" spans="1:13" ht="214.5" customHeight="1" x14ac:dyDescent="0.3">
      <c r="A20" s="61" t="s">
        <v>72</v>
      </c>
      <c r="B20" s="33" t="s">
        <v>97</v>
      </c>
      <c r="C20" s="60" t="s">
        <v>58</v>
      </c>
      <c r="D20" s="32">
        <v>241</v>
      </c>
      <c r="E20" s="32">
        <v>1102</v>
      </c>
      <c r="F20" s="36" t="s">
        <v>98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99</v>
      </c>
      <c r="M20" s="101"/>
    </row>
    <row r="21" spans="1:13" ht="62.4" x14ac:dyDescent="0.3">
      <c r="A21" s="61" t="s">
        <v>100</v>
      </c>
      <c r="B21" s="33" t="s">
        <v>101</v>
      </c>
      <c r="C21" s="33" t="s">
        <v>58</v>
      </c>
      <c r="D21" s="34">
        <v>241</v>
      </c>
      <c r="E21" s="34">
        <v>1102</v>
      </c>
      <c r="F21" s="36" t="s">
        <v>102</v>
      </c>
      <c r="G21" s="34">
        <v>244</v>
      </c>
      <c r="H21" s="39">
        <v>100</v>
      </c>
      <c r="I21" s="39">
        <v>100</v>
      </c>
      <c r="J21" s="39">
        <v>100</v>
      </c>
      <c r="K21" s="74">
        <f t="shared" si="0"/>
        <v>300</v>
      </c>
      <c r="L21" s="50" t="s">
        <v>134</v>
      </c>
      <c r="M21" s="101"/>
    </row>
    <row r="22" spans="1:13" ht="22.8" x14ac:dyDescent="0.3">
      <c r="A22" s="31" t="s">
        <v>108</v>
      </c>
      <c r="B22" s="134" t="s">
        <v>110</v>
      </c>
      <c r="C22" s="134"/>
      <c r="D22" s="134"/>
      <c r="E22" s="134"/>
      <c r="F22" s="134"/>
      <c r="G22" s="134"/>
      <c r="H22" s="38">
        <f>H23</f>
        <v>46611.063000000002</v>
      </c>
      <c r="I22" s="38">
        <f t="shared" ref="I22:J22" si="1">I23</f>
        <v>42503.368999999999</v>
      </c>
      <c r="J22" s="38">
        <f t="shared" si="1"/>
        <v>42503.368999999999</v>
      </c>
      <c r="K22" s="38">
        <f>SUM(H22:J22)</f>
        <v>131617.80100000001</v>
      </c>
      <c r="L22" s="48"/>
      <c r="M22" s="101"/>
    </row>
    <row r="23" spans="1:13" ht="124.8" x14ac:dyDescent="0.3">
      <c r="A23" s="31" t="s">
        <v>109</v>
      </c>
      <c r="B23" s="60" t="s">
        <v>111</v>
      </c>
      <c r="C23" s="35" t="s">
        <v>58</v>
      </c>
      <c r="D23" s="34">
        <v>241</v>
      </c>
      <c r="E23" s="41">
        <v>1101</v>
      </c>
      <c r="F23" s="65" t="s">
        <v>112</v>
      </c>
      <c r="G23" s="41">
        <v>611</v>
      </c>
      <c r="H23" s="39">
        <v>46611.063000000002</v>
      </c>
      <c r="I23" s="39">
        <v>42503.368999999999</v>
      </c>
      <c r="J23" s="39">
        <v>42503.368999999999</v>
      </c>
      <c r="K23" s="38">
        <f>SUM(H23:J23)</f>
        <v>131617.80100000001</v>
      </c>
      <c r="L23" s="63" t="s">
        <v>90</v>
      </c>
      <c r="M23" s="101"/>
    </row>
    <row r="24" spans="1:13" ht="37.5" customHeight="1" x14ac:dyDescent="0.3">
      <c r="A24" s="31" t="s">
        <v>155</v>
      </c>
      <c r="B24" s="135" t="s">
        <v>173</v>
      </c>
      <c r="C24" s="136"/>
      <c r="D24" s="136"/>
      <c r="E24" s="136"/>
      <c r="F24" s="136"/>
      <c r="G24" s="137"/>
      <c r="H24" s="38">
        <f>SUM(H25:H26)</f>
        <v>5516.2820000000002</v>
      </c>
      <c r="I24" s="39" t="s">
        <v>167</v>
      </c>
      <c r="J24" s="39" t="s">
        <v>167</v>
      </c>
      <c r="K24" s="38">
        <f>SUM(K25:K26)</f>
        <v>5516.2820000000002</v>
      </c>
      <c r="L24" s="63"/>
      <c r="M24" s="100">
        <v>25</v>
      </c>
    </row>
    <row r="25" spans="1:13" ht="105.75" customHeight="1" x14ac:dyDescent="0.3">
      <c r="A25" s="31" t="s">
        <v>158</v>
      </c>
      <c r="B25" s="94" t="s">
        <v>161</v>
      </c>
      <c r="C25" s="35" t="s">
        <v>58</v>
      </c>
      <c r="D25" s="34">
        <v>241</v>
      </c>
      <c r="E25" s="41">
        <v>1102</v>
      </c>
      <c r="F25" s="65" t="s">
        <v>170</v>
      </c>
      <c r="G25" s="41">
        <v>244</v>
      </c>
      <c r="H25" s="39">
        <v>3960</v>
      </c>
      <c r="I25" s="39" t="s">
        <v>167</v>
      </c>
      <c r="J25" s="39" t="s">
        <v>167</v>
      </c>
      <c r="K25" s="38">
        <v>3960</v>
      </c>
      <c r="L25" s="63" t="s">
        <v>168</v>
      </c>
      <c r="M25" s="101"/>
    </row>
    <row r="26" spans="1:13" ht="105.75" customHeight="1" x14ac:dyDescent="0.3">
      <c r="A26" s="31" t="s">
        <v>172</v>
      </c>
      <c r="B26" s="94" t="s">
        <v>162</v>
      </c>
      <c r="C26" s="35" t="s">
        <v>58</v>
      </c>
      <c r="D26" s="34">
        <v>241</v>
      </c>
      <c r="E26" s="41">
        <v>1102</v>
      </c>
      <c r="F26" s="65" t="s">
        <v>171</v>
      </c>
      <c r="G26" s="41">
        <v>244</v>
      </c>
      <c r="H26" s="39">
        <v>1556.2819999999999</v>
      </c>
      <c r="I26" s="39" t="s">
        <v>167</v>
      </c>
      <c r="J26" s="39" t="s">
        <v>167</v>
      </c>
      <c r="K26" s="38">
        <v>1556.2819999999999</v>
      </c>
      <c r="L26" s="63" t="s">
        <v>168</v>
      </c>
    </row>
    <row r="27" spans="1:13" ht="124.5" customHeight="1" x14ac:dyDescent="0.3">
      <c r="A27" s="31" t="s">
        <v>159</v>
      </c>
      <c r="B27" s="138" t="s">
        <v>184</v>
      </c>
      <c r="C27" s="139"/>
      <c r="D27" s="139"/>
      <c r="E27" s="139"/>
      <c r="F27" s="139"/>
      <c r="G27" s="140"/>
      <c r="H27" s="38">
        <f>SUM(H28:H29)</f>
        <v>0</v>
      </c>
      <c r="I27" s="38" t="s">
        <v>167</v>
      </c>
      <c r="J27" s="38" t="s">
        <v>167</v>
      </c>
      <c r="K27" s="38">
        <f>SUM(K28:K29)</f>
        <v>0</v>
      </c>
      <c r="L27" s="63"/>
    </row>
    <row r="28" spans="1:13" ht="124.5" customHeight="1" x14ac:dyDescent="0.3">
      <c r="A28" s="31" t="s">
        <v>160</v>
      </c>
      <c r="B28" s="105" t="s">
        <v>186</v>
      </c>
      <c r="C28" s="35" t="s">
        <v>58</v>
      </c>
      <c r="D28" s="34">
        <v>241</v>
      </c>
      <c r="E28" s="41">
        <v>1102</v>
      </c>
      <c r="F28" s="65" t="s">
        <v>181</v>
      </c>
      <c r="G28" s="41">
        <v>540</v>
      </c>
      <c r="H28" s="39">
        <v>0</v>
      </c>
      <c r="I28" s="39" t="s">
        <v>167</v>
      </c>
      <c r="J28" s="39" t="s">
        <v>167</v>
      </c>
      <c r="K28" s="38">
        <f>SUM(H28:J28)</f>
        <v>0</v>
      </c>
      <c r="L28" s="63" t="s">
        <v>183</v>
      </c>
    </row>
    <row r="29" spans="1:13" ht="127.5" customHeight="1" x14ac:dyDescent="0.3">
      <c r="A29" s="31" t="s">
        <v>185</v>
      </c>
      <c r="B29" s="105" t="s">
        <v>182</v>
      </c>
      <c r="C29" s="35" t="s">
        <v>58</v>
      </c>
      <c r="D29" s="34">
        <v>241</v>
      </c>
      <c r="E29" s="41">
        <v>1102</v>
      </c>
      <c r="F29" s="65" t="s">
        <v>187</v>
      </c>
      <c r="G29" s="41">
        <v>244</v>
      </c>
      <c r="H29" s="39"/>
      <c r="I29" s="39" t="s">
        <v>167</v>
      </c>
      <c r="J29" s="39" t="s">
        <v>167</v>
      </c>
      <c r="K29" s="38">
        <f>SUM(H29:J29)</f>
        <v>0</v>
      </c>
      <c r="L29" s="63" t="s">
        <v>183</v>
      </c>
    </row>
    <row r="30" spans="1:13" ht="21" customHeight="1" x14ac:dyDescent="0.3">
      <c r="A30" s="31" t="s">
        <v>174</v>
      </c>
      <c r="B30" s="135" t="s">
        <v>164</v>
      </c>
      <c r="C30" s="136"/>
      <c r="D30" s="136"/>
      <c r="E30" s="136"/>
      <c r="F30" s="136"/>
      <c r="G30" s="137"/>
      <c r="H30" s="38">
        <f>H31</f>
        <v>626.9</v>
      </c>
      <c r="I30" s="39" t="s">
        <v>167</v>
      </c>
      <c r="J30" s="39" t="s">
        <v>167</v>
      </c>
      <c r="K30" s="38">
        <f>K31</f>
        <v>626.9</v>
      </c>
      <c r="L30" s="63"/>
    </row>
    <row r="31" spans="1:13" ht="105.75" customHeight="1" x14ac:dyDescent="0.3">
      <c r="A31" s="31" t="s">
        <v>188</v>
      </c>
      <c r="B31" s="94" t="s">
        <v>163</v>
      </c>
      <c r="C31" s="35" t="s">
        <v>58</v>
      </c>
      <c r="D31" s="34">
        <v>241</v>
      </c>
      <c r="E31" s="41">
        <v>1102</v>
      </c>
      <c r="F31" s="65" t="s">
        <v>169</v>
      </c>
      <c r="G31" s="41">
        <v>611</v>
      </c>
      <c r="H31" s="39">
        <v>626.9</v>
      </c>
      <c r="I31" s="39" t="s">
        <v>167</v>
      </c>
      <c r="J31" s="39" t="s">
        <v>167</v>
      </c>
      <c r="K31" s="38">
        <f>SUM(H31:J31)</f>
        <v>626.9</v>
      </c>
      <c r="L31" s="63" t="s">
        <v>166</v>
      </c>
      <c r="M31" s="100">
        <v>26</v>
      </c>
    </row>
    <row r="32" spans="1:13" ht="33" customHeight="1" x14ac:dyDescent="0.3">
      <c r="A32" s="31" t="s">
        <v>189</v>
      </c>
      <c r="B32" s="135" t="s">
        <v>175</v>
      </c>
      <c r="C32" s="136"/>
      <c r="D32" s="136"/>
      <c r="E32" s="136"/>
      <c r="F32" s="136"/>
      <c r="G32" s="137"/>
      <c r="H32" s="38">
        <v>6000</v>
      </c>
      <c r="I32" s="39" t="s">
        <v>167</v>
      </c>
      <c r="J32" s="39" t="s">
        <v>167</v>
      </c>
      <c r="K32" s="38">
        <v>6000</v>
      </c>
      <c r="L32" s="63"/>
    </row>
    <row r="33" spans="1:12" ht="89.25" customHeight="1" x14ac:dyDescent="0.3">
      <c r="A33" s="31"/>
      <c r="B33" s="104" t="s">
        <v>176</v>
      </c>
      <c r="C33" s="35" t="s">
        <v>177</v>
      </c>
      <c r="D33" s="34">
        <v>247</v>
      </c>
      <c r="E33" s="41">
        <v>1102</v>
      </c>
      <c r="F33" s="65" t="s">
        <v>179</v>
      </c>
      <c r="G33" s="41">
        <v>540</v>
      </c>
      <c r="H33" s="39">
        <v>6000</v>
      </c>
      <c r="I33" s="39" t="s">
        <v>167</v>
      </c>
      <c r="J33" s="39" t="s">
        <v>167</v>
      </c>
      <c r="K33" s="38">
        <v>6000</v>
      </c>
      <c r="L33" s="63" t="s">
        <v>178</v>
      </c>
    </row>
    <row r="34" spans="1:12" x14ac:dyDescent="0.3">
      <c r="A34" s="133" t="s">
        <v>103</v>
      </c>
      <c r="B34" s="133"/>
      <c r="C34" s="133"/>
      <c r="D34" s="37"/>
      <c r="E34" s="37"/>
      <c r="F34" s="37"/>
      <c r="G34" s="37"/>
      <c r="H34" s="40">
        <f>H12+H15+H17+H19+H22+H24+H30+H32+H27</f>
        <v>68652.695000000007</v>
      </c>
      <c r="I34" s="40">
        <f>I12+I15+I17+I19+I22</f>
        <v>48149.568999999996</v>
      </c>
      <c r="J34" s="40">
        <f>J12+J15+J17+J19+J22</f>
        <v>48149.568999999996</v>
      </c>
      <c r="K34" s="40">
        <f>K12+K15+K17+K19+K22+K24+K30+K32+K27</f>
        <v>164951.83300000001</v>
      </c>
      <c r="L34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1"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  <mergeCell ref="A34:C34"/>
    <mergeCell ref="B22:G22"/>
    <mergeCell ref="B17:G17"/>
    <mergeCell ref="B19:G19"/>
    <mergeCell ref="B15:G15"/>
    <mergeCell ref="B24:G24"/>
    <mergeCell ref="B30:G30"/>
    <mergeCell ref="B32:G32"/>
    <mergeCell ref="B27:G27"/>
  </mergeCells>
  <pageMargins left="0.78740157480314965" right="0.19685039370078741" top="1.1811023622047245" bottom="0.39370078740157483" header="0.31496062992125984" footer="0.31496062992125984"/>
  <pageSetup paperSize="9" scale="59" fitToHeight="0" orientation="landscape" r:id="rId1"/>
  <rowBreaks count="1" manualBreakCount="1">
    <brk id="35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1"/>
  <sheetViews>
    <sheetView view="pageBreakPreview" topLeftCell="A10" zoomScale="70" zoomScaleNormal="85" zoomScaleSheetLayoutView="70" workbookViewId="0">
      <selection activeCell="J20" sqref="J20"/>
    </sheetView>
  </sheetViews>
  <sheetFormatPr defaultColWidth="9" defaultRowHeight="15.6" x14ac:dyDescent="0.3"/>
  <cols>
    <col min="1" max="1" width="4.8984375" style="6" customWidth="1"/>
    <col min="2" max="2" width="15.69921875" style="1" customWidth="1"/>
    <col min="3" max="3" width="17.3984375" style="1" customWidth="1"/>
    <col min="4" max="4" width="24.5" style="1" customWidth="1"/>
    <col min="5" max="5" width="9" style="6"/>
    <col min="6" max="8" width="9" style="1"/>
    <col min="9" max="9" width="17.8984375" style="1" customWidth="1"/>
    <col min="10" max="10" width="17.09765625" style="1" customWidth="1"/>
    <col min="11" max="11" width="15.69921875" style="1" customWidth="1"/>
    <col min="12" max="12" width="18.09765625" style="1" bestFit="1" customWidth="1"/>
    <col min="13" max="16384" width="9" style="1"/>
  </cols>
  <sheetData>
    <row r="1" spans="1:13" ht="15.75" customHeight="1" x14ac:dyDescent="0.3">
      <c r="J1" s="13" t="s">
        <v>132</v>
      </c>
      <c r="K1" s="13"/>
      <c r="L1" s="24"/>
    </row>
    <row r="2" spans="1:13" ht="75" customHeight="1" x14ac:dyDescent="0.3">
      <c r="J2" s="116" t="s">
        <v>139</v>
      </c>
      <c r="K2" s="116"/>
      <c r="L2" s="116"/>
    </row>
    <row r="3" spans="1:13" ht="18" x14ac:dyDescent="0.3">
      <c r="A3" s="14"/>
    </row>
    <row r="4" spans="1:13" ht="18" x14ac:dyDescent="0.3">
      <c r="A4" s="14"/>
    </row>
    <row r="5" spans="1:13" ht="18" x14ac:dyDescent="0.3">
      <c r="A5" s="117" t="s">
        <v>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3" ht="18" x14ac:dyDescent="0.3">
      <c r="A6" s="117" t="s">
        <v>69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3" ht="18" x14ac:dyDescent="0.3">
      <c r="A7" s="117" t="s">
        <v>70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3" ht="18" x14ac:dyDescent="0.3">
      <c r="A8" s="117" t="s">
        <v>32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3" ht="18" x14ac:dyDescent="0.3">
      <c r="A9" s="14"/>
      <c r="I9" s="128"/>
      <c r="J9" s="128"/>
      <c r="K9" s="128"/>
    </row>
    <row r="10" spans="1:13" ht="18" x14ac:dyDescent="0.3">
      <c r="I10" s="73"/>
      <c r="J10" s="73"/>
      <c r="K10" s="73"/>
      <c r="L10" s="7" t="s">
        <v>17</v>
      </c>
    </row>
    <row r="11" spans="1:13" ht="60" customHeight="1" x14ac:dyDescent="0.3">
      <c r="A11" s="127" t="s">
        <v>16</v>
      </c>
      <c r="B11" s="127" t="s">
        <v>29</v>
      </c>
      <c r="C11" s="127" t="s">
        <v>30</v>
      </c>
      <c r="D11" s="127" t="s">
        <v>19</v>
      </c>
      <c r="E11" s="127" t="s">
        <v>20</v>
      </c>
      <c r="F11" s="127"/>
      <c r="G11" s="127"/>
      <c r="H11" s="127"/>
      <c r="I11" s="90" t="s">
        <v>152</v>
      </c>
      <c r="J11" s="90" t="s">
        <v>153</v>
      </c>
      <c r="K11" s="5" t="s">
        <v>154</v>
      </c>
      <c r="L11" s="127" t="s">
        <v>21</v>
      </c>
    </row>
    <row r="12" spans="1:13" ht="49.5" customHeight="1" x14ac:dyDescent="0.3">
      <c r="A12" s="127"/>
      <c r="B12" s="127"/>
      <c r="C12" s="127"/>
      <c r="D12" s="127"/>
      <c r="E12" s="15" t="s">
        <v>22</v>
      </c>
      <c r="F12" s="3" t="s">
        <v>23</v>
      </c>
      <c r="G12" s="3" t="s">
        <v>24</v>
      </c>
      <c r="H12" s="3" t="s">
        <v>25</v>
      </c>
      <c r="I12" s="3" t="s">
        <v>26</v>
      </c>
      <c r="J12" s="3" t="s">
        <v>26</v>
      </c>
      <c r="K12" s="3" t="s">
        <v>26</v>
      </c>
      <c r="L12" s="127"/>
    </row>
    <row r="13" spans="1:13" x14ac:dyDescent="0.3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3" s="20" customFormat="1" ht="78" x14ac:dyDescent="0.3">
      <c r="A14" s="142">
        <v>1</v>
      </c>
      <c r="B14" s="141" t="s">
        <v>35</v>
      </c>
      <c r="C14" s="141" t="s">
        <v>140</v>
      </c>
      <c r="D14" s="78" t="s">
        <v>68</v>
      </c>
      <c r="E14" s="79" t="s">
        <v>27</v>
      </c>
      <c r="F14" s="79" t="s">
        <v>27</v>
      </c>
      <c r="G14" s="79" t="s">
        <v>27</v>
      </c>
      <c r="H14" s="79" t="s">
        <v>27</v>
      </c>
      <c r="I14" s="80">
        <v>68652.695000000007</v>
      </c>
      <c r="J14" s="80">
        <f t="shared" ref="J14:K14" si="0">SUM(J15:J17)</f>
        <v>48149.568999999996</v>
      </c>
      <c r="K14" s="80">
        <f t="shared" si="0"/>
        <v>48149.568999999996</v>
      </c>
      <c r="L14" s="80">
        <f>SUM(I14:K14)</f>
        <v>164951.83299999998</v>
      </c>
      <c r="M14" s="97">
        <v>27</v>
      </c>
    </row>
    <row r="15" spans="1:13" s="20" customFormat="1" x14ac:dyDescent="0.3">
      <c r="A15" s="142"/>
      <c r="B15" s="141"/>
      <c r="C15" s="141"/>
      <c r="D15" s="78" t="s">
        <v>28</v>
      </c>
      <c r="E15" s="79"/>
      <c r="F15" s="79" t="s">
        <v>27</v>
      </c>
      <c r="G15" s="79" t="s">
        <v>27</v>
      </c>
      <c r="H15" s="79" t="s">
        <v>27</v>
      </c>
      <c r="I15" s="80"/>
      <c r="J15" s="92"/>
      <c r="K15" s="80"/>
      <c r="L15" s="80">
        <f>SUM(I15:K15)</f>
        <v>0</v>
      </c>
    </row>
    <row r="16" spans="1:13" s="20" customFormat="1" ht="31.2" x14ac:dyDescent="0.3">
      <c r="A16" s="142"/>
      <c r="B16" s="141"/>
      <c r="C16" s="141"/>
      <c r="D16" s="78" t="s">
        <v>58</v>
      </c>
      <c r="E16" s="79">
        <v>241</v>
      </c>
      <c r="F16" s="79" t="s">
        <v>27</v>
      </c>
      <c r="G16" s="79" t="s">
        <v>27</v>
      </c>
      <c r="H16" s="79" t="s">
        <v>27</v>
      </c>
      <c r="I16" s="80">
        <v>68652.695000000007</v>
      </c>
      <c r="J16" s="92">
        <f>J20</f>
        <v>48149.568999999996</v>
      </c>
      <c r="K16" s="80">
        <f>K20</f>
        <v>48149.568999999996</v>
      </c>
      <c r="L16" s="80">
        <f>SUM(I16:K16)</f>
        <v>164951.83299999998</v>
      </c>
    </row>
    <row r="17" spans="1:13" s="20" customFormat="1" ht="95.25" customHeight="1" x14ac:dyDescent="0.3">
      <c r="A17" s="142"/>
      <c r="B17" s="141"/>
      <c r="C17" s="141"/>
      <c r="D17" s="78" t="s">
        <v>156</v>
      </c>
      <c r="E17" s="79">
        <v>247</v>
      </c>
      <c r="F17" s="79" t="s">
        <v>27</v>
      </c>
      <c r="G17" s="79" t="s">
        <v>27</v>
      </c>
      <c r="H17" s="79" t="s">
        <v>27</v>
      </c>
      <c r="I17" s="80">
        <f>-I21</f>
        <v>0</v>
      </c>
      <c r="J17" s="92">
        <v>0</v>
      </c>
      <c r="K17" s="80">
        <v>0</v>
      </c>
      <c r="L17" s="80">
        <f>SUM(I17:K17)</f>
        <v>0</v>
      </c>
    </row>
    <row r="18" spans="1:13" s="20" customFormat="1" ht="105.75" customHeight="1" x14ac:dyDescent="0.3">
      <c r="A18" s="143" t="s">
        <v>3</v>
      </c>
      <c r="B18" s="143" t="s">
        <v>15</v>
      </c>
      <c r="C18" s="146" t="s">
        <v>76</v>
      </c>
      <c r="D18" s="21" t="s">
        <v>31</v>
      </c>
      <c r="E18" s="79" t="s">
        <v>27</v>
      </c>
      <c r="F18" s="17" t="s">
        <v>27</v>
      </c>
      <c r="G18" s="17" t="s">
        <v>27</v>
      </c>
      <c r="H18" s="17" t="s">
        <v>27</v>
      </c>
      <c r="I18" s="80">
        <v>68652.695000000007</v>
      </c>
      <c r="J18" s="80">
        <f>SUM(J19:J21)</f>
        <v>48149.568999999996</v>
      </c>
      <c r="K18" s="80">
        <f>SUM(K19:K21)</f>
        <v>48149.568999999996</v>
      </c>
      <c r="L18" s="28">
        <f>SUM(I18:K18)</f>
        <v>164951.83299999998</v>
      </c>
    </row>
    <row r="19" spans="1:13" s="20" customFormat="1" x14ac:dyDescent="0.3">
      <c r="A19" s="144"/>
      <c r="B19" s="144"/>
      <c r="C19" s="147"/>
      <c r="D19" s="21" t="s">
        <v>28</v>
      </c>
      <c r="E19" s="79" t="s">
        <v>27</v>
      </c>
      <c r="F19" s="17" t="s">
        <v>27</v>
      </c>
      <c r="G19" s="17" t="s">
        <v>27</v>
      </c>
      <c r="H19" s="17" t="s">
        <v>27</v>
      </c>
      <c r="I19" s="80"/>
      <c r="J19" s="72"/>
      <c r="K19" s="28"/>
      <c r="L19" s="72">
        <v>0</v>
      </c>
    </row>
    <row r="20" spans="1:13" s="20" customFormat="1" ht="31.2" x14ac:dyDescent="0.3">
      <c r="A20" s="144"/>
      <c r="B20" s="144"/>
      <c r="C20" s="147"/>
      <c r="D20" s="30" t="s">
        <v>58</v>
      </c>
      <c r="E20" s="17">
        <v>241</v>
      </c>
      <c r="F20" s="17" t="s">
        <v>27</v>
      </c>
      <c r="G20" s="17" t="s">
        <v>27</v>
      </c>
      <c r="H20" s="17" t="s">
        <v>27</v>
      </c>
      <c r="I20" s="80">
        <v>68652.695000000007</v>
      </c>
      <c r="J20" s="72">
        <f>'пр к ПП1'!I34</f>
        <v>48149.568999999996</v>
      </c>
      <c r="K20" s="28">
        <f>'пр к ПП1'!J34</f>
        <v>48149.568999999996</v>
      </c>
      <c r="L20" s="28">
        <f>SUM(I20:K20)</f>
        <v>164951.83299999998</v>
      </c>
    </row>
    <row r="21" spans="1:13" ht="86.25" customHeight="1" x14ac:dyDescent="0.3">
      <c r="A21" s="145"/>
      <c r="B21" s="145"/>
      <c r="C21" s="148"/>
      <c r="D21" s="103" t="s">
        <v>157</v>
      </c>
      <c r="E21" s="84">
        <v>247</v>
      </c>
      <c r="F21" s="79" t="s">
        <v>27</v>
      </c>
      <c r="G21" s="79" t="s">
        <v>27</v>
      </c>
      <c r="H21" s="79" t="s">
        <v>27</v>
      </c>
      <c r="I21" s="93"/>
      <c r="J21" s="93">
        <v>0</v>
      </c>
      <c r="K21" s="93">
        <v>0</v>
      </c>
      <c r="L21" s="28">
        <f>SUM(I21:K21)</f>
        <v>0</v>
      </c>
      <c r="M21" s="97">
        <v>28</v>
      </c>
    </row>
  </sheetData>
  <mergeCells count="18">
    <mergeCell ref="B14:B17"/>
    <mergeCell ref="C14:C17"/>
    <mergeCell ref="A14:A17"/>
    <mergeCell ref="A18:A21"/>
    <mergeCell ref="B18:B21"/>
    <mergeCell ref="C18:C21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19685039370078741" top="1.1811023622047245" bottom="0.39370078740157483" header="0.31496062992125984" footer="0.31496062992125984"/>
  <pageSetup paperSize="9" scale="72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9"/>
  <sheetViews>
    <sheetView tabSelected="1" view="pageBreakPreview" topLeftCell="A16" zoomScaleNormal="100" zoomScaleSheetLayoutView="100" workbookViewId="0">
      <selection activeCell="E27" sqref="E27"/>
    </sheetView>
  </sheetViews>
  <sheetFormatPr defaultColWidth="9" defaultRowHeight="18" x14ac:dyDescent="0.35"/>
  <cols>
    <col min="1" max="1" width="5.3984375" style="23" customWidth="1"/>
    <col min="2" max="2" width="20.59765625" style="8" customWidth="1"/>
    <col min="3" max="3" width="22.19921875" style="8" customWidth="1"/>
    <col min="4" max="4" width="26.5" style="8" customWidth="1"/>
    <col min="5" max="5" width="13" style="8" bestFit="1" customWidth="1"/>
    <col min="6" max="6" width="16" style="8" customWidth="1"/>
    <col min="7" max="7" width="13.3984375" style="8" bestFit="1" customWidth="1"/>
    <col min="8" max="8" width="18.09765625" style="8" bestFit="1" customWidth="1"/>
    <col min="9" max="9" width="9" style="8"/>
    <col min="10" max="10" width="17.8984375" style="27" bestFit="1" customWidth="1"/>
    <col min="11" max="11" width="16.59765625" style="8" customWidth="1"/>
    <col min="12" max="12" width="17.5" style="8" customWidth="1"/>
    <col min="13" max="13" width="9" style="8"/>
    <col min="14" max="14" width="16" style="8" bestFit="1" customWidth="1"/>
    <col min="15" max="16384" width="9" style="8"/>
  </cols>
  <sheetData>
    <row r="1" spans="1:14" x14ac:dyDescent="0.35">
      <c r="F1" s="13" t="s">
        <v>133</v>
      </c>
    </row>
    <row r="2" spans="1:14" ht="61.5" customHeight="1" x14ac:dyDescent="0.35">
      <c r="F2" s="116" t="s">
        <v>141</v>
      </c>
      <c r="G2" s="116"/>
      <c r="H2" s="116"/>
    </row>
    <row r="3" spans="1:14" x14ac:dyDescent="0.35">
      <c r="A3" s="14"/>
    </row>
    <row r="4" spans="1:14" x14ac:dyDescent="0.35">
      <c r="A4" s="14"/>
    </row>
    <row r="5" spans="1:14" x14ac:dyDescent="0.35">
      <c r="A5" s="117" t="s">
        <v>0</v>
      </c>
      <c r="B5" s="117"/>
      <c r="C5" s="117"/>
      <c r="D5" s="117"/>
      <c r="E5" s="117"/>
      <c r="F5" s="117"/>
      <c r="G5" s="117"/>
      <c r="H5" s="117"/>
    </row>
    <row r="6" spans="1:14" x14ac:dyDescent="0.35">
      <c r="A6" s="117" t="s">
        <v>37</v>
      </c>
      <c r="B6" s="117"/>
      <c r="C6" s="117"/>
      <c r="D6" s="117"/>
      <c r="E6" s="117"/>
      <c r="F6" s="117"/>
      <c r="G6" s="117"/>
      <c r="H6" s="117"/>
    </row>
    <row r="7" spans="1:14" x14ac:dyDescent="0.35">
      <c r="A7" s="117" t="s">
        <v>38</v>
      </c>
      <c r="B7" s="117"/>
      <c r="C7" s="117"/>
      <c r="D7" s="117"/>
      <c r="E7" s="117"/>
      <c r="F7" s="117"/>
      <c r="G7" s="117"/>
      <c r="H7" s="117"/>
    </row>
    <row r="8" spans="1:14" x14ac:dyDescent="0.35">
      <c r="A8" s="117" t="s">
        <v>39</v>
      </c>
      <c r="B8" s="117"/>
      <c r="C8" s="117"/>
      <c r="D8" s="117"/>
      <c r="E8" s="117"/>
      <c r="F8" s="117"/>
      <c r="G8" s="117"/>
      <c r="H8" s="117"/>
    </row>
    <row r="9" spans="1:14" x14ac:dyDescent="0.35">
      <c r="A9" s="117" t="s">
        <v>40</v>
      </c>
      <c r="B9" s="117"/>
      <c r="C9" s="117"/>
      <c r="D9" s="117"/>
      <c r="E9" s="117"/>
      <c r="F9" s="117"/>
      <c r="G9" s="117"/>
      <c r="H9" s="117"/>
    </row>
    <row r="10" spans="1:14" x14ac:dyDescent="0.35">
      <c r="A10" s="117" t="s">
        <v>41</v>
      </c>
      <c r="B10" s="117"/>
      <c r="C10" s="117"/>
      <c r="D10" s="117"/>
      <c r="E10" s="117"/>
      <c r="F10" s="117"/>
      <c r="G10" s="117"/>
      <c r="H10" s="117"/>
    </row>
    <row r="11" spans="1:14" x14ac:dyDescent="0.35">
      <c r="A11" s="14"/>
      <c r="E11" s="128"/>
      <c r="F11" s="128"/>
      <c r="G11" s="128"/>
    </row>
    <row r="12" spans="1:14" ht="18.600000000000001" x14ac:dyDescent="0.35">
      <c r="E12" s="73"/>
      <c r="F12" s="73"/>
      <c r="G12" s="73"/>
      <c r="H12" s="7" t="s">
        <v>17</v>
      </c>
      <c r="I12" s="99">
        <v>29</v>
      </c>
    </row>
    <row r="13" spans="1:14" ht="58.5" customHeight="1" x14ac:dyDescent="0.35">
      <c r="A13" s="127" t="s">
        <v>16</v>
      </c>
      <c r="B13" s="127" t="s">
        <v>29</v>
      </c>
      <c r="C13" s="127" t="s">
        <v>30</v>
      </c>
      <c r="D13" s="127" t="s">
        <v>34</v>
      </c>
      <c r="E13" s="91" t="s">
        <v>152</v>
      </c>
      <c r="F13" s="91" t="s">
        <v>153</v>
      </c>
      <c r="G13" s="69" t="s">
        <v>154</v>
      </c>
      <c r="H13" s="127" t="s">
        <v>21</v>
      </c>
      <c r="J13" s="67">
        <v>2014</v>
      </c>
      <c r="K13" s="8">
        <v>2015</v>
      </c>
      <c r="L13" s="8">
        <v>2016</v>
      </c>
    </row>
    <row r="14" spans="1:14" x14ac:dyDescent="0.35">
      <c r="A14" s="127"/>
      <c r="B14" s="127"/>
      <c r="C14" s="127"/>
      <c r="D14" s="127"/>
      <c r="E14" s="69" t="s">
        <v>26</v>
      </c>
      <c r="F14" s="69" t="s">
        <v>26</v>
      </c>
      <c r="G14" s="69" t="s">
        <v>26</v>
      </c>
      <c r="H14" s="127"/>
    </row>
    <row r="15" spans="1:14" x14ac:dyDescent="0.35">
      <c r="A15" s="69">
        <v>1</v>
      </c>
      <c r="B15" s="69">
        <v>2</v>
      </c>
      <c r="C15" s="69">
        <v>3</v>
      </c>
      <c r="D15" s="69">
        <v>4</v>
      </c>
      <c r="E15" s="69">
        <v>5</v>
      </c>
      <c r="F15" s="69">
        <v>6</v>
      </c>
      <c r="G15" s="69">
        <v>7</v>
      </c>
      <c r="H15" s="69">
        <v>8</v>
      </c>
    </row>
    <row r="16" spans="1:14" x14ac:dyDescent="0.35">
      <c r="A16" s="149">
        <v>1</v>
      </c>
      <c r="B16" s="150" t="s">
        <v>35</v>
      </c>
      <c r="C16" s="150" t="str">
        <f>'пр 4 к МП'!C14</f>
        <v>Развитие физической культуры, спорта в Туруханском районе</v>
      </c>
      <c r="D16" s="52" t="s">
        <v>33</v>
      </c>
      <c r="E16" s="26">
        <v>68652.695000000007</v>
      </c>
      <c r="F16" s="26">
        <f t="shared" ref="F16:G16" si="0">SUM(F18:F22)</f>
        <v>48149.568999999996</v>
      </c>
      <c r="G16" s="26">
        <f t="shared" si="0"/>
        <v>48149.568999999996</v>
      </c>
      <c r="H16" s="26">
        <f t="shared" ref="H16:H23" si="1">SUM(E16:G16)</f>
        <v>164951.83299999998</v>
      </c>
      <c r="J16" s="27">
        <f>SUM(J19:J20)</f>
        <v>61774.067000000003</v>
      </c>
      <c r="K16" s="27">
        <f>SUM(K19:K20)</f>
        <v>7699.4860000000008</v>
      </c>
      <c r="L16" s="27">
        <f>SUM(L19:L20)</f>
        <v>24013.663</v>
      </c>
      <c r="N16" s="66">
        <f>SUM(N19:N20)</f>
        <v>258439.04899999997</v>
      </c>
    </row>
    <row r="17" spans="1:14" x14ac:dyDescent="0.35">
      <c r="A17" s="149"/>
      <c r="B17" s="150"/>
      <c r="C17" s="150"/>
      <c r="D17" s="52" t="s">
        <v>18</v>
      </c>
      <c r="E17" s="22"/>
      <c r="F17" s="22"/>
      <c r="G17" s="22"/>
      <c r="H17" s="26">
        <f t="shared" si="1"/>
        <v>0</v>
      </c>
      <c r="N17" s="66"/>
    </row>
    <row r="18" spans="1:14" x14ac:dyDescent="0.35">
      <c r="A18" s="149"/>
      <c r="B18" s="150"/>
      <c r="C18" s="150"/>
      <c r="D18" s="9" t="s">
        <v>65</v>
      </c>
      <c r="E18" s="28">
        <v>0</v>
      </c>
      <c r="F18" s="28">
        <v>0</v>
      </c>
      <c r="G18" s="28">
        <v>0</v>
      </c>
      <c r="H18" s="26">
        <f t="shared" si="1"/>
        <v>0</v>
      </c>
      <c r="N18" s="66"/>
    </row>
    <row r="19" spans="1:14" x14ac:dyDescent="0.35">
      <c r="A19" s="149"/>
      <c r="B19" s="150"/>
      <c r="C19" s="150"/>
      <c r="D19" s="52" t="s">
        <v>66</v>
      </c>
      <c r="E19" s="28">
        <v>4586.8999999999996</v>
      </c>
      <c r="F19" s="28">
        <v>0</v>
      </c>
      <c r="G19" s="28">
        <v>0</v>
      </c>
      <c r="H19" s="28">
        <f t="shared" si="1"/>
        <v>4586.8999999999996</v>
      </c>
      <c r="J19" s="27">
        <v>711.15</v>
      </c>
      <c r="K19" s="8">
        <v>409</v>
      </c>
      <c r="L19" s="8">
        <v>6098.1</v>
      </c>
      <c r="N19" s="66">
        <f>SUM(H19:L19)</f>
        <v>11805.15</v>
      </c>
    </row>
    <row r="20" spans="1:14" x14ac:dyDescent="0.35">
      <c r="A20" s="149"/>
      <c r="B20" s="150"/>
      <c r="C20" s="150"/>
      <c r="D20" s="52" t="s">
        <v>36</v>
      </c>
      <c r="E20" s="26">
        <v>64065.794999999998</v>
      </c>
      <c r="F20" s="26">
        <f>F23</f>
        <v>48149.568999999996</v>
      </c>
      <c r="G20" s="26">
        <f>G23</f>
        <v>48149.568999999996</v>
      </c>
      <c r="H20" s="28">
        <v>160364.93299999999</v>
      </c>
      <c r="J20" s="27">
        <v>61062.917000000001</v>
      </c>
      <c r="K20" s="8">
        <v>7290.4860000000008</v>
      </c>
      <c r="L20" s="8">
        <v>17915.562999999998</v>
      </c>
      <c r="N20" s="66">
        <f>SUM(H20:L20)</f>
        <v>246633.89899999998</v>
      </c>
    </row>
    <row r="21" spans="1:14" ht="47.4" x14ac:dyDescent="0.35">
      <c r="A21" s="149"/>
      <c r="B21" s="150"/>
      <c r="C21" s="150"/>
      <c r="D21" s="10" t="s">
        <v>67</v>
      </c>
      <c r="E21" s="28">
        <v>0</v>
      </c>
      <c r="F21" s="28">
        <v>0</v>
      </c>
      <c r="G21" s="28">
        <v>0</v>
      </c>
      <c r="H21" s="28">
        <f t="shared" si="1"/>
        <v>0</v>
      </c>
      <c r="N21" s="66"/>
    </row>
    <row r="22" spans="1:14" x14ac:dyDescent="0.35">
      <c r="A22" s="149"/>
      <c r="B22" s="150"/>
      <c r="C22" s="150"/>
      <c r="D22" s="52" t="s">
        <v>180</v>
      </c>
      <c r="E22" s="28"/>
      <c r="F22" s="28">
        <v>0</v>
      </c>
      <c r="G22" s="28">
        <v>0</v>
      </c>
      <c r="H22" s="28"/>
    </row>
    <row r="23" spans="1:14" x14ac:dyDescent="0.35">
      <c r="A23" s="149" t="s">
        <v>3</v>
      </c>
      <c r="B23" s="150" t="s">
        <v>15</v>
      </c>
      <c r="C23" s="150" t="str">
        <f>'пр 4 к МП'!C18</f>
        <v>Развитие массовой физической культуры и спорта</v>
      </c>
      <c r="D23" s="52" t="s">
        <v>33</v>
      </c>
      <c r="E23" s="26">
        <v>68652.695000000007</v>
      </c>
      <c r="F23" s="26">
        <f t="shared" ref="F23:G23" si="2">SUM(F25:F29)</f>
        <v>48149.568999999996</v>
      </c>
      <c r="G23" s="26">
        <f t="shared" si="2"/>
        <v>48149.568999999996</v>
      </c>
      <c r="H23" s="26">
        <f t="shared" si="1"/>
        <v>164951.83299999998</v>
      </c>
      <c r="J23" s="27">
        <f>J26+J27</f>
        <v>6135.4560000000001</v>
      </c>
      <c r="K23" s="27">
        <f>K26+K27</f>
        <v>4911.2879999999996</v>
      </c>
      <c r="L23" s="27">
        <f>L26+L27</f>
        <v>20787.813000000002</v>
      </c>
      <c r="N23" s="66">
        <f>SUM(H23:L23)</f>
        <v>196786.38999999998</v>
      </c>
    </row>
    <row r="24" spans="1:14" x14ac:dyDescent="0.35">
      <c r="A24" s="149"/>
      <c r="B24" s="150"/>
      <c r="C24" s="150"/>
      <c r="D24" s="52" t="s">
        <v>18</v>
      </c>
      <c r="E24" s="28"/>
      <c r="F24" s="28"/>
      <c r="G24" s="28"/>
      <c r="H24" s="28"/>
    </row>
    <row r="25" spans="1:14" x14ac:dyDescent="0.35">
      <c r="A25" s="149"/>
      <c r="B25" s="150"/>
      <c r="C25" s="150"/>
      <c r="D25" s="9" t="s">
        <v>65</v>
      </c>
      <c r="E25" s="28">
        <v>0</v>
      </c>
      <c r="F25" s="28">
        <v>0</v>
      </c>
      <c r="G25" s="28">
        <v>0</v>
      </c>
      <c r="H25" s="28">
        <f>SUM(E25:G25)</f>
        <v>0</v>
      </c>
    </row>
    <row r="26" spans="1:14" x14ac:dyDescent="0.35">
      <c r="A26" s="149"/>
      <c r="B26" s="150"/>
      <c r="C26" s="150"/>
      <c r="D26" s="52" t="s">
        <v>66</v>
      </c>
      <c r="E26" s="28">
        <v>4586.8999999999996</v>
      </c>
      <c r="F26" s="28">
        <v>0</v>
      </c>
      <c r="G26" s="28">
        <v>0</v>
      </c>
      <c r="H26" s="28">
        <f>SUM(E26:G26)</f>
        <v>4586.8999999999996</v>
      </c>
      <c r="L26" s="68">
        <v>4936.5</v>
      </c>
      <c r="N26" s="66">
        <f>SUM(H26:L26)</f>
        <v>9523.4</v>
      </c>
    </row>
    <row r="27" spans="1:14" x14ac:dyDescent="0.35">
      <c r="A27" s="149"/>
      <c r="B27" s="150"/>
      <c r="C27" s="150"/>
      <c r="D27" s="52" t="s">
        <v>36</v>
      </c>
      <c r="E27" s="26">
        <v>64065.794999999998</v>
      </c>
      <c r="F27" s="26">
        <f>'пр к ПП1'!I34</f>
        <v>48149.568999999996</v>
      </c>
      <c r="G27" s="26">
        <f>'пр к ПП1'!J34</f>
        <v>48149.568999999996</v>
      </c>
      <c r="H27" s="28">
        <f>SUM(E27:G27)</f>
        <v>160364.93299999999</v>
      </c>
      <c r="J27" s="27">
        <v>6135.4560000000001</v>
      </c>
      <c r="K27" s="8">
        <v>4911.2879999999996</v>
      </c>
      <c r="L27" s="8">
        <v>15851.313</v>
      </c>
      <c r="N27" s="66">
        <f>SUM(H27:L27)</f>
        <v>187262.99</v>
      </c>
    </row>
    <row r="28" spans="1:14" ht="47.4" x14ac:dyDescent="0.35">
      <c r="A28" s="149"/>
      <c r="B28" s="150"/>
      <c r="C28" s="150"/>
      <c r="D28" s="10" t="s">
        <v>67</v>
      </c>
      <c r="E28" s="28">
        <v>0</v>
      </c>
      <c r="F28" s="28">
        <v>0</v>
      </c>
      <c r="G28" s="28">
        <v>0</v>
      </c>
      <c r="H28" s="28">
        <f>SUM(E28:G28)</f>
        <v>0</v>
      </c>
    </row>
    <row r="29" spans="1:14" ht="18.600000000000001" x14ac:dyDescent="0.35">
      <c r="A29" s="149"/>
      <c r="B29" s="150"/>
      <c r="C29" s="150"/>
      <c r="D29" s="52" t="s">
        <v>180</v>
      </c>
      <c r="E29" s="28"/>
      <c r="F29" s="28">
        <v>0</v>
      </c>
      <c r="G29" s="28">
        <v>0</v>
      </c>
      <c r="H29" s="28">
        <f>SUM(E29:G29)</f>
        <v>0</v>
      </c>
      <c r="I29" s="99">
        <v>30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rintOptions horizontalCentered="1"/>
  <pageMargins left="0.78740157480314965" right="0.19685039370078741" top="1.1811023622047245" bottom="0.39370078740157483" header="0.31496062992125984" footer="0.31496062992125984"/>
  <pageSetup paperSize="9" scale="89" fitToHeight="0" orientation="landscape" r:id="rId1"/>
  <rowBreaks count="1" manualBreakCount="1">
    <brk id="22" max="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пр к пасп</vt:lpstr>
      <vt:lpstr>пр к пасп ПП1</vt:lpstr>
      <vt:lpstr>пр 3 к МП</vt:lpstr>
      <vt:lpstr>пр к ПП1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3 к МП'!Область_печати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Александр П. Лукьянов</cp:lastModifiedBy>
  <cp:lastPrinted>2022-08-03T05:27:20Z</cp:lastPrinted>
  <dcterms:created xsi:type="dcterms:W3CDTF">2016-10-20T04:37:12Z</dcterms:created>
  <dcterms:modified xsi:type="dcterms:W3CDTF">2022-08-29T07:53:53Z</dcterms:modified>
</cp:coreProperties>
</file>