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8\муниципальные программы - изменения в 2018 году\07   спорт\-п постановление  1\"/>
    </mc:Choice>
  </mc:AlternateContent>
  <bookViews>
    <workbookView xWindow="0" yWindow="0" windowWidth="28800" windowHeight="12780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ПП1'!$A$11:$L$16</definedName>
    <definedName name="_xlnm.Print_Titles" localSheetId="3">'пр 3 к МП'!$11:$12</definedName>
    <definedName name="_xlnm.Print_Titles" localSheetId="4">'пр 4 к МП'!$16:$18</definedName>
    <definedName name="_xlnm.Print_Titles" localSheetId="5">'пр 5 к МП'!$16:$18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ПП1'!$11:$12</definedName>
    <definedName name="_xlnm.Print_Area" localSheetId="5">'пр 5 к МП'!$A$1:$H$32</definedName>
    <definedName name="_xlnm.Print_Area" localSheetId="0">'пр к пасп'!$A$1:$N$17</definedName>
    <definedName name="_xlnm.Print_Area" localSheetId="1">'пр к пасп ПП1'!$A$1:$H$22</definedName>
    <definedName name="_xlnm.Print_Area" localSheetId="2">'пр к ПП1'!$A$1:$L$32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8" l="1"/>
  <c r="K28" i="8"/>
  <c r="H26" i="8"/>
  <c r="I38" i="8" l="1"/>
  <c r="J38" i="8"/>
  <c r="H38" i="8"/>
  <c r="J19" i="6" l="1"/>
  <c r="K19" i="6"/>
  <c r="M26" i="6" l="1"/>
  <c r="M19" i="6"/>
  <c r="F29" i="6" l="1"/>
  <c r="F22" i="6" s="1"/>
  <c r="G29" i="6"/>
  <c r="G22" i="6" s="1"/>
  <c r="F30" i="6"/>
  <c r="F23" i="6" s="1"/>
  <c r="G30" i="6"/>
  <c r="E29" i="6"/>
  <c r="E30" i="6"/>
  <c r="E23" i="6" s="1"/>
  <c r="K29" i="8"/>
  <c r="K30" i="8"/>
  <c r="K31" i="8"/>
  <c r="I25" i="8"/>
  <c r="J25" i="8"/>
  <c r="H25" i="8"/>
  <c r="H19" i="8"/>
  <c r="H16" i="8"/>
  <c r="H24" i="8"/>
  <c r="E26" i="6" l="1"/>
  <c r="E22" i="6"/>
  <c r="E19" i="6" s="1"/>
  <c r="G26" i="6"/>
  <c r="G23" i="6"/>
  <c r="G19" i="6" s="1"/>
  <c r="F19" i="6"/>
  <c r="F26" i="6"/>
  <c r="H15" i="8"/>
  <c r="H22" i="6" l="1"/>
  <c r="O22" i="6" s="1"/>
  <c r="H18" i="8"/>
  <c r="H32" i="6"/>
  <c r="K26" i="6" l="1"/>
  <c r="L26" i="6"/>
  <c r="J26" i="6"/>
  <c r="L19" i="6"/>
  <c r="H29" i="6" l="1"/>
  <c r="O29" i="6" s="1"/>
  <c r="H31" i="6"/>
  <c r="H28" i="6"/>
  <c r="C19" i="6"/>
  <c r="C26" i="6"/>
  <c r="L20" i="5"/>
  <c r="H25" i="6" l="1"/>
  <c r="K26" i="8"/>
  <c r="K38" i="8" s="1"/>
  <c r="K25" i="8" l="1"/>
  <c r="I22" i="8" l="1"/>
  <c r="J22" i="8"/>
  <c r="H22" i="8"/>
  <c r="I20" i="8"/>
  <c r="J20" i="8"/>
  <c r="H20" i="8"/>
  <c r="I18" i="8"/>
  <c r="J18" i="8"/>
  <c r="K16" i="8"/>
  <c r="K17" i="8"/>
  <c r="K19" i="8"/>
  <c r="K21" i="8"/>
  <c r="K23" i="8"/>
  <c r="K24" i="8"/>
  <c r="I15" i="8"/>
  <c r="J15" i="8"/>
  <c r="H32" i="8" l="1"/>
  <c r="I25" i="5" s="1"/>
  <c r="J32" i="8"/>
  <c r="I32" i="8"/>
  <c r="K20" i="8"/>
  <c r="K15" i="8"/>
  <c r="K22" i="8"/>
  <c r="K18" i="8"/>
  <c r="B15" i="3"/>
  <c r="I23" i="5" l="1"/>
  <c r="I21" i="5"/>
  <c r="I19" i="5" s="1"/>
  <c r="K25" i="5"/>
  <c r="K32" i="8"/>
  <c r="J25" i="5"/>
  <c r="J23" i="5" l="1"/>
  <c r="J21" i="5"/>
  <c r="J19" i="5" s="1"/>
  <c r="K21" i="5"/>
  <c r="K19" i="5" s="1"/>
  <c r="K23" i="5"/>
  <c r="L25" i="5"/>
  <c r="H30" i="6"/>
  <c r="O30" i="6" s="1"/>
  <c r="L19" i="5" l="1"/>
  <c r="L23" i="5"/>
  <c r="H26" i="6"/>
  <c r="O26" i="6" s="1"/>
  <c r="H23" i="6"/>
  <c r="O23" i="6" s="1"/>
  <c r="H19" i="6"/>
  <c r="O19" i="6" s="1"/>
  <c r="L21" i="5"/>
</calcChain>
</file>

<file path=xl/sharedStrings.xml><?xml version="1.0" encoding="utf-8"?>
<sst xmlns="http://schemas.openxmlformats.org/spreadsheetml/2006/main" count="253" uniqueCount="161">
  <si>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</si>
  <si>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</si>
  <si>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</si>
  <si>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</si>
  <si>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</si>
  <si>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</si>
  <si>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</si>
  <si>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</si>
  <si>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</si>
  <si>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</si>
  <si>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</si>
  <si>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</si>
  <si>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</si>
  <si>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</si>
  <si>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</si>
  <si>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</si>
  <si>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</si>
  <si>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</si>
  <si>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</si>
  <si>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</si>
  <si>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</si>
  <si>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</si>
  <si>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</si>
  <si>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</si>
  <si>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</si>
  <si>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</si>
  <si>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</si>
  <si>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</si>
  <si>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</si>
  <si>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</si>
  <si>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</si>
  <si>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</si>
  <si>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</si>
  <si>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</si>
  <si>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</si>
  <si>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</si>
  <si>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</si>
  <si>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</si>
  <si>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</si>
  <si>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</si>
  <si>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</si>
  <si>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</si>
  <si>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</si>
  <si>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</si>
  <si>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</si>
  <si>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</si>
  <si>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</si>
  <si>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</si>
  <si>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</si>
  <si>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</si>
  <si>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</si>
  <si>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</si>
  <si>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</si>
  <si>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</si>
  <si>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</si>
  <si>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</si>
  <si>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</si>
  <si>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</si>
  <si>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</si>
  <si>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</si>
  <si>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</si>
  <si>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</si>
  <si>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</si>
  <si>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</si>
  <si>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</si>
  <si>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</si>
  <si>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</si>
  <si>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</si>
  <si>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</si>
  <si>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</si>
  <si>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</si>
  <si>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</si>
  <si>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</si>
  <si>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</si>
  <si>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</si>
  <si>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</si>
  <si>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</si>
  <si>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</si>
  <si>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</si>
  <si>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</si>
  <si>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</si>
  <si>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</si>
  <si>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</si>
  <si>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</si>
  <si>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</si>
  <si>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</si>
  <si>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</si>
  <si>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</si>
  <si>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</si>
  <si>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</si>
  <si>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</si>
  <si>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</si>
  <si>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</si>
  <si>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</si>
  <si>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</si>
  <si>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</si>
  <si>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</si>
  <si>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</si>
  <si>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</si>
  <si>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</si>
  <si>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</si>
  <si>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</si>
  <si>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</si>
  <si>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</si>
  <si>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</si>
  <si>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</si>
  <si>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</si>
  <si>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</si>
  <si>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</si>
  <si>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</si>
  <si>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</si>
  <si>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</si>
  <si>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</si>
  <si>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</si>
  <si>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</si>
  <si>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</si>
  <si>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</si>
  <si>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</si>
  <si>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</si>
  <si>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</si>
  <si>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</si>
  <si>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</si>
  <si>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</si>
  <si>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</si>
  <si>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</si>
  <si>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</si>
  <si>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</si>
  <si>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</si>
  <si>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</si>
  <si>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</si>
  <si>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</si>
  <si>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</si>
  <si>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</si>
  <si>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</si>
  <si>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</si>
  <si>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</si>
  <si>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</si>
  <si>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</si>
  <si>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</si>
  <si>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</si>
  <si>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</si>
  <si>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</si>
  <si>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</si>
  <si>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</si>
  <si>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</si>
  <si>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</si>
  <si>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</si>
  <si>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</si>
  <si>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</si>
  <si>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</si>
  <si>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</si>
  <si>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</si>
  <si>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</t>
  </si>
  <si>
    <t>Обучение специалистов, членов комиссии по приему нормативов, тестов Всероссийского физкультурно - спортивного комплекса "Готов к труду и обороне" (ГТО)</t>
  </si>
  <si>
    <t>5.2.</t>
  </si>
  <si>
    <t>Создание новых и поддержка действующих спортивных клубов по месту жительства</t>
  </si>
  <si>
    <t>0710074180</t>
  </si>
  <si>
    <t>07100S4180</t>
  </si>
  <si>
    <t>Приложение № 1
к постановлению администрации Туруханского района 
от 12.11.2018 № 1259 -п</t>
  </si>
  <si>
    <t>Приложение № 2
к постановлению администрации Туруханского района 
от 12.11.2018 № 1259 -п</t>
  </si>
  <si>
    <t>Приложение № 3
к постановлению администрации Туруханского района 
от 12.11.2018 № 1259 -п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</si>
</sst>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"/>
    <numFmt numFmtId="168" formatCode="#,##0.000_ ;\-#,##0.000\ 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4"/>
      <color rgb="FF00B050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2" fillId="0" borderId="1" xfId="5" applyFont="1" applyBorder="1" applyAlignment="1">
      <alignment vertical="center" wrapText="1"/>
    </xf>
    <xf numFmtId="0" fontId="2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12" fillId="0" borderId="1" xfId="5" applyFont="1" applyBorder="1" applyAlignment="1">
      <alignment vertical="center" wrapText="1"/>
    </xf>
    <xf numFmtId="0" fontId="11" fillId="0" borderId="1" xfId="5" applyFont="1" applyFill="1" applyBorder="1" applyAlignment="1">
      <alignment horizontal="left" vertical="center" wrapText="1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Font="1" applyFill="1" applyBorder="1" applyAlignment="1">
      <alignment vertical="center" wrapText="1"/>
    </xf>
    <xf numFmtId="0" fontId="2" fillId="0" borderId="1" xfId="5" applyFont="1" applyFill="1" applyBorder="1" applyAlignment="1">
      <alignment horizontal="center" vertical="center"/>
    </xf>
    <xf numFmtId="0" fontId="11" fillId="0" borderId="1" xfId="5" applyFont="1" applyBorder="1" applyAlignment="1"/>
    <xf numFmtId="0" fontId="11" fillId="0" borderId="1" xfId="5" applyFont="1" applyFill="1" applyBorder="1" applyAlignment="1"/>
    <xf numFmtId="0" fontId="3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6" fillId="0" borderId="1" xfId="2" applyNumberFormat="1" applyFont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13" fillId="0" borderId="1" xfId="2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6" fontId="13" fillId="0" borderId="1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67" fontId="6" fillId="3" borderId="1" xfId="2" applyNumberFormat="1" applyFont="1" applyFill="1" applyBorder="1" applyAlignment="1">
      <alignment vertical="center" wrapText="1"/>
    </xf>
    <xf numFmtId="167" fontId="4" fillId="3" borderId="1" xfId="2" applyNumberFormat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7" fontId="3" fillId="0" borderId="0" xfId="0" applyNumberFormat="1" applyFont="1" applyAlignment="1">
      <alignment horizontal="center"/>
    </xf>
    <xf numFmtId="168" fontId="11" fillId="0" borderId="1" xfId="2" applyNumberFormat="1" applyFont="1" applyBorder="1" applyAlignment="1">
      <alignment horizontal="center" vertical="center"/>
    </xf>
    <xf numFmtId="168" fontId="2" fillId="0" borderId="1" xfId="2" applyNumberFormat="1" applyFont="1" applyBorder="1" applyAlignment="1">
      <alignment horizontal="center" vertical="center"/>
    </xf>
    <xf numFmtId="168" fontId="11" fillId="0" borderId="1" xfId="2" applyNumberFormat="1" applyFont="1" applyBorder="1" applyAlignment="1">
      <alignment vertical="center"/>
    </xf>
    <xf numFmtId="168" fontId="11" fillId="0" borderId="1" xfId="2" applyNumberFormat="1" applyFont="1" applyBorder="1" applyAlignment="1"/>
    <xf numFmtId="168" fontId="3" fillId="0" borderId="0" xfId="0" applyNumberFormat="1" applyFont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1" fillId="0" borderId="1" xfId="5" applyFont="1" applyBorder="1" applyAlignment="1">
      <alignment horizontal="left"/>
    </xf>
    <xf numFmtId="0" fontId="11" fillId="0" borderId="1" xfId="5" applyFont="1" applyBorder="1" applyAlignment="1">
      <alignment horizontal="left" vertical="center" wrapText="1"/>
    </xf>
    <xf numFmtId="49" fontId="2" fillId="0" borderId="8" xfId="5" applyNumberFormat="1" applyFont="1" applyFill="1" applyBorder="1" applyAlignment="1">
      <alignment horizontal="center" vertical="center" wrapText="1"/>
    </xf>
    <xf numFmtId="49" fontId="2" fillId="0" borderId="9" xfId="5" applyNumberFormat="1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/>
    </xf>
    <xf numFmtId="0" fontId="2" fillId="0" borderId="9" xfId="5" applyFont="1" applyFill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49" fontId="11" fillId="0" borderId="8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2" fillId="0" borderId="8" xfId="5" applyFont="1" applyBorder="1" applyAlignment="1">
      <alignment horizontal="left" vertical="center" wrapText="1"/>
    </xf>
    <xf numFmtId="0" fontId="2" fillId="0" borderId="10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left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view="pageBreakPreview" topLeftCell="A10" zoomScale="124" zoomScaleNormal="70" zoomScaleSheetLayoutView="124" workbookViewId="0">
      <selection activeCell="M25" sqref="M25"/>
    </sheetView>
  </sheetViews>
  <sheetFormatPr defaultRowHeight="15.75" x14ac:dyDescent="0.25"/>
  <cols>
    <col min="1" max="1" width="6.375" style="7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18.75" x14ac:dyDescent="0.25">
      <c r="K1" s="5" t="s">
        <v>10</v>
      </c>
      <c r="L1" s="25"/>
      <c r="M1" s="25"/>
      <c r="N1" s="25"/>
    </row>
    <row r="2" spans="1:14" ht="56.25" customHeight="1" x14ac:dyDescent="0.25">
      <c r="K2" s="111" t="s">
        <v>137</v>
      </c>
      <c r="L2" s="111"/>
      <c r="M2" s="111"/>
      <c r="N2" s="111"/>
    </row>
    <row r="5" spans="1:14" ht="18.75" x14ac:dyDescent="0.25">
      <c r="A5" s="112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8.75" x14ac:dyDescent="0.25">
      <c r="A6" s="112" t="s">
        <v>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ht="18.75" x14ac:dyDescent="0.25">
      <c r="A7" s="112" t="s">
        <v>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18.75" x14ac:dyDescent="0.25">
      <c r="A8" s="112" t="s">
        <v>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8.75" x14ac:dyDescent="0.25">
      <c r="A9" s="46"/>
      <c r="B9" s="46"/>
      <c r="C9" s="46"/>
      <c r="D9" s="46"/>
      <c r="E9" s="46"/>
      <c r="F9" s="46"/>
      <c r="G9" s="46"/>
      <c r="H9" s="46"/>
      <c r="I9" s="46"/>
      <c r="J9" s="54"/>
      <c r="K9" s="46"/>
      <c r="L9" s="46"/>
      <c r="M9" s="46"/>
      <c r="N9" s="46"/>
    </row>
    <row r="10" spans="1:14" ht="8.25" customHeight="1" x14ac:dyDescent="0.25">
      <c r="A10" s="2"/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10"/>
    </row>
    <row r="11" spans="1:14" ht="49.5" customHeight="1" x14ac:dyDescent="0.25">
      <c r="A11" s="104" t="s">
        <v>16</v>
      </c>
      <c r="B11" s="104" t="s">
        <v>4</v>
      </c>
      <c r="C11" s="104" t="s">
        <v>2</v>
      </c>
      <c r="D11" s="104" t="s">
        <v>64</v>
      </c>
      <c r="E11" s="105" t="s">
        <v>5</v>
      </c>
      <c r="F11" s="106"/>
      <c r="G11" s="106"/>
      <c r="H11" s="106"/>
      <c r="I11" s="106"/>
      <c r="J11" s="106"/>
      <c r="K11" s="106"/>
      <c r="L11" s="106"/>
      <c r="M11" s="107"/>
      <c r="N11" s="37"/>
    </row>
    <row r="12" spans="1:14" ht="95.25" customHeight="1" x14ac:dyDescent="0.25">
      <c r="A12" s="104"/>
      <c r="B12" s="104"/>
      <c r="C12" s="104"/>
      <c r="D12" s="104"/>
      <c r="E12" s="104" t="s">
        <v>53</v>
      </c>
      <c r="F12" s="104" t="s">
        <v>54</v>
      </c>
      <c r="G12" s="103" t="s">
        <v>58</v>
      </c>
      <c r="H12" s="104" t="s">
        <v>50</v>
      </c>
      <c r="I12" s="104" t="s">
        <v>51</v>
      </c>
      <c r="J12" s="104" t="s">
        <v>52</v>
      </c>
      <c r="K12" s="104" t="s">
        <v>55</v>
      </c>
      <c r="L12" s="105" t="s">
        <v>6</v>
      </c>
      <c r="M12" s="107"/>
      <c r="N12" s="37"/>
    </row>
    <row r="13" spans="1:14" x14ac:dyDescent="0.25">
      <c r="A13" s="104"/>
      <c r="B13" s="104"/>
      <c r="C13" s="104"/>
      <c r="D13" s="104"/>
      <c r="E13" s="104"/>
      <c r="F13" s="104"/>
      <c r="G13" s="103"/>
      <c r="H13" s="104"/>
      <c r="I13" s="104"/>
      <c r="J13" s="104"/>
      <c r="K13" s="104"/>
      <c r="L13" s="55" t="s">
        <v>56</v>
      </c>
      <c r="M13" s="55" t="s">
        <v>57</v>
      </c>
      <c r="N13" s="37"/>
    </row>
    <row r="14" spans="1:14" ht="42.75" customHeight="1" x14ac:dyDescent="0.25">
      <c r="A14" s="44">
        <v>1</v>
      </c>
      <c r="B14" s="55">
        <v>2</v>
      </c>
      <c r="C14" s="55">
        <v>3</v>
      </c>
      <c r="D14" s="55">
        <v>4</v>
      </c>
      <c r="E14" s="55">
        <v>5</v>
      </c>
      <c r="F14" s="55">
        <v>6</v>
      </c>
      <c r="G14" s="55">
        <v>7</v>
      </c>
      <c r="H14" s="55">
        <v>8</v>
      </c>
      <c r="I14" s="55">
        <v>9</v>
      </c>
      <c r="J14" s="55">
        <v>10</v>
      </c>
      <c r="K14" s="55">
        <v>11</v>
      </c>
      <c r="L14" s="55">
        <v>12</v>
      </c>
      <c r="M14" s="55">
        <v>13</v>
      </c>
      <c r="N14" s="37"/>
    </row>
    <row r="15" spans="1:14" ht="44.25" customHeight="1" x14ac:dyDescent="0.25">
      <c r="A15" s="45">
        <v>1</v>
      </c>
      <c r="B15" s="100" t="s">
        <v>127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  <c r="N15" s="56"/>
    </row>
    <row r="16" spans="1:14" ht="87" customHeight="1" x14ac:dyDescent="0.25">
      <c r="A16" s="38" t="s">
        <v>3</v>
      </c>
      <c r="B16" s="53" t="s">
        <v>128</v>
      </c>
      <c r="C16" s="45" t="s">
        <v>60</v>
      </c>
      <c r="D16" s="53">
        <v>2777</v>
      </c>
      <c r="E16" s="53">
        <v>4562</v>
      </c>
      <c r="F16" s="53">
        <v>4902</v>
      </c>
      <c r="G16" s="53">
        <v>4950</v>
      </c>
      <c r="H16" s="53">
        <v>5000</v>
      </c>
      <c r="I16" s="53">
        <v>5000</v>
      </c>
      <c r="J16" s="53">
        <v>5070</v>
      </c>
      <c r="K16" s="53">
        <v>5105</v>
      </c>
      <c r="L16" s="53">
        <v>5280</v>
      </c>
      <c r="M16" s="53">
        <v>5455</v>
      </c>
      <c r="N16" s="56"/>
    </row>
    <row r="17" spans="1:14" ht="44.25" customHeight="1" x14ac:dyDescent="0.25">
      <c r="A17" s="38" t="s">
        <v>61</v>
      </c>
      <c r="B17" s="48" t="s">
        <v>129</v>
      </c>
      <c r="C17" s="45" t="s">
        <v>60</v>
      </c>
      <c r="D17" s="53">
        <v>814</v>
      </c>
      <c r="E17" s="53">
        <v>824</v>
      </c>
      <c r="F17" s="53">
        <v>723</v>
      </c>
      <c r="G17" s="53">
        <v>750</v>
      </c>
      <c r="H17" s="53">
        <v>834</v>
      </c>
      <c r="I17" s="53">
        <v>854</v>
      </c>
      <c r="J17" s="53">
        <v>870</v>
      </c>
      <c r="K17" s="53">
        <v>885</v>
      </c>
      <c r="L17" s="53">
        <v>975</v>
      </c>
      <c r="M17" s="53">
        <v>1100</v>
      </c>
      <c r="N17" s="56"/>
    </row>
    <row r="18" spans="1:14" ht="22.5" customHeight="1" x14ac:dyDescent="0.25"/>
    <row r="19" spans="1:14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37"/>
      <c r="M32" s="37"/>
      <c r="N32" s="37"/>
    </row>
    <row r="33" spans="1:14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</sheetData>
  <mergeCells count="20">
    <mergeCell ref="E11:M11"/>
    <mergeCell ref="L12:M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  <mergeCell ref="B15:M15"/>
    <mergeCell ref="G12:G13"/>
    <mergeCell ref="H12:H13"/>
    <mergeCell ref="I12:I13"/>
    <mergeCell ref="J12:J13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view="pageBreakPreview" zoomScaleNormal="70" zoomScaleSheetLayoutView="100" workbookViewId="0">
      <selection activeCell="M25" sqref="M25"/>
    </sheetView>
  </sheetViews>
  <sheetFormatPr defaultRowHeight="15.75" x14ac:dyDescent="0.25"/>
  <cols>
    <col min="1" max="1" width="4.75" style="7" customWidth="1"/>
    <col min="2" max="2" width="43.5" style="1" customWidth="1"/>
    <col min="3" max="3" width="10.5" style="7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81.75" customHeight="1" x14ac:dyDescent="0.25">
      <c r="F1" s="113" t="s">
        <v>147</v>
      </c>
      <c r="G1" s="113"/>
      <c r="H1" s="113"/>
    </row>
    <row r="2" spans="1:8" ht="6.75" customHeight="1" x14ac:dyDescent="0.25">
      <c r="A2" s="12"/>
    </row>
    <row r="3" spans="1:8" ht="18.75" hidden="1" customHeight="1" x14ac:dyDescent="0.25">
      <c r="A3" s="12"/>
    </row>
    <row r="4" spans="1:8" ht="18.75" x14ac:dyDescent="0.25">
      <c r="A4" s="112" t="s">
        <v>1</v>
      </c>
      <c r="B4" s="112"/>
      <c r="C4" s="112"/>
      <c r="D4" s="112"/>
      <c r="E4" s="112"/>
      <c r="F4" s="112"/>
      <c r="G4" s="112"/>
      <c r="H4" s="112"/>
    </row>
    <row r="5" spans="1:8" ht="18.75" x14ac:dyDescent="0.25">
      <c r="A5" s="118" t="s">
        <v>65</v>
      </c>
      <c r="B5" s="112"/>
      <c r="C5" s="112"/>
      <c r="D5" s="112"/>
      <c r="E5" s="112"/>
      <c r="F5" s="112"/>
      <c r="G5" s="112"/>
      <c r="H5" s="112"/>
    </row>
    <row r="6" spans="1:8" ht="36" customHeight="1" x14ac:dyDescent="0.25">
      <c r="A6" s="118" t="s">
        <v>148</v>
      </c>
      <c r="B6" s="112"/>
      <c r="C6" s="112"/>
      <c r="D6" s="112"/>
      <c r="E6" s="112"/>
      <c r="F6" s="112"/>
      <c r="G6" s="112"/>
      <c r="H6" s="112"/>
    </row>
    <row r="7" spans="1:8" ht="10.5" customHeight="1" x14ac:dyDescent="0.25">
      <c r="A7" s="47"/>
      <c r="B7" s="46"/>
      <c r="C7" s="46"/>
      <c r="D7" s="46"/>
      <c r="E7" s="119"/>
      <c r="F7" s="119"/>
      <c r="G7" s="119"/>
      <c r="H7" s="119"/>
    </row>
    <row r="8" spans="1:8" ht="13.5" hidden="1" customHeight="1" x14ac:dyDescent="0.25">
      <c r="A8" s="12"/>
      <c r="E8" s="52"/>
      <c r="F8" s="52"/>
      <c r="G8" s="52"/>
      <c r="H8" s="52"/>
    </row>
    <row r="9" spans="1:8" x14ac:dyDescent="0.25">
      <c r="A9" s="104" t="s">
        <v>16</v>
      </c>
      <c r="B9" s="104" t="s">
        <v>43</v>
      </c>
      <c r="C9" s="104" t="s">
        <v>2</v>
      </c>
      <c r="D9" s="104" t="s">
        <v>44</v>
      </c>
      <c r="E9" s="104" t="s">
        <v>45</v>
      </c>
      <c r="F9" s="104"/>
      <c r="G9" s="104"/>
      <c r="H9" s="104"/>
    </row>
    <row r="10" spans="1:8" x14ac:dyDescent="0.25">
      <c r="A10" s="104"/>
      <c r="B10" s="104"/>
      <c r="C10" s="104"/>
      <c r="D10" s="104"/>
      <c r="E10" s="3" t="s">
        <v>50</v>
      </c>
      <c r="F10" s="51" t="s">
        <v>51</v>
      </c>
      <c r="G10" s="51" t="s">
        <v>52</v>
      </c>
      <c r="H10" s="6" t="s">
        <v>55</v>
      </c>
    </row>
    <row r="11" spans="1:8" x14ac:dyDescent="0.25">
      <c r="A11" s="13">
        <v>1</v>
      </c>
      <c r="B11" s="4">
        <v>2</v>
      </c>
      <c r="C11" s="13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64.5" customHeight="1" x14ac:dyDescent="0.25">
      <c r="A12" s="116" t="s">
        <v>114</v>
      </c>
      <c r="B12" s="116"/>
      <c r="C12" s="116"/>
      <c r="D12" s="116"/>
      <c r="E12" s="116"/>
      <c r="F12" s="116"/>
      <c r="G12" s="116"/>
      <c r="H12" s="117"/>
    </row>
    <row r="13" spans="1:8" ht="56.25" customHeight="1" x14ac:dyDescent="0.25">
      <c r="A13" s="34" t="s">
        <v>80</v>
      </c>
      <c r="B13" s="114" t="s">
        <v>115</v>
      </c>
      <c r="C13" s="114"/>
      <c r="D13" s="114"/>
      <c r="E13" s="114"/>
      <c r="F13" s="114"/>
      <c r="G13" s="114"/>
      <c r="H13" s="114"/>
    </row>
    <row r="14" spans="1:8" ht="47.25" x14ac:dyDescent="0.25">
      <c r="A14" s="34" t="s">
        <v>3</v>
      </c>
      <c r="B14" s="30" t="s">
        <v>116</v>
      </c>
      <c r="C14" s="31" t="s">
        <v>63</v>
      </c>
      <c r="D14" s="31" t="s">
        <v>117</v>
      </c>
      <c r="E14" s="51">
        <v>8</v>
      </c>
      <c r="F14" s="51">
        <v>9</v>
      </c>
      <c r="G14" s="51">
        <v>11</v>
      </c>
      <c r="H14" s="31">
        <v>12</v>
      </c>
    </row>
    <row r="15" spans="1:8" ht="47.25" x14ac:dyDescent="0.25">
      <c r="A15" s="35" t="s">
        <v>61</v>
      </c>
      <c r="B15" s="32" t="s">
        <v>119</v>
      </c>
      <c r="C15" s="31" t="s">
        <v>63</v>
      </c>
      <c r="D15" s="31" t="s">
        <v>118</v>
      </c>
      <c r="E15" s="51">
        <v>4</v>
      </c>
      <c r="F15" s="51">
        <v>5</v>
      </c>
      <c r="G15" s="51">
        <v>5</v>
      </c>
      <c r="H15" s="31">
        <v>5</v>
      </c>
    </row>
    <row r="16" spans="1:8" ht="47.25" x14ac:dyDescent="0.25">
      <c r="A16" s="35" t="s">
        <v>125</v>
      </c>
      <c r="B16" s="32" t="s">
        <v>120</v>
      </c>
      <c r="C16" s="31" t="s">
        <v>75</v>
      </c>
      <c r="D16" s="31" t="s">
        <v>118</v>
      </c>
      <c r="E16" s="51">
        <v>33</v>
      </c>
      <c r="F16" s="51">
        <v>34</v>
      </c>
      <c r="G16" s="51">
        <v>35</v>
      </c>
      <c r="H16" s="31">
        <v>36</v>
      </c>
    </row>
    <row r="17" spans="1:8" ht="47.25" customHeight="1" x14ac:dyDescent="0.25">
      <c r="A17" s="35" t="s">
        <v>88</v>
      </c>
      <c r="B17" s="114" t="s">
        <v>121</v>
      </c>
      <c r="C17" s="114"/>
      <c r="D17" s="114"/>
      <c r="E17" s="114"/>
      <c r="F17" s="114"/>
      <c r="G17" s="114"/>
      <c r="H17" s="114"/>
    </row>
    <row r="18" spans="1:8" ht="47.25" x14ac:dyDescent="0.25">
      <c r="A18" s="35" t="s">
        <v>62</v>
      </c>
      <c r="B18" s="33" t="s">
        <v>122</v>
      </c>
      <c r="C18" s="31" t="s">
        <v>60</v>
      </c>
      <c r="D18" s="31" t="s">
        <v>118</v>
      </c>
      <c r="E18" s="51">
        <v>200</v>
      </c>
      <c r="F18" s="51">
        <v>205</v>
      </c>
      <c r="G18" s="51">
        <v>210</v>
      </c>
      <c r="H18" s="31">
        <v>215</v>
      </c>
    </row>
    <row r="19" spans="1:8" ht="47.25" customHeight="1" x14ac:dyDescent="0.25">
      <c r="A19" s="35" t="s">
        <v>93</v>
      </c>
      <c r="B19" s="114" t="s">
        <v>123</v>
      </c>
      <c r="C19" s="114"/>
      <c r="D19" s="114"/>
      <c r="E19" s="114"/>
      <c r="F19" s="114"/>
      <c r="G19" s="114"/>
      <c r="H19" s="114"/>
    </row>
    <row r="20" spans="1:8" ht="47.25" x14ac:dyDescent="0.25">
      <c r="A20" s="35" t="s">
        <v>72</v>
      </c>
      <c r="B20" s="33" t="s">
        <v>124</v>
      </c>
      <c r="C20" s="31" t="s">
        <v>63</v>
      </c>
      <c r="D20" s="31" t="s">
        <v>118</v>
      </c>
      <c r="E20" s="51">
        <v>7</v>
      </c>
      <c r="F20" s="51">
        <v>8</v>
      </c>
      <c r="G20" s="51">
        <v>10</v>
      </c>
      <c r="H20" s="31">
        <v>11</v>
      </c>
    </row>
    <row r="21" spans="1:8" ht="94.5" customHeight="1" x14ac:dyDescent="0.25">
      <c r="A21" s="35" t="s">
        <v>126</v>
      </c>
      <c r="B21" s="115" t="s">
        <v>144</v>
      </c>
      <c r="C21" s="115"/>
      <c r="D21" s="115"/>
      <c r="E21" s="115"/>
      <c r="F21" s="115"/>
      <c r="G21" s="115"/>
      <c r="H21" s="115"/>
    </row>
    <row r="22" spans="1:8" ht="63" x14ac:dyDescent="0.25">
      <c r="A22" s="35" t="s">
        <v>73</v>
      </c>
      <c r="B22" s="29" t="s">
        <v>102</v>
      </c>
      <c r="C22" s="31" t="s">
        <v>60</v>
      </c>
      <c r="D22" s="31" t="s">
        <v>118</v>
      </c>
      <c r="E22" s="31">
        <v>3</v>
      </c>
      <c r="F22" s="31">
        <v>3</v>
      </c>
      <c r="G22" s="31">
        <v>3</v>
      </c>
      <c r="H22" s="31">
        <v>3</v>
      </c>
    </row>
  </sheetData>
  <mergeCells count="15">
    <mergeCell ref="F1:H1"/>
    <mergeCell ref="B17:H17"/>
    <mergeCell ref="B19:H19"/>
    <mergeCell ref="B21:H21"/>
    <mergeCell ref="A12:H12"/>
    <mergeCell ref="A4:H4"/>
    <mergeCell ref="A5:H5"/>
    <mergeCell ref="A9:A10"/>
    <mergeCell ref="B9:B10"/>
    <mergeCell ref="C9:C10"/>
    <mergeCell ref="D9:D10"/>
    <mergeCell ref="E9:H9"/>
    <mergeCell ref="A6:H6"/>
    <mergeCell ref="B13:H13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8"/>
  <sheetViews>
    <sheetView tabSelected="1" view="pageBreakPreview" zoomScale="85" zoomScaleNormal="70" zoomScaleSheetLayoutView="85" workbookViewId="0">
      <selection activeCell="K2" sqref="K2"/>
    </sheetView>
  </sheetViews>
  <sheetFormatPr defaultRowHeight="18.75" x14ac:dyDescent="0.25"/>
  <cols>
    <col min="1" max="1" width="4.75" style="61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03.5" customHeight="1" x14ac:dyDescent="0.25">
      <c r="K1" s="111" t="s">
        <v>158</v>
      </c>
      <c r="L1" s="111"/>
    </row>
    <row r="4" spans="1:12" ht="121.5" customHeight="1" x14ac:dyDescent="0.25">
      <c r="K4" s="113" t="s">
        <v>150</v>
      </c>
      <c r="L4" s="113"/>
    </row>
    <row r="7" spans="1:12" x14ac:dyDescent="0.25">
      <c r="A7" s="112" t="s">
        <v>1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x14ac:dyDescent="0.25">
      <c r="A8" s="112" t="s">
        <v>149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1:12" x14ac:dyDescent="0.25">
      <c r="B9" s="61"/>
      <c r="C9" s="61"/>
      <c r="D9" s="61"/>
      <c r="E9" s="61"/>
      <c r="F9" s="61"/>
      <c r="G9" s="61"/>
      <c r="H9" s="119"/>
      <c r="I9" s="119"/>
      <c r="J9" s="119"/>
      <c r="K9" s="61"/>
      <c r="L9" s="61"/>
    </row>
    <row r="10" spans="1:12" x14ac:dyDescent="0.25">
      <c r="H10" s="62"/>
      <c r="I10" s="62"/>
      <c r="J10" s="62"/>
    </row>
    <row r="11" spans="1:12" ht="30.75" customHeight="1" x14ac:dyDescent="0.25">
      <c r="A11" s="104" t="s">
        <v>16</v>
      </c>
      <c r="B11" s="104" t="s">
        <v>46</v>
      </c>
      <c r="C11" s="104" t="s">
        <v>23</v>
      </c>
      <c r="D11" s="104" t="s">
        <v>21</v>
      </c>
      <c r="E11" s="104"/>
      <c r="F11" s="104"/>
      <c r="G11" s="104"/>
      <c r="H11" s="104" t="s">
        <v>47</v>
      </c>
      <c r="I11" s="104"/>
      <c r="J11" s="104"/>
      <c r="K11" s="104"/>
      <c r="L11" s="104" t="s">
        <v>48</v>
      </c>
    </row>
    <row r="12" spans="1:12" ht="90" customHeight="1" x14ac:dyDescent="0.25">
      <c r="A12" s="104"/>
      <c r="B12" s="104"/>
      <c r="C12" s="104"/>
      <c r="D12" s="60" t="s">
        <v>23</v>
      </c>
      <c r="E12" s="60" t="s">
        <v>24</v>
      </c>
      <c r="F12" s="60" t="s">
        <v>25</v>
      </c>
      <c r="G12" s="60" t="s">
        <v>26</v>
      </c>
      <c r="H12" s="60">
        <v>2018</v>
      </c>
      <c r="I12" s="60">
        <v>2019</v>
      </c>
      <c r="J12" s="60">
        <v>2020</v>
      </c>
      <c r="K12" s="60" t="s">
        <v>49</v>
      </c>
      <c r="L12" s="104"/>
    </row>
    <row r="13" spans="1:12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</row>
    <row r="14" spans="1:12" x14ac:dyDescent="0.25">
      <c r="A14" s="121" t="s">
        <v>79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ht="52.5" customHeight="1" x14ac:dyDescent="0.25">
      <c r="A15" s="63" t="s">
        <v>80</v>
      </c>
      <c r="B15" s="121" t="s">
        <v>81</v>
      </c>
      <c r="C15" s="121"/>
      <c r="D15" s="121"/>
      <c r="E15" s="121"/>
      <c r="F15" s="121"/>
      <c r="G15" s="121"/>
      <c r="H15" s="95">
        <f>H17+H16</f>
        <v>2247.6819999999998</v>
      </c>
      <c r="I15" s="95">
        <f>SUM(I16:I17)</f>
        <v>3033.1899999999996</v>
      </c>
      <c r="J15" s="95">
        <f>SUM(J16:J17)</f>
        <v>3033.1899999999996</v>
      </c>
      <c r="K15" s="95">
        <f>SUM(H15:J15)</f>
        <v>8314.0619999999981</v>
      </c>
      <c r="L15" s="64"/>
    </row>
    <row r="16" spans="1:12" ht="134.25" customHeight="1" x14ac:dyDescent="0.25">
      <c r="A16" s="63" t="s">
        <v>82</v>
      </c>
      <c r="B16" s="65" t="s">
        <v>83</v>
      </c>
      <c r="C16" s="66" t="s">
        <v>59</v>
      </c>
      <c r="D16" s="67">
        <v>241</v>
      </c>
      <c r="E16" s="67">
        <v>1102</v>
      </c>
      <c r="F16" s="68" t="s">
        <v>105</v>
      </c>
      <c r="G16" s="67">
        <v>244</v>
      </c>
      <c r="H16" s="96">
        <f>2270.89-250.508-5-530</f>
        <v>1485.3819999999998</v>
      </c>
      <c r="I16" s="96">
        <v>2270.89</v>
      </c>
      <c r="J16" s="96">
        <v>2270.89</v>
      </c>
      <c r="K16" s="95">
        <f t="shared" ref="K16:K24" si="0">SUM(H16:J16)</f>
        <v>6027.1620000000003</v>
      </c>
      <c r="L16" s="69" t="s">
        <v>84</v>
      </c>
    </row>
    <row r="17" spans="1:12" s="17" customFormat="1" ht="108" customHeight="1" x14ac:dyDescent="0.25">
      <c r="A17" s="63" t="s">
        <v>85</v>
      </c>
      <c r="B17" s="65" t="s">
        <v>86</v>
      </c>
      <c r="C17" s="66" t="s">
        <v>59</v>
      </c>
      <c r="D17" s="67">
        <v>241</v>
      </c>
      <c r="E17" s="67">
        <v>1102</v>
      </c>
      <c r="F17" s="68" t="s">
        <v>106</v>
      </c>
      <c r="G17" s="67">
        <v>540</v>
      </c>
      <c r="H17" s="96">
        <v>762.3</v>
      </c>
      <c r="I17" s="96">
        <v>762.3</v>
      </c>
      <c r="J17" s="96">
        <v>762.3</v>
      </c>
      <c r="K17" s="95">
        <f t="shared" si="0"/>
        <v>2286.8999999999996</v>
      </c>
      <c r="L17" s="69" t="s">
        <v>87</v>
      </c>
    </row>
    <row r="18" spans="1:12" x14ac:dyDescent="0.25">
      <c r="A18" s="63" t="s">
        <v>88</v>
      </c>
      <c r="B18" s="121" t="s">
        <v>89</v>
      </c>
      <c r="C18" s="121"/>
      <c r="D18" s="121"/>
      <c r="E18" s="121"/>
      <c r="F18" s="121"/>
      <c r="G18" s="121"/>
      <c r="H18" s="95">
        <f>SUM(H19:H19)</f>
        <v>2742.8679999999999</v>
      </c>
      <c r="I18" s="95">
        <f>SUM(I19:I19)</f>
        <v>1962.36</v>
      </c>
      <c r="J18" s="95">
        <f>SUM(J19:J19)</f>
        <v>1962.36</v>
      </c>
      <c r="K18" s="95">
        <f t="shared" si="0"/>
        <v>6667.5879999999997</v>
      </c>
      <c r="L18" s="70"/>
    </row>
    <row r="19" spans="1:12" ht="126" x14ac:dyDescent="0.25">
      <c r="A19" s="63" t="s">
        <v>90</v>
      </c>
      <c r="B19" s="71" t="s">
        <v>91</v>
      </c>
      <c r="C19" s="72" t="s">
        <v>59</v>
      </c>
      <c r="D19" s="67">
        <v>241</v>
      </c>
      <c r="E19" s="67">
        <v>1102</v>
      </c>
      <c r="F19" s="68" t="s">
        <v>107</v>
      </c>
      <c r="G19" s="67">
        <v>244</v>
      </c>
      <c r="H19" s="96">
        <f>1962.36+250.508+530</f>
        <v>2742.8679999999999</v>
      </c>
      <c r="I19" s="96">
        <v>1962.36</v>
      </c>
      <c r="J19" s="96">
        <v>1962.36</v>
      </c>
      <c r="K19" s="95">
        <f t="shared" si="0"/>
        <v>6667.5879999999997</v>
      </c>
      <c r="L19" s="69" t="s">
        <v>92</v>
      </c>
    </row>
    <row r="20" spans="1:12" x14ac:dyDescent="0.25">
      <c r="A20" s="63" t="s">
        <v>93</v>
      </c>
      <c r="B20" s="121" t="s">
        <v>94</v>
      </c>
      <c r="C20" s="121"/>
      <c r="D20" s="121"/>
      <c r="E20" s="121"/>
      <c r="F20" s="121"/>
      <c r="G20" s="121"/>
      <c r="H20" s="95">
        <f>SUM(H21:H21)</f>
        <v>450.65</v>
      </c>
      <c r="I20" s="95">
        <f>SUM(I21:I21)</f>
        <v>450.65</v>
      </c>
      <c r="J20" s="95">
        <f>SUM(J21:J21)</f>
        <v>450.65</v>
      </c>
      <c r="K20" s="95">
        <f t="shared" si="0"/>
        <v>1351.9499999999998</v>
      </c>
      <c r="L20" s="70"/>
    </row>
    <row r="21" spans="1:12" ht="315" x14ac:dyDescent="0.25">
      <c r="A21" s="63" t="s">
        <v>95</v>
      </c>
      <c r="B21" s="71" t="s">
        <v>152</v>
      </c>
      <c r="C21" s="72" t="s">
        <v>59</v>
      </c>
      <c r="D21" s="67">
        <v>241</v>
      </c>
      <c r="E21" s="67">
        <v>1102</v>
      </c>
      <c r="F21" s="68" t="s">
        <v>108</v>
      </c>
      <c r="G21" s="67">
        <v>244</v>
      </c>
      <c r="H21" s="96">
        <v>450.65</v>
      </c>
      <c r="I21" s="96">
        <v>450.65</v>
      </c>
      <c r="J21" s="96">
        <v>450.65</v>
      </c>
      <c r="K21" s="95">
        <f t="shared" si="0"/>
        <v>1351.9499999999998</v>
      </c>
      <c r="L21" s="69" t="s">
        <v>135</v>
      </c>
    </row>
    <row r="22" spans="1:12" ht="43.5" customHeight="1" x14ac:dyDescent="0.25">
      <c r="A22" s="63" t="s">
        <v>96</v>
      </c>
      <c r="B22" s="121" t="s">
        <v>97</v>
      </c>
      <c r="C22" s="121"/>
      <c r="D22" s="121"/>
      <c r="E22" s="121"/>
      <c r="F22" s="121"/>
      <c r="G22" s="121"/>
      <c r="H22" s="95">
        <f>SUM(H23:H24)</f>
        <v>205</v>
      </c>
      <c r="I22" s="95">
        <f>SUM(I23:I24)</f>
        <v>200</v>
      </c>
      <c r="J22" s="95">
        <f>SUM(J23:J24)</f>
        <v>200</v>
      </c>
      <c r="K22" s="95">
        <f t="shared" si="0"/>
        <v>605</v>
      </c>
      <c r="L22" s="73"/>
    </row>
    <row r="23" spans="1:12" ht="214.5" customHeight="1" x14ac:dyDescent="0.25">
      <c r="A23" s="74" t="s">
        <v>73</v>
      </c>
      <c r="B23" s="66" t="s">
        <v>98</v>
      </c>
      <c r="C23" s="71" t="s">
        <v>59</v>
      </c>
      <c r="D23" s="64">
        <v>241</v>
      </c>
      <c r="E23" s="64">
        <v>1102</v>
      </c>
      <c r="F23" s="68" t="s">
        <v>99</v>
      </c>
      <c r="G23" s="64">
        <v>244</v>
      </c>
      <c r="H23" s="96">
        <v>100</v>
      </c>
      <c r="I23" s="96">
        <v>100</v>
      </c>
      <c r="J23" s="96">
        <v>100</v>
      </c>
      <c r="K23" s="95">
        <f t="shared" si="0"/>
        <v>300</v>
      </c>
      <c r="L23" s="75" t="s">
        <v>100</v>
      </c>
    </row>
    <row r="24" spans="1:12" ht="63" x14ac:dyDescent="0.25">
      <c r="A24" s="74" t="s">
        <v>101</v>
      </c>
      <c r="B24" s="66" t="s">
        <v>153</v>
      </c>
      <c r="C24" s="66" t="s">
        <v>59</v>
      </c>
      <c r="D24" s="67">
        <v>241</v>
      </c>
      <c r="E24" s="67">
        <v>1102</v>
      </c>
      <c r="F24" s="68" t="s">
        <v>103</v>
      </c>
      <c r="G24" s="67">
        <v>244</v>
      </c>
      <c r="H24" s="96">
        <f>100+5</f>
        <v>105</v>
      </c>
      <c r="I24" s="96">
        <v>100</v>
      </c>
      <c r="J24" s="96">
        <v>100</v>
      </c>
      <c r="K24" s="97">
        <f t="shared" si="0"/>
        <v>305</v>
      </c>
      <c r="L24" s="75" t="s">
        <v>136</v>
      </c>
    </row>
    <row r="25" spans="1:12" x14ac:dyDescent="0.25">
      <c r="A25" s="63" t="s">
        <v>109</v>
      </c>
      <c r="B25" s="121" t="s">
        <v>111</v>
      </c>
      <c r="C25" s="121"/>
      <c r="D25" s="121"/>
      <c r="E25" s="121"/>
      <c r="F25" s="121"/>
      <c r="G25" s="121"/>
      <c r="H25" s="95">
        <f>SUM(H26:H31)</f>
        <v>11697.387999999999</v>
      </c>
      <c r="I25" s="95">
        <f t="shared" ref="I25:J25" si="1">SUM(I26:I31)</f>
        <v>10887.317999999999</v>
      </c>
      <c r="J25" s="95">
        <f t="shared" si="1"/>
        <v>10887.317999999999</v>
      </c>
      <c r="K25" s="95">
        <f>SUM(H25:J25)</f>
        <v>33472.023999999998</v>
      </c>
      <c r="L25" s="70"/>
    </row>
    <row r="26" spans="1:12" ht="45" customHeight="1" x14ac:dyDescent="0.25">
      <c r="A26" s="128" t="s">
        <v>110</v>
      </c>
      <c r="B26" s="140" t="s">
        <v>112</v>
      </c>
      <c r="C26" s="137" t="s">
        <v>59</v>
      </c>
      <c r="D26" s="126">
        <v>241</v>
      </c>
      <c r="E26" s="124">
        <v>1101</v>
      </c>
      <c r="F26" s="122" t="s">
        <v>113</v>
      </c>
      <c r="G26" s="76">
        <v>611</v>
      </c>
      <c r="H26" s="96">
        <f>11162.318-250</f>
        <v>10912.317999999999</v>
      </c>
      <c r="I26" s="96">
        <v>10887.317999999999</v>
      </c>
      <c r="J26" s="96">
        <v>10887.317999999999</v>
      </c>
      <c r="K26" s="95">
        <f>SUM(H26:J26)</f>
        <v>32686.953999999998</v>
      </c>
      <c r="L26" s="131" t="s">
        <v>92</v>
      </c>
    </row>
    <row r="27" spans="1:12" ht="45" customHeight="1" x14ac:dyDescent="0.25">
      <c r="A27" s="130"/>
      <c r="B27" s="141"/>
      <c r="C27" s="139"/>
      <c r="D27" s="127"/>
      <c r="E27" s="125"/>
      <c r="F27" s="123"/>
      <c r="G27" s="76">
        <v>612</v>
      </c>
      <c r="H27" s="96">
        <v>250</v>
      </c>
      <c r="I27" s="96">
        <v>0</v>
      </c>
      <c r="J27" s="96">
        <v>0</v>
      </c>
      <c r="K27" s="95">
        <f t="shared" ref="K27:K28" si="2">SUM(H27:J27)</f>
        <v>250</v>
      </c>
      <c r="L27" s="132"/>
    </row>
    <row r="28" spans="1:12" ht="31.5" customHeight="1" x14ac:dyDescent="0.25">
      <c r="A28" s="128" t="s">
        <v>154</v>
      </c>
      <c r="B28" s="134" t="s">
        <v>155</v>
      </c>
      <c r="C28" s="137" t="s">
        <v>59</v>
      </c>
      <c r="D28" s="126">
        <v>241</v>
      </c>
      <c r="E28" s="124">
        <v>1101</v>
      </c>
      <c r="F28" s="122" t="s">
        <v>156</v>
      </c>
      <c r="G28" s="76">
        <v>244</v>
      </c>
      <c r="H28" s="96">
        <v>1</v>
      </c>
      <c r="I28" s="96">
        <v>0</v>
      </c>
      <c r="J28" s="96">
        <v>0</v>
      </c>
      <c r="K28" s="95">
        <f t="shared" si="2"/>
        <v>1</v>
      </c>
      <c r="L28" s="132"/>
    </row>
    <row r="29" spans="1:12" x14ac:dyDescent="0.25">
      <c r="A29" s="129"/>
      <c r="B29" s="135"/>
      <c r="C29" s="138"/>
      <c r="D29" s="127"/>
      <c r="E29" s="125"/>
      <c r="F29" s="123"/>
      <c r="G29" s="76">
        <v>612</v>
      </c>
      <c r="H29" s="96">
        <v>499</v>
      </c>
      <c r="I29" s="96">
        <v>0</v>
      </c>
      <c r="J29" s="96">
        <v>0</v>
      </c>
      <c r="K29" s="95">
        <f t="shared" ref="K29:K31" si="3">SUM(H29:J29)</f>
        <v>499</v>
      </c>
      <c r="L29" s="132"/>
    </row>
    <row r="30" spans="1:12" x14ac:dyDescent="0.25">
      <c r="A30" s="129"/>
      <c r="B30" s="135"/>
      <c r="C30" s="138"/>
      <c r="D30" s="126">
        <v>241</v>
      </c>
      <c r="E30" s="124">
        <v>1101</v>
      </c>
      <c r="F30" s="122" t="s">
        <v>157</v>
      </c>
      <c r="G30" s="76">
        <v>244</v>
      </c>
      <c r="H30" s="96">
        <v>7.0000000000000007E-2</v>
      </c>
      <c r="I30" s="96">
        <v>0</v>
      </c>
      <c r="J30" s="96">
        <v>0</v>
      </c>
      <c r="K30" s="95">
        <f t="shared" si="3"/>
        <v>7.0000000000000007E-2</v>
      </c>
      <c r="L30" s="132"/>
    </row>
    <row r="31" spans="1:12" x14ac:dyDescent="0.25">
      <c r="A31" s="130"/>
      <c r="B31" s="136"/>
      <c r="C31" s="139"/>
      <c r="D31" s="127"/>
      <c r="E31" s="125"/>
      <c r="F31" s="123"/>
      <c r="G31" s="76">
        <v>612</v>
      </c>
      <c r="H31" s="96">
        <v>35</v>
      </c>
      <c r="I31" s="96">
        <v>0</v>
      </c>
      <c r="J31" s="96">
        <v>0</v>
      </c>
      <c r="K31" s="95">
        <f t="shared" si="3"/>
        <v>35</v>
      </c>
      <c r="L31" s="133"/>
    </row>
    <row r="32" spans="1:12" x14ac:dyDescent="0.25">
      <c r="A32" s="120" t="s">
        <v>104</v>
      </c>
      <c r="B32" s="120"/>
      <c r="C32" s="120"/>
      <c r="D32" s="77"/>
      <c r="E32" s="77"/>
      <c r="F32" s="77"/>
      <c r="G32" s="77"/>
      <c r="H32" s="98">
        <f>H15+H18+H20+H22+H25</f>
        <v>17343.587999999996</v>
      </c>
      <c r="I32" s="98">
        <f>I15+I18+I20+I22+I25</f>
        <v>16533.517999999996</v>
      </c>
      <c r="J32" s="98">
        <f>J15+J18+J20+J22+J25</f>
        <v>16533.517999999996</v>
      </c>
      <c r="K32" s="98">
        <f>K15+K18+K20+K22+K25</f>
        <v>50410.623999999996</v>
      </c>
      <c r="L32" s="78"/>
    </row>
    <row r="38" spans="8:11" x14ac:dyDescent="0.25">
      <c r="H38" s="99">
        <f>H26+H30+H31</f>
        <v>10947.387999999999</v>
      </c>
      <c r="I38" s="99">
        <f t="shared" ref="I38:K38" si="4">I26+I30+I31</f>
        <v>10887.317999999999</v>
      </c>
      <c r="J38" s="99">
        <f t="shared" si="4"/>
        <v>10887.317999999999</v>
      </c>
      <c r="K38" s="99">
        <f t="shared" si="4"/>
        <v>32722.023999999998</v>
      </c>
    </row>
  </sheetData>
  <autoFilter ref="A11:L1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34">
    <mergeCell ref="A28:A31"/>
    <mergeCell ref="L26:L31"/>
    <mergeCell ref="D30:D31"/>
    <mergeCell ref="E30:E31"/>
    <mergeCell ref="F30:F31"/>
    <mergeCell ref="B28:B31"/>
    <mergeCell ref="C28:C31"/>
    <mergeCell ref="A26:A27"/>
    <mergeCell ref="B26:B27"/>
    <mergeCell ref="C26:C27"/>
    <mergeCell ref="D11:G11"/>
    <mergeCell ref="H11:K11"/>
    <mergeCell ref="F28:F29"/>
    <mergeCell ref="E28:E29"/>
    <mergeCell ref="D28:D29"/>
    <mergeCell ref="D26:D27"/>
    <mergeCell ref="E26:E27"/>
    <mergeCell ref="F26:F27"/>
    <mergeCell ref="L11:L12"/>
    <mergeCell ref="H9:J9"/>
    <mergeCell ref="K1:L1"/>
    <mergeCell ref="A32:C32"/>
    <mergeCell ref="B25:G25"/>
    <mergeCell ref="B20:G20"/>
    <mergeCell ref="B22:G22"/>
    <mergeCell ref="B18:G18"/>
    <mergeCell ref="A14:L14"/>
    <mergeCell ref="B15:G15"/>
    <mergeCell ref="K4:L4"/>
    <mergeCell ref="A7:L7"/>
    <mergeCell ref="A8:L8"/>
    <mergeCell ref="A11:A12"/>
    <mergeCell ref="B11:B12"/>
    <mergeCell ref="C11:C12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view="pageBreakPreview" zoomScale="60" zoomScaleNormal="100" workbookViewId="0">
      <selection activeCell="M25" sqref="M25"/>
    </sheetView>
  </sheetViews>
  <sheetFormatPr defaultRowHeight="15.75" x14ac:dyDescent="0.25"/>
  <cols>
    <col min="1" max="1" width="6.625" style="7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43" t="s">
        <v>133</v>
      </c>
      <c r="E1" s="143"/>
    </row>
    <row r="2" spans="1:5" ht="73.5" customHeight="1" x14ac:dyDescent="0.25">
      <c r="D2" s="111" t="s">
        <v>140</v>
      </c>
      <c r="E2" s="111"/>
    </row>
    <row r="3" spans="1:5" ht="8.25" customHeight="1" x14ac:dyDescent="0.25">
      <c r="A3" s="15"/>
    </row>
    <row r="4" spans="1:5" ht="18.75" hidden="1" x14ac:dyDescent="0.25">
      <c r="A4" s="15"/>
    </row>
    <row r="5" spans="1:5" ht="18.75" x14ac:dyDescent="0.25">
      <c r="A5" s="112" t="s">
        <v>0</v>
      </c>
      <c r="B5" s="112"/>
      <c r="C5" s="112"/>
      <c r="D5" s="112"/>
      <c r="E5" s="112"/>
    </row>
    <row r="6" spans="1:5" ht="18.75" x14ac:dyDescent="0.25">
      <c r="A6" s="112" t="s">
        <v>145</v>
      </c>
      <c r="B6" s="112"/>
      <c r="C6" s="112"/>
      <c r="D6" s="112"/>
      <c r="E6" s="112"/>
    </row>
    <row r="7" spans="1:5" ht="18.75" x14ac:dyDescent="0.25">
      <c r="A7" s="112" t="s">
        <v>146</v>
      </c>
      <c r="B7" s="112"/>
      <c r="C7" s="112"/>
      <c r="D7" s="112"/>
      <c r="E7" s="112"/>
    </row>
    <row r="8" spans="1:5" ht="18.75" x14ac:dyDescent="0.25">
      <c r="A8" s="112" t="s">
        <v>139</v>
      </c>
      <c r="B8" s="112"/>
      <c r="C8" s="112"/>
      <c r="D8" s="112"/>
      <c r="E8" s="112"/>
    </row>
    <row r="9" spans="1:5" ht="4.5" customHeight="1" x14ac:dyDescent="0.25">
      <c r="A9" s="112"/>
      <c r="B9" s="112"/>
      <c r="C9" s="112"/>
      <c r="D9" s="112"/>
      <c r="E9" s="112"/>
    </row>
    <row r="10" spans="1:5" ht="18.75" hidden="1" x14ac:dyDescent="0.25">
      <c r="A10" s="15"/>
    </row>
    <row r="11" spans="1:5" ht="63" x14ac:dyDescent="0.25">
      <c r="A11" s="19" t="s">
        <v>16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 x14ac:dyDescent="0.2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46.5" customHeight="1" x14ac:dyDescent="0.25">
      <c r="A13" s="20">
        <v>1</v>
      </c>
      <c r="B13" s="144" t="s">
        <v>138</v>
      </c>
      <c r="C13" s="144"/>
      <c r="D13" s="144"/>
      <c r="E13" s="144"/>
    </row>
    <row r="14" spans="1:5" ht="36" customHeight="1" x14ac:dyDescent="0.25">
      <c r="A14" s="104" t="s">
        <v>3</v>
      </c>
      <c r="B14" s="145" t="s">
        <v>77</v>
      </c>
      <c r="C14" s="145"/>
      <c r="D14" s="145"/>
      <c r="E14" s="145"/>
    </row>
    <row r="15" spans="1:5" ht="30" customHeight="1" x14ac:dyDescent="0.25">
      <c r="A15" s="104"/>
      <c r="B15" s="142" t="str">
        <f>CONCATENATE("Подпрограмма 1 """,'пр 4 к МП'!C23,"""")</f>
        <v>Подпрограмма 1 "Развитие массовой физической культуры и спорта"</v>
      </c>
      <c r="C15" s="142"/>
      <c r="D15" s="142"/>
      <c r="E15" s="142"/>
    </row>
    <row r="16" spans="1:5" ht="63" x14ac:dyDescent="0.25">
      <c r="A16" s="27" t="s">
        <v>74</v>
      </c>
      <c r="B16" s="39" t="s">
        <v>130</v>
      </c>
      <c r="C16" s="39" t="s">
        <v>131</v>
      </c>
      <c r="D16" s="40" t="s">
        <v>132</v>
      </c>
      <c r="E16" s="41" t="s">
        <v>151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5"/>
  <sheetViews>
    <sheetView view="pageBreakPreview" zoomScale="70" zoomScaleNormal="85" zoomScaleSheetLayoutView="70" workbookViewId="0">
      <selection activeCell="J1" sqref="J1:L1"/>
    </sheetView>
  </sheetViews>
  <sheetFormatPr defaultRowHeight="15.75" x14ac:dyDescent="0.25"/>
  <cols>
    <col min="1" max="1" width="4.875" style="7" customWidth="1"/>
    <col min="2" max="2" width="15.75" style="1" customWidth="1"/>
    <col min="3" max="3" width="17.375" style="1" customWidth="1"/>
    <col min="4" max="4" width="24.5" style="1" customWidth="1"/>
    <col min="5" max="5" width="9" style="7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95.25" customHeight="1" x14ac:dyDescent="0.25">
      <c r="J1" s="111" t="s">
        <v>159</v>
      </c>
      <c r="K1" s="111"/>
      <c r="L1" s="111"/>
    </row>
    <row r="6" spans="1:12" ht="15.75" customHeight="1" x14ac:dyDescent="0.25">
      <c r="J6" s="14" t="s">
        <v>134</v>
      </c>
      <c r="K6" s="14"/>
      <c r="L6" s="24"/>
    </row>
    <row r="7" spans="1:12" ht="75" customHeight="1" x14ac:dyDescent="0.25">
      <c r="J7" s="111" t="s">
        <v>141</v>
      </c>
      <c r="K7" s="111"/>
      <c r="L7" s="111"/>
    </row>
    <row r="8" spans="1:12" ht="18.75" x14ac:dyDescent="0.25">
      <c r="A8" s="15"/>
    </row>
    <row r="9" spans="1:12" ht="18.75" x14ac:dyDescent="0.25">
      <c r="A9" s="15"/>
    </row>
    <row r="10" spans="1:12" ht="18.75" x14ac:dyDescent="0.25">
      <c r="A10" s="112" t="s">
        <v>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2" ht="18.75" x14ac:dyDescent="0.25">
      <c r="A11" s="112" t="s">
        <v>70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 ht="18.75" x14ac:dyDescent="0.25">
      <c r="A12" s="112" t="s">
        <v>71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2" ht="18.75" x14ac:dyDescent="0.25">
      <c r="A13" s="112" t="s">
        <v>33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2" ht="18.75" x14ac:dyDescent="0.25">
      <c r="A14" s="15"/>
      <c r="I14" s="119"/>
      <c r="J14" s="119"/>
      <c r="K14" s="119"/>
    </row>
    <row r="15" spans="1:12" ht="18.75" x14ac:dyDescent="0.25">
      <c r="I15" s="50"/>
      <c r="J15" s="50"/>
      <c r="K15" s="50"/>
      <c r="L15" s="8" t="s">
        <v>17</v>
      </c>
    </row>
    <row r="16" spans="1:12" ht="60" customHeight="1" x14ac:dyDescent="0.25">
      <c r="A16" s="104" t="s">
        <v>16</v>
      </c>
      <c r="B16" s="104" t="s">
        <v>30</v>
      </c>
      <c r="C16" s="104" t="s">
        <v>31</v>
      </c>
      <c r="D16" s="104" t="s">
        <v>20</v>
      </c>
      <c r="E16" s="104" t="s">
        <v>21</v>
      </c>
      <c r="F16" s="104"/>
      <c r="G16" s="104"/>
      <c r="H16" s="104"/>
      <c r="I16" s="6" t="s">
        <v>51</v>
      </c>
      <c r="J16" s="6" t="s">
        <v>52</v>
      </c>
      <c r="K16" s="6" t="s">
        <v>55</v>
      </c>
      <c r="L16" s="104" t="s">
        <v>22</v>
      </c>
    </row>
    <row r="17" spans="1:12" ht="49.5" customHeight="1" x14ac:dyDescent="0.25">
      <c r="A17" s="104"/>
      <c r="B17" s="104"/>
      <c r="C17" s="104"/>
      <c r="D17" s="104"/>
      <c r="E17" s="16" t="s">
        <v>23</v>
      </c>
      <c r="F17" s="4" t="s">
        <v>24</v>
      </c>
      <c r="G17" s="4" t="s">
        <v>25</v>
      </c>
      <c r="H17" s="4" t="s">
        <v>26</v>
      </c>
      <c r="I17" s="4" t="s">
        <v>27</v>
      </c>
      <c r="J17" s="4" t="s">
        <v>27</v>
      </c>
      <c r="K17" s="4" t="s">
        <v>27</v>
      </c>
      <c r="L17" s="104"/>
    </row>
    <row r="18" spans="1:12" x14ac:dyDescent="0.25">
      <c r="A18" s="16">
        <v>1</v>
      </c>
      <c r="B18" s="4">
        <v>2</v>
      </c>
      <c r="C18" s="4">
        <v>3</v>
      </c>
      <c r="D18" s="4">
        <v>4</v>
      </c>
      <c r="E18" s="16">
        <v>5</v>
      </c>
      <c r="F18" s="4">
        <v>6</v>
      </c>
      <c r="G18" s="4">
        <v>7</v>
      </c>
      <c r="H18" s="4">
        <v>8</v>
      </c>
      <c r="I18" s="4">
        <v>9</v>
      </c>
      <c r="J18" s="4">
        <v>10</v>
      </c>
      <c r="K18" s="4">
        <v>11</v>
      </c>
      <c r="L18" s="4">
        <v>12</v>
      </c>
    </row>
    <row r="19" spans="1:12" s="21" customFormat="1" ht="78.75" x14ac:dyDescent="0.25">
      <c r="A19" s="149">
        <v>1</v>
      </c>
      <c r="B19" s="146" t="s">
        <v>36</v>
      </c>
      <c r="C19" s="146" t="s">
        <v>142</v>
      </c>
      <c r="D19" s="57" t="s">
        <v>69</v>
      </c>
      <c r="E19" s="58" t="s">
        <v>28</v>
      </c>
      <c r="F19" s="58" t="s">
        <v>28</v>
      </c>
      <c r="G19" s="58" t="s">
        <v>28</v>
      </c>
      <c r="H19" s="58" t="s">
        <v>28</v>
      </c>
      <c r="I19" s="59">
        <f>I21</f>
        <v>17343.587999999996</v>
      </c>
      <c r="J19" s="59">
        <f>J21</f>
        <v>16533.517999999996</v>
      </c>
      <c r="K19" s="59">
        <f>K21</f>
        <v>16533.517999999996</v>
      </c>
      <c r="L19" s="59">
        <f>SUM(I19:K19)</f>
        <v>50410.623999999989</v>
      </c>
    </row>
    <row r="20" spans="1:12" s="21" customFormat="1" x14ac:dyDescent="0.25">
      <c r="A20" s="149"/>
      <c r="B20" s="146"/>
      <c r="C20" s="146"/>
      <c r="D20" s="57" t="s">
        <v>29</v>
      </c>
      <c r="E20" s="58"/>
      <c r="F20" s="58" t="s">
        <v>28</v>
      </c>
      <c r="G20" s="58" t="s">
        <v>28</v>
      </c>
      <c r="H20" s="58" t="s">
        <v>28</v>
      </c>
      <c r="I20" s="59"/>
      <c r="J20" s="59"/>
      <c r="K20" s="59"/>
      <c r="L20" s="59">
        <f>SUM(I20:K20)</f>
        <v>0</v>
      </c>
    </row>
    <row r="21" spans="1:12" s="21" customFormat="1" ht="31.5" x14ac:dyDescent="0.25">
      <c r="A21" s="149"/>
      <c r="B21" s="146"/>
      <c r="C21" s="146"/>
      <c r="D21" s="57" t="s">
        <v>59</v>
      </c>
      <c r="E21" s="58">
        <v>241</v>
      </c>
      <c r="F21" s="58" t="s">
        <v>28</v>
      </c>
      <c r="G21" s="58" t="s">
        <v>28</v>
      </c>
      <c r="H21" s="58" t="s">
        <v>28</v>
      </c>
      <c r="I21" s="59">
        <f>I25</f>
        <v>17343.587999999996</v>
      </c>
      <c r="J21" s="59">
        <f>J25</f>
        <v>16533.517999999996</v>
      </c>
      <c r="K21" s="59">
        <f>K25</f>
        <v>16533.517999999996</v>
      </c>
      <c r="L21" s="59">
        <f>SUM(I21:K21)</f>
        <v>50410.623999999989</v>
      </c>
    </row>
    <row r="22" spans="1:12" s="21" customFormat="1" x14ac:dyDescent="0.25">
      <c r="A22" s="149"/>
      <c r="B22" s="146"/>
      <c r="C22" s="146"/>
      <c r="D22" s="57"/>
      <c r="E22" s="58"/>
      <c r="F22" s="58"/>
      <c r="G22" s="58"/>
      <c r="H22" s="58"/>
      <c r="I22" s="59"/>
      <c r="J22" s="59"/>
      <c r="K22" s="59"/>
      <c r="L22" s="59"/>
    </row>
    <row r="23" spans="1:12" s="21" customFormat="1" ht="94.5" x14ac:dyDescent="0.25">
      <c r="A23" s="147" t="s">
        <v>3</v>
      </c>
      <c r="B23" s="148" t="s">
        <v>15</v>
      </c>
      <c r="C23" s="148" t="s">
        <v>78</v>
      </c>
      <c r="D23" s="22" t="s">
        <v>32</v>
      </c>
      <c r="E23" s="18"/>
      <c r="F23" s="18" t="s">
        <v>28</v>
      </c>
      <c r="G23" s="18" t="s">
        <v>28</v>
      </c>
      <c r="H23" s="18" t="s">
        <v>28</v>
      </c>
      <c r="I23" s="59">
        <f>I25</f>
        <v>17343.587999999996</v>
      </c>
      <c r="J23" s="59">
        <f t="shared" ref="J23:K23" si="0">J25</f>
        <v>16533.517999999996</v>
      </c>
      <c r="K23" s="59">
        <f t="shared" si="0"/>
        <v>16533.517999999996</v>
      </c>
      <c r="L23" s="26">
        <f>SUM(I23:K23)</f>
        <v>50410.623999999989</v>
      </c>
    </row>
    <row r="24" spans="1:12" s="21" customFormat="1" x14ac:dyDescent="0.25">
      <c r="A24" s="147"/>
      <c r="B24" s="148"/>
      <c r="C24" s="148"/>
      <c r="D24" s="22" t="s">
        <v>29</v>
      </c>
      <c r="E24" s="18"/>
      <c r="F24" s="18" t="s">
        <v>28</v>
      </c>
      <c r="G24" s="18" t="s">
        <v>28</v>
      </c>
      <c r="H24" s="18" t="s">
        <v>28</v>
      </c>
      <c r="I24" s="59"/>
      <c r="J24" s="26"/>
      <c r="K24" s="26"/>
      <c r="L24" s="49">
        <v>0</v>
      </c>
    </row>
    <row r="25" spans="1:12" s="21" customFormat="1" ht="31.5" x14ac:dyDescent="0.25">
      <c r="A25" s="147"/>
      <c r="B25" s="148"/>
      <c r="C25" s="148"/>
      <c r="D25" s="28" t="s">
        <v>59</v>
      </c>
      <c r="E25" s="18">
        <v>241</v>
      </c>
      <c r="F25" s="18" t="s">
        <v>28</v>
      </c>
      <c r="G25" s="18" t="s">
        <v>28</v>
      </c>
      <c r="H25" s="18" t="s">
        <v>28</v>
      </c>
      <c r="I25" s="26">
        <f>'пр к ПП1'!H32</f>
        <v>17343.587999999996</v>
      </c>
      <c r="J25" s="26">
        <f>'пр к ПП1'!I32</f>
        <v>16533.517999999996</v>
      </c>
      <c r="K25" s="26">
        <f>'пр к ПП1'!J32</f>
        <v>16533.517999999996</v>
      </c>
      <c r="L25" s="26">
        <f>SUM(I25:K25)</f>
        <v>50410.623999999989</v>
      </c>
    </row>
  </sheetData>
  <mergeCells count="19">
    <mergeCell ref="J1:L1"/>
    <mergeCell ref="J7:L7"/>
    <mergeCell ref="L16:L17"/>
    <mergeCell ref="A16:A17"/>
    <mergeCell ref="B16:B17"/>
    <mergeCell ref="C16:C17"/>
    <mergeCell ref="D16:D17"/>
    <mergeCell ref="E16:H16"/>
    <mergeCell ref="A10:L10"/>
    <mergeCell ref="A11:L11"/>
    <mergeCell ref="A12:L12"/>
    <mergeCell ref="A13:L13"/>
    <mergeCell ref="I14:K14"/>
    <mergeCell ref="B19:B22"/>
    <mergeCell ref="C19:C22"/>
    <mergeCell ref="A23:A25"/>
    <mergeCell ref="B23:B25"/>
    <mergeCell ref="C23:C25"/>
    <mergeCell ref="A19:A22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2"/>
  <sheetViews>
    <sheetView zoomScale="85" zoomScaleNormal="85" zoomScaleSheetLayoutView="55" workbookViewId="0">
      <selection activeCell="F1" sqref="F1:H1"/>
    </sheetView>
  </sheetViews>
  <sheetFormatPr defaultRowHeight="18.75" outlineLevelCol="1" x14ac:dyDescent="0.3"/>
  <cols>
    <col min="1" max="1" width="5.375" style="23" customWidth="1"/>
    <col min="2" max="2" width="17.5" style="9" customWidth="1"/>
    <col min="3" max="3" width="17.75" style="9" customWidth="1"/>
    <col min="4" max="4" width="36" style="9" customWidth="1"/>
    <col min="5" max="5" width="13" style="9" bestFit="1" customWidth="1"/>
    <col min="6" max="6" width="18.625" style="9" bestFit="1" customWidth="1"/>
    <col min="7" max="7" width="13.375" style="9" bestFit="1" customWidth="1"/>
    <col min="8" max="8" width="18.125" style="9" bestFit="1" customWidth="1"/>
    <col min="9" max="9" width="9" style="23"/>
    <col min="10" max="10" width="17.875" style="85" hidden="1" customWidth="1" outlineLevel="1"/>
    <col min="11" max="11" width="16.625" style="87" hidden="1" customWidth="1" outlineLevel="1"/>
    <col min="12" max="13" width="17.5" style="87" hidden="1" customWidth="1" outlineLevel="1"/>
    <col min="14" max="14" width="9" style="23" hidden="1" customWidth="1" outlineLevel="1"/>
    <col min="15" max="15" width="16" style="23" hidden="1" customWidth="1" outlineLevel="1"/>
    <col min="16" max="16" width="9" style="9" collapsed="1"/>
    <col min="17" max="16384" width="9" style="9"/>
  </cols>
  <sheetData>
    <row r="1" spans="1:15" ht="78" customHeight="1" x14ac:dyDescent="0.3">
      <c r="F1" s="111" t="s">
        <v>160</v>
      </c>
      <c r="G1" s="111"/>
      <c r="H1" s="111"/>
    </row>
    <row r="4" spans="1:15" x14ac:dyDescent="0.3">
      <c r="F4" s="14" t="s">
        <v>76</v>
      </c>
    </row>
    <row r="5" spans="1:15" ht="61.5" customHeight="1" x14ac:dyDescent="0.3">
      <c r="F5" s="111" t="s">
        <v>143</v>
      </c>
      <c r="G5" s="111"/>
      <c r="H5" s="111"/>
    </row>
    <row r="6" spans="1:15" x14ac:dyDescent="0.3">
      <c r="A6" s="15"/>
    </row>
    <row r="7" spans="1:15" x14ac:dyDescent="0.3">
      <c r="A7" s="15"/>
    </row>
    <row r="8" spans="1:15" x14ac:dyDescent="0.3">
      <c r="A8" s="112" t="s">
        <v>0</v>
      </c>
      <c r="B8" s="112"/>
      <c r="C8" s="112"/>
      <c r="D8" s="112"/>
      <c r="E8" s="112"/>
      <c r="F8" s="112"/>
      <c r="G8" s="112"/>
      <c r="H8" s="112"/>
    </row>
    <row r="9" spans="1:15" x14ac:dyDescent="0.3">
      <c r="A9" s="112" t="s">
        <v>38</v>
      </c>
      <c r="B9" s="112"/>
      <c r="C9" s="112"/>
      <c r="D9" s="112"/>
      <c r="E9" s="112"/>
      <c r="F9" s="112"/>
      <c r="G9" s="112"/>
      <c r="H9" s="112"/>
    </row>
    <row r="10" spans="1:15" x14ac:dyDescent="0.3">
      <c r="A10" s="112" t="s">
        <v>39</v>
      </c>
      <c r="B10" s="112"/>
      <c r="C10" s="112"/>
      <c r="D10" s="112"/>
      <c r="E10" s="112"/>
      <c r="F10" s="112"/>
      <c r="G10" s="112"/>
      <c r="H10" s="112"/>
    </row>
    <row r="11" spans="1:15" x14ac:dyDescent="0.3">
      <c r="A11" s="112" t="s">
        <v>40</v>
      </c>
      <c r="B11" s="112"/>
      <c r="C11" s="112"/>
      <c r="D11" s="112"/>
      <c r="E11" s="112"/>
      <c r="F11" s="112"/>
      <c r="G11" s="112"/>
      <c r="H11" s="112"/>
    </row>
    <row r="12" spans="1:15" x14ac:dyDescent="0.3">
      <c r="A12" s="112" t="s">
        <v>41</v>
      </c>
      <c r="B12" s="112"/>
      <c r="C12" s="112"/>
      <c r="D12" s="112"/>
      <c r="E12" s="112"/>
      <c r="F12" s="112"/>
      <c r="G12" s="112"/>
      <c r="H12" s="112"/>
    </row>
    <row r="13" spans="1:15" x14ac:dyDescent="0.3">
      <c r="A13" s="112" t="s">
        <v>42</v>
      </c>
      <c r="B13" s="112"/>
      <c r="C13" s="112"/>
      <c r="D13" s="112"/>
      <c r="E13" s="112"/>
      <c r="F13" s="112"/>
      <c r="G13" s="112"/>
      <c r="H13" s="112"/>
    </row>
    <row r="14" spans="1:15" x14ac:dyDescent="0.3">
      <c r="A14" s="15"/>
      <c r="E14" s="119"/>
      <c r="F14" s="119"/>
      <c r="G14" s="119"/>
    </row>
    <row r="15" spans="1:15" x14ac:dyDescent="0.3">
      <c r="E15" s="50"/>
      <c r="F15" s="50"/>
      <c r="G15" s="50"/>
      <c r="H15" s="8" t="s">
        <v>17</v>
      </c>
    </row>
    <row r="16" spans="1:15" ht="58.5" customHeight="1" x14ac:dyDescent="0.3">
      <c r="A16" s="104" t="s">
        <v>16</v>
      </c>
      <c r="B16" s="104" t="s">
        <v>30</v>
      </c>
      <c r="C16" s="104" t="s">
        <v>31</v>
      </c>
      <c r="D16" s="104" t="s">
        <v>35</v>
      </c>
      <c r="E16" s="44" t="s">
        <v>51</v>
      </c>
      <c r="F16" s="44" t="s">
        <v>52</v>
      </c>
      <c r="G16" s="44" t="s">
        <v>55</v>
      </c>
      <c r="H16" s="104" t="s">
        <v>22</v>
      </c>
      <c r="J16" s="86">
        <v>2014</v>
      </c>
      <c r="K16" s="88">
        <v>2015</v>
      </c>
      <c r="L16" s="88">
        <v>2016</v>
      </c>
      <c r="M16" s="88">
        <v>2017</v>
      </c>
      <c r="N16" s="79"/>
      <c r="O16" s="79" t="s">
        <v>104</v>
      </c>
    </row>
    <row r="17" spans="1:15" x14ac:dyDescent="0.3">
      <c r="A17" s="104"/>
      <c r="B17" s="104"/>
      <c r="C17" s="104"/>
      <c r="D17" s="104"/>
      <c r="E17" s="44" t="s">
        <v>27</v>
      </c>
      <c r="F17" s="44" t="s">
        <v>27</v>
      </c>
      <c r="G17" s="44" t="s">
        <v>27</v>
      </c>
      <c r="H17" s="104"/>
      <c r="J17" s="83"/>
      <c r="K17" s="84"/>
      <c r="L17" s="84"/>
      <c r="M17" s="84"/>
      <c r="N17" s="80"/>
      <c r="O17" s="80"/>
    </row>
    <row r="18" spans="1:15" x14ac:dyDescent="0.3">
      <c r="A18" s="44">
        <v>1</v>
      </c>
      <c r="B18" s="44">
        <v>2</v>
      </c>
      <c r="C18" s="44">
        <v>3</v>
      </c>
      <c r="D18" s="44">
        <v>4</v>
      </c>
      <c r="E18" s="44">
        <v>5</v>
      </c>
      <c r="F18" s="44">
        <v>6</v>
      </c>
      <c r="G18" s="44">
        <v>7</v>
      </c>
      <c r="H18" s="44">
        <v>8</v>
      </c>
      <c r="J18" s="83"/>
      <c r="K18" s="84"/>
      <c r="L18" s="84"/>
      <c r="M18" s="84"/>
      <c r="N18" s="80"/>
      <c r="O18" s="80"/>
    </row>
    <row r="19" spans="1:15" x14ac:dyDescent="0.3">
      <c r="A19" s="152">
        <v>1</v>
      </c>
      <c r="B19" s="153" t="s">
        <v>36</v>
      </c>
      <c r="C19" s="153" t="str">
        <f>'пр 4 к МП'!C19</f>
        <v>Развитие физической культуры, спорта в Туруханском районе</v>
      </c>
      <c r="D19" s="89" t="s">
        <v>34</v>
      </c>
      <c r="E19" s="90">
        <f>SUM(E21:E25)</f>
        <v>17093.587999999996</v>
      </c>
      <c r="F19" s="90">
        <f t="shared" ref="F19:G19" si="0">SUM(F21:F25)</f>
        <v>16533.517999999996</v>
      </c>
      <c r="G19" s="90">
        <f t="shared" si="0"/>
        <v>16533.517999999996</v>
      </c>
      <c r="H19" s="90">
        <f t="shared" ref="H19:H26" si="1">SUM(E19:G19)</f>
        <v>50160.623999999989</v>
      </c>
      <c r="I19" s="94"/>
      <c r="J19" s="83">
        <f t="shared" ref="J19:K19" si="2">SUM(J22:J23)</f>
        <v>53736.393000000004</v>
      </c>
      <c r="K19" s="83">
        <f t="shared" si="2"/>
        <v>5680.3590300000005</v>
      </c>
      <c r="L19" s="83">
        <f>SUM(L22:L23)</f>
        <v>19116.227630000001</v>
      </c>
      <c r="M19" s="83">
        <f>SUM(M22:M23)</f>
        <v>22204.573410000005</v>
      </c>
      <c r="N19" s="80"/>
      <c r="O19" s="80">
        <f>SUM(H19:M19)</f>
        <v>150898.17707000001</v>
      </c>
    </row>
    <row r="20" spans="1:15" x14ac:dyDescent="0.3">
      <c r="A20" s="152"/>
      <c r="B20" s="153"/>
      <c r="C20" s="153"/>
      <c r="D20" s="89" t="s">
        <v>18</v>
      </c>
      <c r="E20" s="91"/>
      <c r="F20" s="91"/>
      <c r="G20" s="91"/>
      <c r="H20" s="91"/>
      <c r="I20" s="94"/>
      <c r="J20" s="83"/>
      <c r="K20" s="84"/>
      <c r="L20" s="84"/>
      <c r="M20" s="84"/>
      <c r="N20" s="80"/>
      <c r="O20" s="80"/>
    </row>
    <row r="21" spans="1:15" x14ac:dyDescent="0.3">
      <c r="A21" s="152"/>
      <c r="B21" s="153"/>
      <c r="C21" s="153"/>
      <c r="D21" s="92" t="s">
        <v>66</v>
      </c>
      <c r="E21" s="91">
        <v>0</v>
      </c>
      <c r="F21" s="91">
        <v>0</v>
      </c>
      <c r="G21" s="91">
        <v>0</v>
      </c>
      <c r="H21" s="91">
        <v>0</v>
      </c>
      <c r="I21" s="94"/>
      <c r="J21" s="83"/>
      <c r="K21" s="84"/>
      <c r="L21" s="84"/>
      <c r="M21" s="84"/>
      <c r="N21" s="80"/>
      <c r="O21" s="80"/>
    </row>
    <row r="22" spans="1:15" x14ac:dyDescent="0.3">
      <c r="A22" s="152"/>
      <c r="B22" s="153"/>
      <c r="C22" s="153"/>
      <c r="D22" s="89" t="s">
        <v>67</v>
      </c>
      <c r="E22" s="90">
        <f>E29</f>
        <v>500</v>
      </c>
      <c r="F22" s="90">
        <f t="shared" ref="F22:G22" si="3">F29</f>
        <v>0</v>
      </c>
      <c r="G22" s="90">
        <f t="shared" si="3"/>
        <v>0</v>
      </c>
      <c r="H22" s="90">
        <f t="shared" si="1"/>
        <v>500</v>
      </c>
      <c r="I22" s="94"/>
      <c r="J22" s="83">
        <v>711.09999999999991</v>
      </c>
      <c r="K22" s="84">
        <v>399.0806</v>
      </c>
      <c r="L22" s="84">
        <v>5701.41</v>
      </c>
      <c r="M22" s="84">
        <v>1198.9888599999999</v>
      </c>
      <c r="N22" s="80"/>
      <c r="O22" s="80">
        <f>SUM(H22:M22)</f>
        <v>8510.579459999999</v>
      </c>
    </row>
    <row r="23" spans="1:15" x14ac:dyDescent="0.3">
      <c r="A23" s="152"/>
      <c r="B23" s="153"/>
      <c r="C23" s="153"/>
      <c r="D23" s="89" t="s">
        <v>37</v>
      </c>
      <c r="E23" s="90">
        <f>E30</f>
        <v>16593.587999999996</v>
      </c>
      <c r="F23" s="90">
        <f t="shared" ref="F23:G23" si="4">F30</f>
        <v>16533.517999999996</v>
      </c>
      <c r="G23" s="90">
        <f t="shared" si="4"/>
        <v>16533.517999999996</v>
      </c>
      <c r="H23" s="90">
        <f t="shared" si="1"/>
        <v>49660.623999999989</v>
      </c>
      <c r="I23" s="94"/>
      <c r="J23" s="83">
        <v>53025.293000000005</v>
      </c>
      <c r="K23" s="84">
        <v>5281.2784300000003</v>
      </c>
      <c r="L23" s="84">
        <v>13414.817630000001</v>
      </c>
      <c r="M23" s="84">
        <v>21005.584550000003</v>
      </c>
      <c r="N23" s="80"/>
      <c r="O23" s="80">
        <f>SUM(H23:M23)</f>
        <v>142387.59761</v>
      </c>
    </row>
    <row r="24" spans="1:15" ht="33" customHeight="1" x14ac:dyDescent="0.3">
      <c r="A24" s="152"/>
      <c r="B24" s="153"/>
      <c r="C24" s="153"/>
      <c r="D24" s="93" t="s">
        <v>68</v>
      </c>
      <c r="E24" s="91">
        <v>0</v>
      </c>
      <c r="F24" s="91">
        <v>0</v>
      </c>
      <c r="G24" s="91">
        <v>0</v>
      </c>
      <c r="H24" s="91">
        <v>0</v>
      </c>
      <c r="I24" s="94"/>
      <c r="J24" s="83"/>
      <c r="K24" s="84"/>
      <c r="L24" s="84"/>
      <c r="M24" s="84"/>
      <c r="N24" s="80"/>
      <c r="O24" s="80"/>
    </row>
    <row r="25" spans="1:15" x14ac:dyDescent="0.3">
      <c r="A25" s="152"/>
      <c r="B25" s="153"/>
      <c r="C25" s="153"/>
      <c r="D25" s="89" t="s">
        <v>19</v>
      </c>
      <c r="E25" s="91">
        <v>0</v>
      </c>
      <c r="F25" s="91">
        <v>0</v>
      </c>
      <c r="G25" s="91">
        <v>0</v>
      </c>
      <c r="H25" s="91">
        <f t="shared" si="1"/>
        <v>0</v>
      </c>
      <c r="I25" s="94"/>
      <c r="J25" s="83"/>
      <c r="K25" s="84"/>
      <c r="L25" s="84"/>
      <c r="M25" s="84"/>
      <c r="N25" s="80"/>
      <c r="O25" s="80"/>
    </row>
    <row r="26" spans="1:15" x14ac:dyDescent="0.3">
      <c r="A26" s="150" t="s">
        <v>3</v>
      </c>
      <c r="B26" s="151" t="s">
        <v>15</v>
      </c>
      <c r="C26" s="151" t="str">
        <f>'пр 4 к МП'!C23</f>
        <v>Развитие массовой физической культуры и спорта</v>
      </c>
      <c r="D26" s="36" t="s">
        <v>34</v>
      </c>
      <c r="E26" s="81">
        <f>SUM(E28:E32)</f>
        <v>17093.587999999996</v>
      </c>
      <c r="F26" s="81">
        <f t="shared" ref="F26:G26" si="5">SUM(F28:F32)</f>
        <v>16533.517999999996</v>
      </c>
      <c r="G26" s="81">
        <f t="shared" si="5"/>
        <v>16533.517999999996</v>
      </c>
      <c r="H26" s="81">
        <f t="shared" si="1"/>
        <v>50160.623999999989</v>
      </c>
      <c r="I26" s="94"/>
      <c r="J26" s="83">
        <f>J29+J30</f>
        <v>3100.2060000000001</v>
      </c>
      <c r="K26" s="83">
        <f>K29+K30</f>
        <v>3759.5477000000001</v>
      </c>
      <c r="L26" s="83">
        <f>L29+L30</f>
        <v>16459.73342</v>
      </c>
      <c r="M26" s="83">
        <f>M29+M30</f>
        <v>19011.927150000003</v>
      </c>
      <c r="N26" s="80"/>
      <c r="O26" s="80">
        <f>SUM(H26:M26)</f>
        <v>92492.03826999999</v>
      </c>
    </row>
    <row r="27" spans="1:15" x14ac:dyDescent="0.3">
      <c r="A27" s="150"/>
      <c r="B27" s="151"/>
      <c r="C27" s="151"/>
      <c r="D27" s="36" t="s">
        <v>18</v>
      </c>
      <c r="E27" s="82"/>
      <c r="F27" s="82"/>
      <c r="G27" s="82"/>
      <c r="H27" s="82"/>
      <c r="I27" s="94"/>
      <c r="J27" s="83"/>
      <c r="K27" s="84"/>
      <c r="L27" s="84"/>
      <c r="M27" s="84"/>
      <c r="N27" s="80"/>
      <c r="O27" s="80"/>
    </row>
    <row r="28" spans="1:15" x14ac:dyDescent="0.3">
      <c r="A28" s="150"/>
      <c r="B28" s="151"/>
      <c r="C28" s="151"/>
      <c r="D28" s="10" t="s">
        <v>66</v>
      </c>
      <c r="E28" s="82">
        <v>0</v>
      </c>
      <c r="F28" s="82">
        <v>0</v>
      </c>
      <c r="G28" s="82">
        <v>0</v>
      </c>
      <c r="H28" s="82">
        <f>SUM(E28:G28)</f>
        <v>0</v>
      </c>
      <c r="I28" s="94"/>
      <c r="J28" s="83"/>
      <c r="K28" s="84"/>
      <c r="L28" s="84"/>
      <c r="M28" s="84"/>
      <c r="N28" s="80"/>
      <c r="O28" s="80"/>
    </row>
    <row r="29" spans="1:15" x14ac:dyDescent="0.3">
      <c r="A29" s="150"/>
      <c r="B29" s="151"/>
      <c r="C29" s="151"/>
      <c r="D29" s="36" t="s">
        <v>67</v>
      </c>
      <c r="E29" s="81">
        <f>'пр к ПП1'!H28+'пр к ПП1'!H29</f>
        <v>500</v>
      </c>
      <c r="F29" s="81">
        <f>'пр к ПП1'!I28+'пр к ПП1'!I29</f>
        <v>0</v>
      </c>
      <c r="G29" s="81">
        <f>'пр к ПП1'!J28+'пр к ПП1'!J29</f>
        <v>0</v>
      </c>
      <c r="H29" s="82">
        <f>SUM(E29:G29)</f>
        <v>500</v>
      </c>
      <c r="I29" s="94"/>
      <c r="J29" s="83"/>
      <c r="K29" s="84"/>
      <c r="L29" s="84">
        <v>4561.5</v>
      </c>
      <c r="M29" s="84"/>
      <c r="N29" s="80"/>
      <c r="O29" s="80">
        <f>SUM(H29:M29)</f>
        <v>5061.5</v>
      </c>
    </row>
    <row r="30" spans="1:15" x14ac:dyDescent="0.3">
      <c r="A30" s="150"/>
      <c r="B30" s="151"/>
      <c r="C30" s="151"/>
      <c r="D30" s="36" t="s">
        <v>37</v>
      </c>
      <c r="E30" s="81">
        <f>'пр к ПП1'!H16+'пр к ПП1'!H17+'пр к ПП1'!H19+'пр к ПП1'!H21+'пр к ПП1'!H23+'пр к ПП1'!H24+'пр к ПП1'!H26+'пр к ПП1'!H30+'пр к ПП1'!H31</f>
        <v>16593.587999999996</v>
      </c>
      <c r="F30" s="81">
        <f>'пр к ПП1'!I16+'пр к ПП1'!I17+'пр к ПП1'!I19+'пр к ПП1'!I21+'пр к ПП1'!I23+'пр к ПП1'!I24+'пр к ПП1'!I26+'пр к ПП1'!I30+'пр к ПП1'!I31</f>
        <v>16533.517999999996</v>
      </c>
      <c r="G30" s="81">
        <f>'пр к ПП1'!J16+'пр к ПП1'!J17+'пр к ПП1'!J19+'пр к ПП1'!J21+'пр к ПП1'!J23+'пр к ПП1'!J24+'пр к ПП1'!J26+'пр к ПП1'!J30+'пр к ПП1'!J31</f>
        <v>16533.517999999996</v>
      </c>
      <c r="H30" s="82">
        <f>SUM(E30:G30)</f>
        <v>49660.623999999989</v>
      </c>
      <c r="I30" s="94"/>
      <c r="J30" s="83">
        <v>3100.2060000000001</v>
      </c>
      <c r="K30" s="84">
        <v>3759.5477000000001</v>
      </c>
      <c r="L30" s="84">
        <v>11898.23342</v>
      </c>
      <c r="M30" s="84">
        <v>19011.927150000003</v>
      </c>
      <c r="N30" s="80"/>
      <c r="O30" s="80">
        <f>SUM(H30:M30)</f>
        <v>87430.53826999999</v>
      </c>
    </row>
    <row r="31" spans="1:15" ht="32.25" x14ac:dyDescent="0.3">
      <c r="A31" s="150"/>
      <c r="B31" s="151"/>
      <c r="C31" s="151"/>
      <c r="D31" s="11" t="s">
        <v>68</v>
      </c>
      <c r="E31" s="82">
        <v>0</v>
      </c>
      <c r="F31" s="82">
        <v>0</v>
      </c>
      <c r="G31" s="82">
        <v>0</v>
      </c>
      <c r="H31" s="82">
        <f>SUM(E31:G31)</f>
        <v>0</v>
      </c>
      <c r="I31" s="94"/>
      <c r="J31" s="83"/>
      <c r="K31" s="84"/>
      <c r="L31" s="84"/>
      <c r="M31" s="84"/>
      <c r="N31" s="80"/>
      <c r="O31" s="80"/>
    </row>
    <row r="32" spans="1:15" x14ac:dyDescent="0.3">
      <c r="A32" s="150"/>
      <c r="B32" s="151"/>
      <c r="C32" s="151"/>
      <c r="D32" s="36" t="s">
        <v>19</v>
      </c>
      <c r="E32" s="82">
        <v>0</v>
      </c>
      <c r="F32" s="82">
        <v>0</v>
      </c>
      <c r="G32" s="82">
        <v>0</v>
      </c>
      <c r="H32" s="82">
        <f>SUM(E32:G32)</f>
        <v>0</v>
      </c>
      <c r="I32" s="94"/>
      <c r="J32" s="83"/>
      <c r="K32" s="84"/>
      <c r="L32" s="84"/>
      <c r="M32" s="84"/>
      <c r="N32" s="80"/>
      <c r="O32" s="80"/>
    </row>
  </sheetData>
  <mergeCells count="20">
    <mergeCell ref="A12:H12"/>
    <mergeCell ref="A26:A32"/>
    <mergeCell ref="B26:B32"/>
    <mergeCell ref="C26:C32"/>
    <mergeCell ref="A16:A17"/>
    <mergeCell ref="B16:B17"/>
    <mergeCell ref="C16:C17"/>
    <mergeCell ref="D16:D17"/>
    <mergeCell ref="A13:H13"/>
    <mergeCell ref="H16:H17"/>
    <mergeCell ref="A19:A25"/>
    <mergeCell ref="B19:B25"/>
    <mergeCell ref="C19:C25"/>
    <mergeCell ref="E14:G14"/>
    <mergeCell ref="A8:H8"/>
    <mergeCell ref="A9:H9"/>
    <mergeCell ref="A10:H10"/>
    <mergeCell ref="A11:H11"/>
    <mergeCell ref="F1:H1"/>
    <mergeCell ref="F5:H5"/>
  </mergeCells>
  <pageMargins left="0.78740157480314965" right="0.78740157480314965" top="1.1811023622047245" bottom="0.39370078740157483" header="0.31496062992125984" footer="0.31496062992125984"/>
  <pageSetup paperSize="9" scale="86" fitToHeight="0" orientation="landscape" r:id="rId1"/>
  <rowBreaks count="1" manualBreakCount="1">
    <brk id="2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Катарина Кунстман</cp:lastModifiedBy>
  <cp:lastPrinted>2018-11-19T09:28:22Z</cp:lastPrinted>
  <dcterms:created xsi:type="dcterms:W3CDTF">2016-10-20T04:37:12Z</dcterms:created>
  <dcterms:modified xsi:type="dcterms:W3CDTF">2018-11-19T09:29:30Z</dcterms:modified>
</cp:coreProperties>
</file>