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36" windowHeight="13056" tabRatio="752" activeTab="6"/>
  </bookViews>
  <sheets>
    <sheet name="пр к пасп" sheetId="2" r:id="rId1"/>
    <sheet name="пр 1 к ПП1" sheetId="7" r:id="rId2"/>
    <sheet name="пр 2 к ПП1" sheetId="8" r:id="rId3"/>
    <sheet name="пр 1 к ПП2" sheetId="18" r:id="rId4"/>
    <sheet name="пр 2 к ПП2" sheetId="15" r:id="rId5"/>
    <sheet name="пр 1 к ПП3" sheetId="19" r:id="rId6"/>
    <sheet name="пр 2 к ПП3" sheetId="16" r:id="rId7"/>
    <sheet name="пр 6 к МП" sheetId="5" r:id="rId8"/>
    <sheet name="пр 7 к МП" sheetId="6" r:id="rId9"/>
  </sheets>
  <definedNames>
    <definedName name="_xlnm._FilterDatabase" localSheetId="2" hidden="1">'пр 2 к ПП1'!$A$7:$L$13</definedName>
    <definedName name="_xlnm._FilterDatabase" localSheetId="4" hidden="1">'пр 2 к ПП2'!$A$7:$L$14</definedName>
    <definedName name="_xlnm._FilterDatabase" localSheetId="6" hidden="1">'пр 2 к ПП3'!$A$7:$L$11</definedName>
    <definedName name="_xlnm.Print_Titles" localSheetId="1">'пр 1 к ПП1'!$8:$10</definedName>
    <definedName name="_xlnm.Print_Titles" localSheetId="3">'пр 1 к ПП2'!$7:$9</definedName>
    <definedName name="_xlnm.Print_Titles" localSheetId="5">'пр 1 к ПП3'!$7:$9</definedName>
    <definedName name="_xlnm.Print_Titles" localSheetId="7">'пр 6 к МП'!$11:$13</definedName>
    <definedName name="_xlnm.Print_Titles" localSheetId="8">'пр 7 к МП'!$12:$14</definedName>
    <definedName name="_xlnm.Print_Titles" localSheetId="0">'пр к пасп'!$10:$13</definedName>
    <definedName name="_xlnm.Print_Area" localSheetId="1">'пр 1 к ПП1'!$A$1:$H$15</definedName>
    <definedName name="_xlnm.Print_Area" localSheetId="2">'пр 2 к ПП1'!$A$1:$L$15</definedName>
    <definedName name="_xlnm.Print_Area" localSheetId="4">'пр 2 к ПП2'!$A$1:$L$16</definedName>
    <definedName name="_xlnm.Print_Area" localSheetId="6">'пр 2 к ПП3'!$A$1:$L$15</definedName>
    <definedName name="_xlnm.Print_Area" localSheetId="7">'пр 6 к МП'!$A$1:$L$60</definedName>
    <definedName name="_xlnm.Print_Area" localSheetId="8">'пр 7 к МП'!$A$1:$K$85</definedName>
    <definedName name="_xlnm.Print_Area" localSheetId="0">'пр к пасп'!$A$1:$M$36</definedName>
  </definedNames>
  <calcPr calcId="125725" refMode="R1C1"/>
</workbook>
</file>

<file path=xl/calcChain.xml><?xml version="1.0" encoding="utf-8"?>
<calcChain xmlns="http://schemas.openxmlformats.org/spreadsheetml/2006/main">
  <c r="J25" i="5"/>
  <c r="K27"/>
  <c r="I35"/>
  <c r="I38"/>
  <c r="J38"/>
  <c r="K38"/>
  <c r="K17" s="1"/>
  <c r="K19" s="1"/>
  <c r="J15" i="16"/>
  <c r="I15"/>
  <c r="H15"/>
  <c r="I19" i="5" l="1"/>
  <c r="J17"/>
  <c r="J19" s="1"/>
  <c r="L38"/>
  <c r="L40"/>
  <c r="K53" i="6" l="1"/>
  <c r="H50"/>
  <c r="K50" s="1"/>
  <c r="K82"/>
  <c r="K78"/>
  <c r="G78"/>
  <c r="F78"/>
  <c r="E78"/>
  <c r="K75"/>
  <c r="K71"/>
  <c r="G71"/>
  <c r="F71"/>
  <c r="E71"/>
  <c r="K68"/>
  <c r="K64"/>
  <c r="G64"/>
  <c r="F64"/>
  <c r="E64"/>
  <c r="K61"/>
  <c r="K57"/>
  <c r="G57"/>
  <c r="F57"/>
  <c r="E57"/>
  <c r="K54"/>
  <c r="G50"/>
  <c r="F50"/>
  <c r="E50"/>
  <c r="K47"/>
  <c r="K43"/>
  <c r="G43"/>
  <c r="F43"/>
  <c r="E43"/>
  <c r="K40"/>
  <c r="K36"/>
  <c r="G36"/>
  <c r="F36"/>
  <c r="E36"/>
  <c r="J29"/>
  <c r="J15" s="1"/>
  <c r="I29"/>
  <c r="G29"/>
  <c r="F29"/>
  <c r="F15" s="1"/>
  <c r="E29"/>
  <c r="E15" s="1"/>
  <c r="J22"/>
  <c r="I22"/>
  <c r="K22" s="1"/>
  <c r="G22"/>
  <c r="F22"/>
  <c r="E22"/>
  <c r="G21"/>
  <c r="F21"/>
  <c r="E21"/>
  <c r="G20"/>
  <c r="F20"/>
  <c r="E20"/>
  <c r="H19"/>
  <c r="K19" s="1"/>
  <c r="G19"/>
  <c r="F19"/>
  <c r="E19"/>
  <c r="G18"/>
  <c r="F18"/>
  <c r="E18"/>
  <c r="G17"/>
  <c r="F17"/>
  <c r="E17"/>
  <c r="I15"/>
  <c r="L58" i="5"/>
  <c r="L56"/>
  <c r="L55"/>
  <c r="L53"/>
  <c r="L52"/>
  <c r="L50"/>
  <c r="L49"/>
  <c r="L47"/>
  <c r="L44"/>
  <c r="L42"/>
  <c r="L39"/>
  <c r="L37"/>
  <c r="L36"/>
  <c r="L34"/>
  <c r="L33"/>
  <c r="L32"/>
  <c r="L30"/>
  <c r="L26"/>
  <c r="L22"/>
  <c r="L20"/>
  <c r="J16" i="15"/>
  <c r="I16"/>
  <c r="K16" s="1"/>
  <c r="H16"/>
  <c r="K14"/>
  <c r="K13"/>
  <c r="K12"/>
  <c r="L17" i="2"/>
  <c r="M17" s="1"/>
  <c r="J17"/>
  <c r="G15" i="6" l="1"/>
  <c r="K15"/>
  <c r="K29"/>
  <c r="L17" i="5"/>
  <c r="L19"/>
  <c r="K16" i="16" l="1"/>
  <c r="H17" i="15"/>
  <c r="H18"/>
  <c r="I18"/>
  <c r="J18"/>
  <c r="K18"/>
  <c r="I18" i="16" l="1"/>
  <c r="J18"/>
  <c r="H18"/>
  <c r="I3" i="6" l="1"/>
  <c r="I19" i="16"/>
  <c r="J19"/>
  <c r="H19"/>
  <c r="K19" l="1"/>
  <c r="K18" l="1"/>
  <c r="I17" i="15"/>
  <c r="K13" i="8"/>
  <c r="I14"/>
  <c r="J14"/>
  <c r="H14"/>
  <c r="H19" i="15" l="1"/>
  <c r="J17"/>
  <c r="K14" i="8"/>
  <c r="J19" i="15" l="1"/>
  <c r="I19"/>
  <c r="K17"/>
  <c r="K19" l="1"/>
</calcChain>
</file>

<file path=xl/sharedStrings.xml><?xml version="1.0" encoding="utf-8"?>
<sst xmlns="http://schemas.openxmlformats.org/spreadsheetml/2006/main" count="519" uniqueCount="198">
  <si>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</si>
  <si>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</si>
  <si>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</si>
  <si>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</si>
  <si>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</si>
  <si>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</si>
  <si>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</si>
  <si>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</si>
  <si>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</si>
  <si>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</si>
  <si>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</si>
  <si>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</si>
  <si>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</si>
  <si>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</si>
  <si>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</si>
  <si>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</si>
  <si>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</si>
  <si>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</si>
  <si>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</si>
  <si>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</si>
  <si>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</si>
  <si>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</si>
  <si>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</si>
  <si>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</si>
  <si>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</si>
  <si>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</si>
  <si>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</si>
  <si>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</si>
  <si>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</si>
  <si>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</si>
  <si>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</si>
  <si>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</si>
  <si>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</si>
  <si>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</si>
  <si>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</si>
  <si>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</si>
  <si>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</si>
  <si>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</si>
  <si>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</si>
  <si>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</si>
  <si>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</si>
  <si>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</si>
  <si>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</si>
  <si>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</si>
  <si>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</si>
  <si>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</si>
  <si>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</si>
  <si>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</si>
  <si>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</si>
  <si>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</si>
  <si>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</si>
  <si>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</si>
  <si>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</si>
  <si>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</si>
  <si>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</si>
  <si>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</si>
  <si>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</si>
  <si>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1.3.</t>
  </si>
  <si>
    <t>1.4.</t>
  </si>
  <si>
    <t>2013 год</t>
  </si>
  <si>
    <t>Подпрограмма 2</t>
  </si>
  <si>
    <t>Подпрограмма 3</t>
  </si>
  <si>
    <t>Подпрограмма 4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</si>
  <si>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</si>
  <si>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</si>
  <si>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</si>
  <si>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</si>
  <si>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</si>
  <si>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</si>
  <si>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</si>
  <si>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Итого по подпрограмме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</si>
  <si>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</si>
  <si>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%</t>
  </si>
  <si>
    <t>и значения показателей результативности подпрограммы 2</t>
  </si>
  <si>
    <t>«Переселение жителей Туруханского района из неперспективных населенных пунктов»</t>
  </si>
  <si>
    <t>Цель. Улучшение жилищных условий граждан, проживающих в неперспективных населенных пунктах Туруханского района.</t>
  </si>
  <si>
    <t xml:space="preserve">Задача. Финансовое и организационное обеспечение мероприятий по переселению жителей из д. Костино и д. Канготово в благоприятные населенные пункты   Туруханского района. </t>
  </si>
  <si>
    <t>кол.во квартир</t>
  </si>
  <si>
    <t>свидетельства о ГРП</t>
  </si>
  <si>
    <t>кол-во квартир</t>
  </si>
  <si>
    <t>договоры социального найма</t>
  </si>
  <si>
    <t>кол-во семей</t>
  </si>
  <si>
    <t>документы на проезд и провоз багажа</t>
  </si>
  <si>
    <t>Приобретение в муниципальную собственность Туруханского района жилых помещений для переселения граждан, проживающих в неперспективных населенных пунктах</t>
  </si>
  <si>
    <t>Предоставление муниципальных  жилых помещений для переселения граждан, проживающих в неперспективных населенных пунктах</t>
  </si>
  <si>
    <t>Возмещение гражданам  расходов на  проезд к новому месту жительства и провоз багажа</t>
  </si>
  <si>
    <t>мероприятий подпрограммы 2 «Переселение жителей Туруханского района  из неперспективных населенных пунктов»</t>
  </si>
  <si>
    <t xml:space="preserve">Администрация Турухансокго района </t>
  </si>
  <si>
    <t>1028175, 1020081750</t>
  </si>
  <si>
    <t>1028177, 1020081770</t>
  </si>
  <si>
    <t xml:space="preserve"> Оплата проезда граждан и провоза багажа к новому месту жительства</t>
  </si>
  <si>
    <t>Цель. Улучшение жилищных условий работников бюджетной сферы на территории Туруханского района</t>
  </si>
  <si>
    <t>Задача. Обеспечение квалифицированных специалистов муниципальных учреждений служебным жильем и жилыми помещениями на праве аренды</t>
  </si>
  <si>
    <t>кол.во квартир в год</t>
  </si>
  <si>
    <t>договоры аренды жилых помещений</t>
  </si>
  <si>
    <t>Приобретенние жилых помещений для предоставления в качестве служебных квартир специалистам, заключившим трудовые договоры с одним из муниципаль-ных учреждений системы образования и культуры Туруханского района</t>
  </si>
  <si>
    <t xml:space="preserve"> Приобретение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</si>
  <si>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0501</t>
  </si>
  <si>
    <t>Управление образования Туруханского района</t>
  </si>
  <si>
    <t>Управление культуры администрации Туруханского района</t>
  </si>
  <si>
    <t xml:space="preserve"> 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</t>
  </si>
  <si>
    <t>ежегодное обеспечение служебным жильем специалистов, заключивших трудовые договоры с одним из учреждений системы образования и культуры Туруханского района</t>
  </si>
  <si>
    <t>и значения показателей результативности подпрограммы 4  
«Обеспечение жильем молодых семей Туруханского района»</t>
  </si>
  <si>
    <t>Цель. Поддержка в решении жилищной проблемы молодых семей, признанных в установленном порядке нуждающимися в улучшении жилищных условий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</si>
  <si>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</si>
  <si>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t xml:space="preserve">Количество молодых семей, улучшивших жилищные условия при получении социальных выплат </t>
  </si>
  <si>
    <t>сведения органов местного самоуправления, осуществляющих учет очередников</t>
  </si>
  <si>
    <t>мероприятий подпрограммы 4 «Обеспечение жильем молодых семей Туруханского района»</t>
  </si>
  <si>
    <t>Цель. Поддержка в решении жилищной проблемы молодых семей, признанных в установленном порядке нуждающимися в улучшении жилищных условий.</t>
  </si>
  <si>
    <t>Администрациия Туруханского района</t>
  </si>
  <si>
    <t>1003</t>
  </si>
  <si>
    <t>1045020, 1040050200</t>
  </si>
  <si>
    <t>1047458, 1040074580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</si>
  <si>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федерального бюджета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</si>
  <si>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краевого бюджета</t>
  </si>
  <si>
    <t>Улучшение жилищных условий молодым семьям</t>
  </si>
  <si>
    <t>Софинансирование затрат на приобретение жилья в собственность молодых семей</t>
  </si>
  <si>
    <t>310,000</t>
  </si>
  <si>
    <t>и значения показателей результативности подпрограммы 3 
«Обеспечение жильем работников бюджетной сферы на территории Туруханского района»</t>
  </si>
  <si>
    <t>мероприятий подпрограммы 3 «Обеспечение жильем работников бюджетной сферы на территории Туруханского района»</t>
  </si>
  <si>
    <t>0412</t>
  </si>
  <si>
    <t>Обеспечение доступным и комфортным жильем жителей Туруханского района</t>
  </si>
  <si>
    <t xml:space="preserve">"Переселение жителей Туруханского района из неперспективных населенных пунктов" </t>
  </si>
  <si>
    <t>1006</t>
  </si>
  <si>
    <t>Обеспечение жильем работников бюджетной сферы на территории Туруханского района</t>
  </si>
  <si>
    <t>Обеспечение жильем молодых семей Туруханского района</t>
  </si>
  <si>
    <t xml:space="preserve">"О территориальном планировании Туруханского района" </t>
  </si>
  <si>
    <t>Отдельное мероприятие 1</t>
  </si>
  <si>
    <t>Проведение технической инвентаризации и паспортизации объектов капитального строительства</t>
  </si>
  <si>
    <t>0113</t>
  </si>
  <si>
    <t>Отдельное мероприятие 2</t>
  </si>
  <si>
    <t>Земельно-кадастровые работы и оформление документации на земельные участки под муниципальными объектами недвижимости</t>
  </si>
  <si>
    <t>Отдельное мероприятие 3</t>
  </si>
  <si>
    <t>Отдельное мероприятие 4</t>
  </si>
  <si>
    <t xml:space="preserve">Содержание жилищного фонда </t>
  </si>
  <si>
    <t>Приобретение жилых помещений для предоставления в качестве служебных квартир специалистам, заключившим трудовые договоры с одним из муниципальных учреждений системы образования и культуры Туруханского района</t>
  </si>
  <si>
    <t>Количество молодых семей, улучшивших жилищные условия при получении социальных выплат.</t>
  </si>
  <si>
    <t>Оформление технической и кадастровой документации на объекты недвижимого имущества.</t>
  </si>
  <si>
    <t>Формирование земельных участков под муниципальными объектами капитального строительства с постановкой на кадастровый учет.</t>
  </si>
  <si>
    <t>Содержание муниципального жилого фонда.</t>
  </si>
  <si>
    <t>Цель муниципальной программы Туруханского района: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</si>
  <si>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кол-во  семей</t>
  </si>
  <si>
    <t xml:space="preserve">кол-во  </t>
  </si>
  <si>
    <t>кол-во объектов мун.имущ.</t>
  </si>
  <si>
    <t>ко-во зем.уч.</t>
  </si>
  <si>
    <t>кол-во объектов</t>
  </si>
  <si>
    <t>кол-во</t>
  </si>
  <si>
    <t>1</t>
  </si>
  <si>
    <t>0,00</t>
  </si>
  <si>
    <t>Подпрограмма 5</t>
  </si>
  <si>
    <t>О территориальном планировании Туруханского района</t>
  </si>
  <si>
    <t>Содержание жилищного фонда</t>
  </si>
  <si>
    <t>1.5.</t>
  </si>
  <si>
    <t>Приобретение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</si>
  <si>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Управление образования администрации Туруханского района</t>
  </si>
  <si>
    <t>0702</t>
  </si>
  <si>
    <t xml:space="preserve">обеспечение жильем на правах аренды не менее 1 педагога в год </t>
  </si>
  <si>
    <t>2.2.</t>
  </si>
  <si>
    <t>1.6.</t>
  </si>
  <si>
    <t>2.3.</t>
  </si>
  <si>
    <t>2.4.</t>
  </si>
  <si>
    <t>3.2.</t>
  </si>
  <si>
    <t>3.3.</t>
  </si>
  <si>
    <t>3.4.</t>
  </si>
  <si>
    <t>«Переселение граждан из аварийного жилищного фонда муниципального образования Туруханский район»</t>
  </si>
  <si>
    <t>1.7.</t>
  </si>
  <si>
    <t>1.8.</t>
  </si>
  <si>
    <t>1.9.</t>
  </si>
  <si>
    <t>Подпрограмма  1</t>
  </si>
  <si>
    <t>Подпрограмма 1</t>
  </si>
  <si>
    <t>Приобретение в муниципальную собственность Туруханского района  жилых помещений для предоставления квалифицированным специалистам в качестве служебного жилья</t>
  </si>
  <si>
    <t>Возмещение гражданам  затрат на проезд к новому месту жительства и провоз багажа</t>
  </si>
  <si>
    <t>0</t>
  </si>
  <si>
    <t>2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</si>
  <si>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</si>
  <si>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Топографо-геодезические работы, межевание и постановка участков на кадастровый учёт</t>
  </si>
  <si>
    <t>Разработка проектов планировки и межевания</t>
  </si>
  <si>
    <t>Актуализация документов территориального планирования и градостроительного зонирования</t>
  </si>
  <si>
    <t>Оценка объектов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</si>
  <si>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 xml:space="preserve">Приложение 1 к постановлению                                                                                                      администрации Туруханского района                                                                            от                 №              - п 
</t>
  </si>
  <si>
    <t>Приложение к паспорту муниципальной  программы Туруханского района "Обеспечение доступным и комфортным жильем жителей Туруханского района"</t>
  </si>
  <si>
    <t>0,000</t>
  </si>
  <si>
    <t>0801</t>
  </si>
  <si>
    <t xml:space="preserve"> 10400S1800</t>
  </si>
  <si>
    <t>Цель муниципальной программы Туруханского района: Улучшение жилищных условий работников бюджетной сферы на территории Туруханского района</t>
  </si>
  <si>
    <t>Цель муниципальной программы Туруханского района: Разработка документов территориального планирования для последующего жилищного и иного строительства</t>
  </si>
  <si>
    <t>Приложение  1
к подпрограмме 2 «Переселение жителей Туруханского района из неперспективных населенных пунктов»</t>
  </si>
  <si>
    <t>Приложение  2
к подпрограмме 2 «Переселение жителей Туруханского района  из неперспективных населенных пунктов»</t>
  </si>
  <si>
    <t>Приложение  1
к подпрограмме 3 «Обеспечение жильем работников бюджетной сферы на территории Туруханского района»</t>
  </si>
  <si>
    <t>Приложение  2
к подпрограмме 3 «Обеспечение жильем работников бюджетной сферы на территории Туруханского района»</t>
  </si>
  <si>
    <t>Приложение  1
к подпрограмме 4 «Обеспечение жильем молодых семей Туруханского района»</t>
  </si>
  <si>
    <t>Приложение  2
к подпрограмме 4 «Обеспечение жильем молодых семей Туруханского районае»</t>
  </si>
  <si>
    <t>Приложение  11 муниципальной программе Туруханского района "Обеспечение доступным и комфортным жильем жителей  Туруханского района"</t>
  </si>
  <si>
    <t>Приложение  12</t>
  </si>
  <si>
    <t>1048180, 10400S1800</t>
  </si>
  <si>
    <t xml:space="preserve">Приложение 1
к постановлению администрации                                                                        Туруханского района 
от 17.10.2017 № 1880 -п
</t>
  </si>
  <si>
    <t xml:space="preserve">Приложение 3 к постановлению                                                                                                      администрации Туруханского района                                                                            от 17.10.2017 № 1880 - п </t>
  </si>
  <si>
    <t xml:space="preserve">Приложение 2
к постановлению администрации                                                                        Туруханского района 
от 17.10.2017  № 1880 -п
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</si>
</sst>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  <numFmt numFmtId="168" formatCode="_-* #,##0.000_р_._-;\-* #,##0.000_р_._-;_-* &quot;-&quot;???_р_._-;_-@_-"/>
    <numFmt numFmtId="169" formatCode="#,##0.000_ ;\-#,##0.000\ "/>
  </numFmts>
  <fonts count="17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2"/>
      <charset val="204"/>
    </font>
    <font>
      <sz val="12"/>
      <color indexed="8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43" fontId="16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43" fontId="2" fillId="0" borderId="0" xfId="0" applyNumberFormat="1" applyFont="1"/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3" fillId="3" borderId="0" xfId="0" applyFont="1" applyFill="1"/>
    <xf numFmtId="164" fontId="3" fillId="0" borderId="0" xfId="2" applyNumberFormat="1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left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left" vertical="center" wrapText="1"/>
    </xf>
    <xf numFmtId="2" fontId="2" fillId="0" borderId="1" xfId="2" applyNumberFormat="1" applyFont="1" applyFill="1" applyBorder="1" applyAlignment="1">
      <alignment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167" fontId="12" fillId="0" borderId="1" xfId="6" applyNumberFormat="1" applyFont="1" applyBorder="1" applyAlignment="1">
      <alignment horizontal="center" vertical="center" wrapText="1"/>
    </xf>
    <xf numFmtId="167" fontId="3" fillId="0" borderId="0" xfId="0" applyNumberFormat="1" applyFont="1" applyFill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43" fontId="15" fillId="0" borderId="1" xfId="2" applyFont="1" applyBorder="1" applyAlignment="1">
      <alignment horizontal="left" vertical="center" wrapText="1"/>
    </xf>
    <xf numFmtId="43" fontId="6" fillId="0" borderId="1" xfId="2" applyFont="1" applyBorder="1" applyAlignment="1">
      <alignment horizontal="center" vertical="center" wrapText="1"/>
    </xf>
    <xf numFmtId="169" fontId="6" fillId="0" borderId="1" xfId="2" applyNumberFormat="1" applyFont="1" applyBorder="1" applyAlignment="1">
      <alignment horizontal="center" vertical="center" wrapText="1"/>
    </xf>
    <xf numFmtId="49" fontId="15" fillId="0" borderId="1" xfId="2" applyNumberFormat="1" applyFont="1" applyBorder="1" applyAlignment="1">
      <alignment horizontal="right" vertical="center" wrapText="1"/>
    </xf>
    <xf numFmtId="0" fontId="2" fillId="0" borderId="1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" fontId="2" fillId="0" borderId="6" xfId="0" applyNumberFormat="1" applyFont="1" applyFill="1" applyBorder="1" applyAlignment="1">
      <alignment vertical="center" wrapText="1"/>
    </xf>
    <xf numFmtId="16" fontId="2" fillId="0" borderId="6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wrapText="1"/>
    </xf>
    <xf numFmtId="0" fontId="2" fillId="0" borderId="4" xfId="4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Fill="1" applyBorder="1" applyAlignment="1">
      <alignment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16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vertical="center" wrapText="1"/>
    </xf>
    <xf numFmtId="0" fontId="2" fillId="5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43" fontId="6" fillId="0" borderId="1" xfId="2" applyFont="1" applyBorder="1" applyAlignment="1">
      <alignment horizontal="left" vertical="center" wrapText="1"/>
    </xf>
    <xf numFmtId="2" fontId="2" fillId="0" borderId="1" xfId="2" applyNumberFormat="1" applyFont="1" applyFill="1" applyBorder="1" applyAlignment="1">
      <alignment horizontal="right" vertical="center" wrapText="1"/>
    </xf>
    <xf numFmtId="43" fontId="2" fillId="0" borderId="1" xfId="2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right" vertical="center" wrapText="1"/>
    </xf>
    <xf numFmtId="49" fontId="2" fillId="0" borderId="1" xfId="2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43" fontId="2" fillId="0" borderId="1" xfId="2" applyFont="1" applyFill="1" applyBorder="1" applyAlignment="1">
      <alignment horizontal="right" vertical="center" wrapText="1"/>
    </xf>
    <xf numFmtId="167" fontId="2" fillId="0" borderId="1" xfId="2" applyNumberFormat="1" applyFont="1" applyFill="1" applyBorder="1" applyAlignment="1">
      <alignment horizontal="right" vertical="center" wrapText="1"/>
    </xf>
    <xf numFmtId="167" fontId="2" fillId="0" borderId="1" xfId="3" applyNumberFormat="1" applyFont="1" applyFill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2" fontId="2" fillId="0" borderId="1" xfId="2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horizontal="left" vertical="center" wrapText="1"/>
    </xf>
    <xf numFmtId="168" fontId="6" fillId="0" borderId="1" xfId="2" applyNumberFormat="1" applyFont="1" applyFill="1" applyBorder="1" applyAlignment="1">
      <alignment horizontal="left" vertical="center" wrapText="1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9" fillId="0" borderId="0" xfId="0" applyFont="1"/>
    <xf numFmtId="0" fontId="2" fillId="3" borderId="1" xfId="0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4" fontId="3" fillId="0" borderId="0" xfId="2" applyNumberFormat="1" applyFont="1"/>
    <xf numFmtId="164" fontId="8" fillId="3" borderId="1" xfId="2" applyNumberFormat="1" applyFont="1" applyFill="1" applyBorder="1" applyAlignment="1">
      <alignment vertical="center" wrapText="1"/>
    </xf>
    <xf numFmtId="167" fontId="8" fillId="0" borderId="1" xfId="2" applyNumberFormat="1" applyFont="1" applyBorder="1" applyAlignment="1">
      <alignment vertical="center" wrapText="1"/>
    </xf>
    <xf numFmtId="43" fontId="2" fillId="3" borderId="1" xfId="2" applyFont="1" applyFill="1" applyBorder="1" applyAlignment="1">
      <alignment vertical="center" wrapText="1"/>
    </xf>
    <xf numFmtId="167" fontId="2" fillId="0" borderId="1" xfId="2" applyNumberFormat="1" applyFont="1" applyBorder="1" applyAlignment="1">
      <alignment vertical="center" wrapText="1"/>
    </xf>
    <xf numFmtId="164" fontId="2" fillId="3" borderId="1" xfId="2" applyNumberFormat="1" applyFont="1" applyFill="1" applyBorder="1" applyAlignment="1">
      <alignment vertical="center" wrapText="1"/>
    </xf>
    <xf numFmtId="168" fontId="8" fillId="0" borderId="1" xfId="2" applyNumberFormat="1" applyFont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168" fontId="4" fillId="0" borderId="0" xfId="0" applyNumberFormat="1" applyFont="1"/>
    <xf numFmtId="0" fontId="3" fillId="0" borderId="1" xfId="0" applyFont="1" applyBorder="1"/>
    <xf numFmtId="168" fontId="4" fillId="2" borderId="1" xfId="2" applyNumberFormat="1" applyFont="1" applyFill="1" applyBorder="1" applyAlignment="1">
      <alignment horizontal="right" vertical="center" wrapText="1"/>
    </xf>
    <xf numFmtId="169" fontId="4" fillId="2" borderId="1" xfId="2" applyNumberFormat="1" applyFont="1" applyFill="1" applyBorder="1" applyAlignment="1">
      <alignment horizontal="right" vertical="center" wrapText="1"/>
    </xf>
    <xf numFmtId="168" fontId="4" fillId="0" borderId="1" xfId="2" applyNumberFormat="1" applyFont="1" applyBorder="1" applyAlignment="1">
      <alignment horizontal="right" vertical="center" wrapText="1"/>
    </xf>
    <xf numFmtId="167" fontId="4" fillId="0" borderId="1" xfId="2" applyNumberFormat="1" applyFont="1" applyBorder="1" applyAlignment="1">
      <alignment horizontal="right" vertical="center" wrapText="1"/>
    </xf>
    <xf numFmtId="169" fontId="4" fillId="0" borderId="1" xfId="2" applyNumberFormat="1" applyFont="1" applyBorder="1" applyAlignment="1">
      <alignment horizontal="right" vertical="center" wrapText="1"/>
    </xf>
    <xf numFmtId="168" fontId="4" fillId="0" borderId="6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8" xfId="0" applyFont="1" applyBorder="1"/>
    <xf numFmtId="0" fontId="4" fillId="0" borderId="0" xfId="0" applyFont="1"/>
    <xf numFmtId="169" fontId="4" fillId="0" borderId="1" xfId="2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8" fontId="4" fillId="2" borderId="1" xfId="2" applyNumberFormat="1" applyFont="1" applyFill="1" applyBorder="1" applyAlignment="1">
      <alignment horizontal="right" vertical="center" wrapText="1"/>
    </xf>
    <xf numFmtId="169" fontId="4" fillId="2" borderId="1" xfId="2" applyNumberFormat="1" applyFont="1" applyFill="1" applyBorder="1" applyAlignment="1">
      <alignment horizontal="right" vertical="center" wrapText="1"/>
    </xf>
    <xf numFmtId="168" fontId="4" fillId="0" borderId="1" xfId="2" applyNumberFormat="1" applyFont="1" applyBorder="1" applyAlignment="1">
      <alignment horizontal="right" vertical="center" wrapText="1"/>
    </xf>
    <xf numFmtId="167" fontId="4" fillId="0" borderId="1" xfId="2" applyNumberFormat="1" applyFont="1" applyBorder="1" applyAlignment="1">
      <alignment horizontal="right" vertical="center" wrapText="1"/>
    </xf>
    <xf numFmtId="169" fontId="4" fillId="0" borderId="1" xfId="2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8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 wrapText="1"/>
    </xf>
    <xf numFmtId="168" fontId="4" fillId="0" borderId="1" xfId="0" applyNumberFormat="1" applyFont="1" applyFill="1" applyBorder="1" applyAlignment="1">
      <alignment horizontal="right" vertical="center"/>
    </xf>
    <xf numFmtId="168" fontId="4" fillId="0" borderId="6" xfId="2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168" fontId="4" fillId="0" borderId="1" xfId="2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168" fontId="4" fillId="0" borderId="6" xfId="2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7" fontId="8" fillId="5" borderId="1" xfId="2" applyNumberFormat="1" applyFont="1" applyFill="1" applyBorder="1" applyAlignment="1">
      <alignment vertical="center" wrapText="1"/>
    </xf>
    <xf numFmtId="167" fontId="2" fillId="5" borderId="1" xfId="2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7" fontId="2" fillId="0" borderId="1" xfId="0" applyNumberFormat="1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1" xfId="5" applyFont="1" applyBorder="1" applyAlignment="1">
      <alignment horizontal="left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left" vertical="center" wrapText="1"/>
    </xf>
    <xf numFmtId="0" fontId="8" fillId="0" borderId="4" xfId="4" applyFont="1" applyFill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9" fontId="4" fillId="0" borderId="5" xfId="2" applyNumberFormat="1" applyFont="1" applyBorder="1" applyAlignment="1">
      <alignment horizontal="right" vertical="center" wrapText="1"/>
    </xf>
    <xf numFmtId="169" fontId="4" fillId="0" borderId="6" xfId="2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167" fontId="4" fillId="0" borderId="5" xfId="2" applyNumberFormat="1" applyFont="1" applyBorder="1" applyAlignment="1">
      <alignment horizontal="right" vertical="center" wrapText="1"/>
    </xf>
    <xf numFmtId="167" fontId="4" fillId="0" borderId="6" xfId="2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168" fontId="4" fillId="0" borderId="5" xfId="0" applyNumberFormat="1" applyFont="1" applyBorder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0">
    <cellStyle name="Гиперссылка" xfId="1" builtinId="8"/>
    <cellStyle name="Обычный" xfId="0" builtinId="0"/>
    <cellStyle name="Обычный 2" xfId="4"/>
    <cellStyle name="Обычный 3" xfId="5"/>
    <cellStyle name="Обычный 4" xfId="6"/>
    <cellStyle name="Обычный 4 2" xfId="8"/>
    <cellStyle name="Обычный 4 3" xfId="7"/>
    <cellStyle name="Финансовый" xfId="2" builtinId="3"/>
    <cellStyle name="Финансовый 2" xfId="9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1"/>
  <sheetViews>
    <sheetView view="pageBreakPreview" zoomScale="96" zoomScaleNormal="70" zoomScaleSheetLayoutView="96" workbookViewId="0">
      <selection activeCell="B20" sqref="B20"/>
    </sheetView>
  </sheetViews>
  <sheetFormatPr defaultColWidth="9" defaultRowHeight="15.6" outlineLevelRow="1"/>
  <cols>
    <col min="1" max="1" width="6.3984375" style="6" customWidth="1"/>
    <col min="2" max="2" width="28.59765625" style="1" customWidth="1"/>
    <col min="3" max="3" width="11.69921875" style="1" customWidth="1"/>
    <col min="4" max="4" width="7.59765625" style="1" customWidth="1"/>
    <col min="5" max="6" width="7.3984375" style="1" bestFit="1" customWidth="1"/>
    <col min="7" max="8" width="8.5" style="1" customWidth="1"/>
    <col min="9" max="10" width="10.19921875" style="1" customWidth="1"/>
    <col min="11" max="13" width="14.8984375" style="1" customWidth="1"/>
    <col min="14" max="16384" width="9" style="1"/>
  </cols>
  <sheetData>
    <row r="1" spans="1:13">
      <c r="J1" s="105"/>
      <c r="K1" s="198" t="s">
        <v>179</v>
      </c>
      <c r="L1" s="198"/>
      <c r="M1" s="198"/>
    </row>
    <row r="2" spans="1:13" ht="20.25" customHeight="1">
      <c r="J2" s="106"/>
      <c r="K2" s="198"/>
      <c r="L2" s="198"/>
      <c r="M2" s="198"/>
    </row>
    <row r="3" spans="1:13" ht="18">
      <c r="J3" s="107"/>
      <c r="K3" s="199" t="s">
        <v>180</v>
      </c>
      <c r="L3" s="199"/>
      <c r="M3" s="199"/>
    </row>
    <row r="6" spans="1:13">
      <c r="A6" s="197" t="s">
        <v>1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>
      <c r="A7" s="197" t="s">
        <v>9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</row>
    <row r="8" spans="1:13">
      <c r="A8" s="197" t="s">
        <v>7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</row>
    <row r="9" spans="1:13">
      <c r="A9" s="197" t="s">
        <v>8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</row>
    <row r="10" spans="1:13">
      <c r="A10" s="99"/>
    </row>
    <row r="11" spans="1:13">
      <c r="A11" s="200" t="s">
        <v>10</v>
      </c>
      <c r="B11" s="200" t="s">
        <v>4</v>
      </c>
      <c r="C11" s="200" t="s">
        <v>2</v>
      </c>
      <c r="D11" s="200" t="s">
        <v>59</v>
      </c>
      <c r="E11" s="200" t="s">
        <v>5</v>
      </c>
      <c r="F11" s="200"/>
      <c r="G11" s="200"/>
      <c r="H11" s="200"/>
      <c r="I11" s="200"/>
      <c r="J11" s="200"/>
      <c r="K11" s="200"/>
      <c r="L11" s="200"/>
      <c r="M11" s="200"/>
    </row>
    <row r="12" spans="1:13">
      <c r="A12" s="200"/>
      <c r="B12" s="200"/>
      <c r="C12" s="200"/>
      <c r="D12" s="200"/>
      <c r="E12" s="200" t="s">
        <v>47</v>
      </c>
      <c r="F12" s="200" t="s">
        <v>48</v>
      </c>
      <c r="G12" s="201" t="s">
        <v>52</v>
      </c>
      <c r="H12" s="200" t="s">
        <v>44</v>
      </c>
      <c r="I12" s="200" t="s">
        <v>45</v>
      </c>
      <c r="J12" s="200" t="s">
        <v>46</v>
      </c>
      <c r="K12" s="200" t="s">
        <v>6</v>
      </c>
      <c r="L12" s="200"/>
      <c r="M12" s="200"/>
    </row>
    <row r="13" spans="1:13">
      <c r="A13" s="200"/>
      <c r="B13" s="200"/>
      <c r="C13" s="200"/>
      <c r="D13" s="200"/>
      <c r="E13" s="200"/>
      <c r="F13" s="200"/>
      <c r="G13" s="201"/>
      <c r="H13" s="200"/>
      <c r="I13" s="200"/>
      <c r="J13" s="200"/>
      <c r="K13" s="98" t="s">
        <v>49</v>
      </c>
      <c r="L13" s="98" t="s">
        <v>50</v>
      </c>
      <c r="M13" s="98" t="s">
        <v>51</v>
      </c>
    </row>
    <row r="14" spans="1:13">
      <c r="A14" s="98">
        <v>1</v>
      </c>
      <c r="B14" s="98">
        <v>2</v>
      </c>
      <c r="C14" s="98">
        <v>3</v>
      </c>
      <c r="D14" s="98">
        <v>4</v>
      </c>
      <c r="E14" s="98">
        <v>5</v>
      </c>
      <c r="F14" s="98">
        <v>6</v>
      </c>
      <c r="G14" s="98">
        <v>7</v>
      </c>
      <c r="H14" s="98">
        <v>8</v>
      </c>
      <c r="I14" s="98">
        <v>9</v>
      </c>
      <c r="J14" s="98">
        <v>10</v>
      </c>
      <c r="K14" s="98">
        <v>11</v>
      </c>
      <c r="L14" s="98">
        <v>12</v>
      </c>
      <c r="M14" s="98">
        <v>13</v>
      </c>
    </row>
    <row r="15" spans="1:13" s="39" customFormat="1">
      <c r="A15" s="102">
        <v>1</v>
      </c>
      <c r="B15" s="195" t="s">
        <v>184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</row>
    <row r="16" spans="1:13" s="39" customFormat="1" ht="100.5" customHeight="1">
      <c r="A16" s="84" t="s">
        <v>3</v>
      </c>
      <c r="B16" s="82" t="s">
        <v>83</v>
      </c>
      <c r="C16" s="102" t="s">
        <v>146</v>
      </c>
      <c r="D16" s="102">
        <v>4</v>
      </c>
      <c r="E16" s="102">
        <v>1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</row>
    <row r="17" spans="1:13" s="39" customFormat="1" ht="83.25" customHeight="1">
      <c r="A17" s="77" t="s">
        <v>55</v>
      </c>
      <c r="B17" s="101" t="s">
        <v>84</v>
      </c>
      <c r="C17" s="102" t="s">
        <v>141</v>
      </c>
      <c r="D17" s="102">
        <v>4</v>
      </c>
      <c r="E17" s="102">
        <v>2</v>
      </c>
      <c r="F17" s="102">
        <v>2</v>
      </c>
      <c r="G17" s="102">
        <v>0</v>
      </c>
      <c r="H17" s="102">
        <v>0</v>
      </c>
      <c r="I17" s="102">
        <v>0</v>
      </c>
      <c r="J17" s="102">
        <f t="shared" ref="J17:M17" si="0">I17</f>
        <v>0</v>
      </c>
      <c r="K17" s="102">
        <v>0</v>
      </c>
      <c r="L17" s="102">
        <f t="shared" si="0"/>
        <v>0</v>
      </c>
      <c r="M17" s="102">
        <f t="shared" si="0"/>
        <v>0</v>
      </c>
    </row>
    <row r="18" spans="1:13" s="39" customFormat="1" ht="46.8">
      <c r="A18" s="78" t="s">
        <v>57</v>
      </c>
      <c r="B18" s="101" t="s">
        <v>171</v>
      </c>
      <c r="C18" s="102" t="s">
        <v>141</v>
      </c>
      <c r="D18" s="102">
        <v>0</v>
      </c>
      <c r="E18" s="102">
        <v>0</v>
      </c>
      <c r="F18" s="102">
        <v>0</v>
      </c>
      <c r="G18" s="102">
        <v>0</v>
      </c>
      <c r="H18" s="102">
        <v>1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</row>
    <row r="19" spans="1:13" s="39" customFormat="1" ht="132" customHeight="1">
      <c r="A19" s="95" t="s">
        <v>58</v>
      </c>
      <c r="B19" s="22" t="s">
        <v>135</v>
      </c>
      <c r="C19" s="102" t="s">
        <v>146</v>
      </c>
      <c r="D19" s="85">
        <v>2</v>
      </c>
      <c r="E19" s="85">
        <v>1</v>
      </c>
      <c r="F19" s="86">
        <v>0</v>
      </c>
      <c r="G19" s="86" t="s">
        <v>172</v>
      </c>
      <c r="H19" s="86" t="s">
        <v>173</v>
      </c>
      <c r="I19" s="86" t="s">
        <v>147</v>
      </c>
      <c r="J19" s="86" t="s">
        <v>147</v>
      </c>
      <c r="K19" s="86" t="s">
        <v>147</v>
      </c>
      <c r="L19" s="86" t="s">
        <v>147</v>
      </c>
      <c r="M19" s="86" t="s">
        <v>147</v>
      </c>
    </row>
    <row r="20" spans="1:13" s="94" customFormat="1" ht="118.5" customHeight="1" outlineLevel="1">
      <c r="A20" s="91" t="s">
        <v>152</v>
      </c>
      <c r="B20" s="67" t="s">
        <v>153</v>
      </c>
      <c r="C20" s="92" t="s">
        <v>146</v>
      </c>
      <c r="D20" s="93">
        <v>0</v>
      </c>
      <c r="E20" s="93">
        <v>2</v>
      </c>
      <c r="F20" s="93">
        <v>1</v>
      </c>
      <c r="G20" s="60">
        <v>1</v>
      </c>
      <c r="H20" s="60">
        <v>2</v>
      </c>
      <c r="I20" s="60">
        <v>2</v>
      </c>
      <c r="J20" s="60">
        <v>2</v>
      </c>
      <c r="K20" s="93">
        <v>2</v>
      </c>
      <c r="L20" s="93">
        <v>2</v>
      </c>
      <c r="M20" s="93">
        <v>2</v>
      </c>
    </row>
    <row r="21" spans="1:13" ht="62.4">
      <c r="A21" s="96" t="s">
        <v>158</v>
      </c>
      <c r="B21" s="100" t="s">
        <v>136</v>
      </c>
      <c r="C21" s="98" t="s">
        <v>54</v>
      </c>
      <c r="D21" s="98">
        <v>0</v>
      </c>
      <c r="E21" s="98">
        <v>0</v>
      </c>
      <c r="F21" s="98">
        <v>0</v>
      </c>
      <c r="G21" s="98">
        <v>0</v>
      </c>
      <c r="H21" s="98">
        <v>1</v>
      </c>
      <c r="I21" s="98">
        <v>2</v>
      </c>
      <c r="J21" s="98">
        <v>2</v>
      </c>
      <c r="K21" s="98">
        <v>2</v>
      </c>
      <c r="L21" s="98">
        <v>2</v>
      </c>
      <c r="M21" s="98">
        <v>2</v>
      </c>
    </row>
    <row r="22" spans="1:13" s="39" customFormat="1">
      <c r="A22" s="102">
        <v>2</v>
      </c>
      <c r="B22" s="196" t="s">
        <v>185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</row>
    <row r="23" spans="1:13" s="39" customFormat="1" ht="99" customHeight="1">
      <c r="A23" s="102" t="s">
        <v>56</v>
      </c>
      <c r="B23" s="103" t="s">
        <v>174</v>
      </c>
      <c r="C23" s="98" t="s">
        <v>146</v>
      </c>
      <c r="D23" s="76">
        <v>1</v>
      </c>
      <c r="E23" s="76">
        <v>2</v>
      </c>
      <c r="F23" s="76">
        <v>0</v>
      </c>
      <c r="G23" s="79">
        <v>0</v>
      </c>
      <c r="H23" s="79">
        <v>4</v>
      </c>
      <c r="I23" s="79">
        <v>4</v>
      </c>
      <c r="J23" s="75">
        <v>1</v>
      </c>
      <c r="K23" s="76">
        <v>1</v>
      </c>
      <c r="L23" s="76">
        <v>1</v>
      </c>
      <c r="M23" s="76">
        <v>1</v>
      </c>
    </row>
    <row r="24" spans="1:13" s="39" customFormat="1" ht="51.75" customHeight="1">
      <c r="A24" s="102" t="s">
        <v>157</v>
      </c>
      <c r="B24" s="103" t="s">
        <v>175</v>
      </c>
      <c r="C24" s="98" t="s">
        <v>146</v>
      </c>
      <c r="D24" s="76">
        <v>2</v>
      </c>
      <c r="E24" s="76">
        <v>1</v>
      </c>
      <c r="F24" s="76">
        <v>2</v>
      </c>
      <c r="G24" s="80">
        <v>2</v>
      </c>
      <c r="H24" s="80">
        <v>32</v>
      </c>
      <c r="I24" s="79">
        <v>2</v>
      </c>
      <c r="J24" s="75">
        <v>2</v>
      </c>
      <c r="K24" s="76">
        <v>2</v>
      </c>
      <c r="L24" s="76">
        <v>2</v>
      </c>
      <c r="M24" s="76">
        <v>0</v>
      </c>
    </row>
    <row r="25" spans="1:13" s="39" customFormat="1" ht="31.2">
      <c r="A25" s="102" t="s">
        <v>159</v>
      </c>
      <c r="B25" s="103" t="s">
        <v>176</v>
      </c>
      <c r="C25" s="98" t="s">
        <v>142</v>
      </c>
      <c r="D25" s="76">
        <v>0</v>
      </c>
      <c r="E25" s="76">
        <v>0</v>
      </c>
      <c r="F25" s="76">
        <v>0</v>
      </c>
      <c r="G25" s="79">
        <v>0</v>
      </c>
      <c r="H25" s="79">
        <v>0</v>
      </c>
      <c r="I25" s="79">
        <v>0</v>
      </c>
      <c r="J25" s="75">
        <v>1</v>
      </c>
      <c r="K25" s="76">
        <v>1</v>
      </c>
      <c r="L25" s="76">
        <v>1</v>
      </c>
      <c r="M25" s="76">
        <v>1</v>
      </c>
    </row>
    <row r="26" spans="1:13" s="39" customFormat="1" ht="51.75" customHeight="1">
      <c r="A26" s="102" t="s">
        <v>160</v>
      </c>
      <c r="B26" s="103" t="s">
        <v>177</v>
      </c>
      <c r="C26" s="98" t="s">
        <v>142</v>
      </c>
      <c r="D26" s="76">
        <v>0</v>
      </c>
      <c r="E26" s="76">
        <v>0</v>
      </c>
      <c r="F26" s="76">
        <v>0</v>
      </c>
      <c r="G26" s="79">
        <v>12</v>
      </c>
      <c r="H26" s="79">
        <v>2</v>
      </c>
      <c r="I26" s="79">
        <v>0</v>
      </c>
      <c r="J26" s="75">
        <v>0</v>
      </c>
      <c r="K26" s="76">
        <v>0</v>
      </c>
      <c r="L26" s="76">
        <v>0</v>
      </c>
      <c r="M26" s="76">
        <v>0</v>
      </c>
    </row>
    <row r="27" spans="1:13">
      <c r="A27" s="102">
        <v>3</v>
      </c>
      <c r="B27" s="196" t="s">
        <v>140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</row>
    <row r="28" spans="1:13" ht="62.4">
      <c r="A28" s="102" t="s">
        <v>69</v>
      </c>
      <c r="B28" s="101" t="s">
        <v>137</v>
      </c>
      <c r="C28" s="98" t="s">
        <v>145</v>
      </c>
      <c r="D28" s="26">
        <v>136</v>
      </c>
      <c r="E28" s="98">
        <v>161</v>
      </c>
      <c r="F28" s="98">
        <v>44</v>
      </c>
      <c r="G28" s="98">
        <v>180</v>
      </c>
      <c r="H28" s="98">
        <v>150</v>
      </c>
      <c r="I28" s="98">
        <v>150</v>
      </c>
      <c r="J28" s="102">
        <v>150</v>
      </c>
      <c r="K28" s="102">
        <v>100</v>
      </c>
      <c r="L28" s="102">
        <v>50</v>
      </c>
      <c r="M28" s="102">
        <v>50</v>
      </c>
    </row>
    <row r="29" spans="1:13" ht="78">
      <c r="A29" s="102" t="s">
        <v>161</v>
      </c>
      <c r="B29" s="100" t="s">
        <v>138</v>
      </c>
      <c r="C29" s="98" t="s">
        <v>144</v>
      </c>
      <c r="D29" s="26">
        <v>0</v>
      </c>
      <c r="E29" s="83">
        <v>0</v>
      </c>
      <c r="F29" s="83">
        <v>6</v>
      </c>
      <c r="G29" s="83">
        <v>18</v>
      </c>
      <c r="H29" s="98">
        <v>3</v>
      </c>
      <c r="I29" s="98">
        <v>3</v>
      </c>
      <c r="J29" s="102">
        <v>3</v>
      </c>
      <c r="K29" s="102">
        <v>3</v>
      </c>
      <c r="L29" s="102">
        <v>15</v>
      </c>
      <c r="M29" s="102">
        <v>16</v>
      </c>
    </row>
    <row r="30" spans="1:13" ht="144.75" customHeight="1">
      <c r="A30" s="95" t="s">
        <v>162</v>
      </c>
      <c r="B30" s="100" t="s">
        <v>178</v>
      </c>
      <c r="C30" s="98" t="s">
        <v>143</v>
      </c>
      <c r="D30" s="26">
        <v>3</v>
      </c>
      <c r="E30" s="102">
        <v>3</v>
      </c>
      <c r="F30" s="98">
        <v>10</v>
      </c>
      <c r="G30" s="98">
        <v>36</v>
      </c>
      <c r="H30" s="98">
        <v>39</v>
      </c>
      <c r="I30" s="98">
        <v>30</v>
      </c>
      <c r="J30" s="102">
        <v>30</v>
      </c>
      <c r="K30" s="102">
        <v>30</v>
      </c>
      <c r="L30" s="102">
        <v>120</v>
      </c>
      <c r="M30" s="102">
        <v>120</v>
      </c>
    </row>
    <row r="31" spans="1:13" ht="31.2">
      <c r="A31" s="102" t="s">
        <v>163</v>
      </c>
      <c r="B31" s="81" t="s">
        <v>139</v>
      </c>
      <c r="C31" s="100" t="s">
        <v>72</v>
      </c>
      <c r="D31" s="98">
        <v>100</v>
      </c>
      <c r="E31" s="98">
        <v>100</v>
      </c>
      <c r="F31" s="98">
        <v>100</v>
      </c>
      <c r="G31" s="98">
        <v>100</v>
      </c>
      <c r="H31" s="98">
        <v>100</v>
      </c>
      <c r="I31" s="98">
        <v>100</v>
      </c>
      <c r="J31" s="98">
        <v>100</v>
      </c>
      <c r="K31" s="98">
        <v>100</v>
      </c>
      <c r="L31" s="98">
        <v>100</v>
      </c>
      <c r="M31" s="98">
        <v>100</v>
      </c>
    </row>
  </sheetData>
  <mergeCells count="21">
    <mergeCell ref="K1:M2"/>
    <mergeCell ref="K3:M3"/>
    <mergeCell ref="A9:M9"/>
    <mergeCell ref="A11:A13"/>
    <mergeCell ref="B11:B13"/>
    <mergeCell ref="C11:C13"/>
    <mergeCell ref="D11:D13"/>
    <mergeCell ref="E11:M11"/>
    <mergeCell ref="E12:E13"/>
    <mergeCell ref="F12:F13"/>
    <mergeCell ref="G12:G13"/>
    <mergeCell ref="H12:H13"/>
    <mergeCell ref="I12:I13"/>
    <mergeCell ref="J12:J13"/>
    <mergeCell ref="K12:M12"/>
    <mergeCell ref="B15:M15"/>
    <mergeCell ref="B22:M22"/>
    <mergeCell ref="B27:M27"/>
    <mergeCell ref="A6:M6"/>
    <mergeCell ref="A7:M7"/>
    <mergeCell ref="A8:M8"/>
  </mergeCells>
  <pageMargins left="0.78740157480314965" right="0.78740157480314965" top="0.59055118110236227" bottom="0.3937007874015748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18"/>
  <sheetViews>
    <sheetView view="pageBreakPreview" zoomScale="60" zoomScaleNormal="70" workbookViewId="0">
      <selection activeCell="C8" sqref="C8:C9"/>
    </sheetView>
  </sheetViews>
  <sheetFormatPr defaultColWidth="9" defaultRowHeight="15.6"/>
  <cols>
    <col min="1" max="1" width="4.69921875" style="6" customWidth="1"/>
    <col min="2" max="2" width="43.5" style="1" customWidth="1"/>
    <col min="3" max="3" width="10.5" style="6" customWidth="1"/>
    <col min="4" max="4" width="14.8984375" style="1" customWidth="1"/>
    <col min="5" max="5" width="12.8984375" style="1" customWidth="1"/>
    <col min="6" max="8" width="12" style="1" customWidth="1"/>
    <col min="9" max="16384" width="9" style="1"/>
  </cols>
  <sheetData>
    <row r="1" spans="1:8" ht="100.5" customHeight="1">
      <c r="F1" s="199" t="s">
        <v>186</v>
      </c>
      <c r="G1" s="199"/>
      <c r="H1" s="199"/>
    </row>
    <row r="2" spans="1:8" ht="9" customHeight="1">
      <c r="A2" s="8"/>
    </row>
    <row r="3" spans="1:8" ht="18" hidden="1">
      <c r="A3" s="8"/>
    </row>
    <row r="4" spans="1:8" ht="18">
      <c r="A4" s="205" t="s">
        <v>1</v>
      </c>
      <c r="B4" s="205"/>
      <c r="C4" s="205"/>
      <c r="D4" s="205"/>
      <c r="E4" s="205"/>
      <c r="F4" s="205"/>
      <c r="G4" s="205"/>
      <c r="H4" s="205"/>
    </row>
    <row r="5" spans="1:8" ht="18">
      <c r="A5" s="206" t="s">
        <v>73</v>
      </c>
      <c r="B5" s="205"/>
      <c r="C5" s="205"/>
      <c r="D5" s="205"/>
      <c r="E5" s="205"/>
      <c r="F5" s="205"/>
      <c r="G5" s="205"/>
      <c r="H5" s="205"/>
    </row>
    <row r="6" spans="1:8" ht="36" customHeight="1">
      <c r="A6" s="206" t="s">
        <v>74</v>
      </c>
      <c r="B6" s="205"/>
      <c r="C6" s="205"/>
      <c r="D6" s="205"/>
      <c r="E6" s="205"/>
      <c r="F6" s="205"/>
      <c r="G6" s="205"/>
      <c r="H6" s="205"/>
    </row>
    <row r="7" spans="1:8" ht="9" customHeight="1">
      <c r="A7" s="8"/>
    </row>
    <row r="8" spans="1:8">
      <c r="A8" s="200" t="s">
        <v>10</v>
      </c>
      <c r="B8" s="200" t="s">
        <v>37</v>
      </c>
      <c r="C8" s="200" t="s">
        <v>2</v>
      </c>
      <c r="D8" s="200" t="s">
        <v>38</v>
      </c>
      <c r="E8" s="200" t="s">
        <v>39</v>
      </c>
      <c r="F8" s="200"/>
      <c r="G8" s="200"/>
      <c r="H8" s="200"/>
    </row>
    <row r="9" spans="1:8">
      <c r="A9" s="200"/>
      <c r="B9" s="200"/>
      <c r="C9" s="200"/>
      <c r="D9" s="200"/>
      <c r="E9" s="2" t="s">
        <v>52</v>
      </c>
      <c r="F9" s="5" t="s">
        <v>44</v>
      </c>
      <c r="G9" s="5" t="s">
        <v>45</v>
      </c>
      <c r="H9" s="5" t="s">
        <v>46</v>
      </c>
    </row>
    <row r="10" spans="1:8">
      <c r="A10" s="9">
        <v>1</v>
      </c>
      <c r="B10" s="3">
        <v>2</v>
      </c>
      <c r="C10" s="9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</row>
    <row r="11" spans="1:8" ht="41.25" customHeight="1">
      <c r="A11" s="202" t="s">
        <v>75</v>
      </c>
      <c r="B11" s="203"/>
      <c r="C11" s="203"/>
      <c r="D11" s="203"/>
      <c r="E11" s="203"/>
      <c r="F11" s="203"/>
      <c r="G11" s="203"/>
      <c r="H11" s="204"/>
    </row>
    <row r="12" spans="1:8" ht="39" customHeight="1">
      <c r="A12" s="202" t="s">
        <v>76</v>
      </c>
      <c r="B12" s="203"/>
      <c r="C12" s="203"/>
      <c r="D12" s="203"/>
      <c r="E12" s="203"/>
      <c r="F12" s="203"/>
      <c r="G12" s="203"/>
      <c r="H12" s="204"/>
    </row>
    <row r="13" spans="1:8" ht="55.2">
      <c r="A13" s="50" t="s">
        <v>3</v>
      </c>
      <c r="B13" s="56" t="s">
        <v>83</v>
      </c>
      <c r="C13" s="57" t="s">
        <v>77</v>
      </c>
      <c r="D13" s="57" t="s">
        <v>78</v>
      </c>
      <c r="E13" s="58">
        <v>0</v>
      </c>
      <c r="F13" s="58">
        <v>0</v>
      </c>
      <c r="G13" s="58">
        <v>0</v>
      </c>
      <c r="H13" s="58">
        <v>0</v>
      </c>
    </row>
    <row r="14" spans="1:8" ht="41.4">
      <c r="A14" s="50" t="s">
        <v>55</v>
      </c>
      <c r="B14" s="56" t="s">
        <v>84</v>
      </c>
      <c r="C14" s="57" t="s">
        <v>79</v>
      </c>
      <c r="D14" s="57" t="s">
        <v>80</v>
      </c>
      <c r="E14" s="58">
        <v>0</v>
      </c>
      <c r="F14" s="58">
        <v>0</v>
      </c>
      <c r="G14" s="58">
        <v>0</v>
      </c>
      <c r="H14" s="58">
        <v>0</v>
      </c>
    </row>
    <row r="15" spans="1:8" ht="41.4">
      <c r="A15" s="55" t="s">
        <v>57</v>
      </c>
      <c r="B15" s="56" t="s">
        <v>85</v>
      </c>
      <c r="C15" s="57" t="s">
        <v>81</v>
      </c>
      <c r="D15" s="57" t="s">
        <v>82</v>
      </c>
      <c r="E15" s="58">
        <v>0</v>
      </c>
      <c r="F15" s="58">
        <v>1</v>
      </c>
      <c r="G15" s="58">
        <v>0</v>
      </c>
      <c r="H15" s="58">
        <v>0</v>
      </c>
    </row>
    <row r="16" spans="1:8" ht="18">
      <c r="A16" s="8"/>
    </row>
    <row r="17" spans="1:1" s="1" customFormat="1" ht="18">
      <c r="A17" s="8"/>
    </row>
    <row r="18" spans="1:1" s="1" customFormat="1" ht="18">
      <c r="A18" s="8"/>
    </row>
  </sheetData>
  <mergeCells count="11">
    <mergeCell ref="A12:H12"/>
    <mergeCell ref="F1:H1"/>
    <mergeCell ref="A11:H11"/>
    <mergeCell ref="A4:H4"/>
    <mergeCell ref="A5:H5"/>
    <mergeCell ref="A8:A9"/>
    <mergeCell ref="B8:B9"/>
    <mergeCell ref="C8:C9"/>
    <mergeCell ref="D8:D9"/>
    <mergeCell ref="E8:H8"/>
    <mergeCell ref="A6:H6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L26"/>
  <sheetViews>
    <sheetView view="pageBreakPreview" zoomScaleNormal="70" zoomScaleSheetLayoutView="100" workbookViewId="0">
      <selection activeCell="B7" sqref="B7:B8"/>
    </sheetView>
  </sheetViews>
  <sheetFormatPr defaultColWidth="9" defaultRowHeight="18"/>
  <cols>
    <col min="1" max="1" width="4.69921875" style="13" customWidth="1"/>
    <col min="2" max="2" width="49.59765625" style="4" customWidth="1"/>
    <col min="3" max="3" width="18.5" style="4" customWidth="1"/>
    <col min="4" max="5" width="7.3984375" style="4" customWidth="1"/>
    <col min="6" max="6" width="17.69921875" style="4" customWidth="1"/>
    <col min="7" max="7" width="5.69921875" style="4" customWidth="1"/>
    <col min="8" max="10" width="13.69921875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>
      <c r="K1" s="199" t="s">
        <v>187</v>
      </c>
      <c r="L1" s="199"/>
    </row>
    <row r="4" spans="1:12">
      <c r="A4" s="205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2">
      <c r="A5" s="205" t="s">
        <v>86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7" spans="1:12">
      <c r="A7" s="200" t="s">
        <v>10</v>
      </c>
      <c r="B7" s="200" t="s">
        <v>40</v>
      </c>
      <c r="C7" s="200" t="s">
        <v>17</v>
      </c>
      <c r="D7" s="200" t="s">
        <v>15</v>
      </c>
      <c r="E7" s="200"/>
      <c r="F7" s="200"/>
      <c r="G7" s="200"/>
      <c r="H7" s="200" t="s">
        <v>41</v>
      </c>
      <c r="I7" s="200"/>
      <c r="J7" s="200"/>
      <c r="K7" s="200"/>
      <c r="L7" s="200" t="s">
        <v>42</v>
      </c>
    </row>
    <row r="8" spans="1:12" ht="76.5" customHeight="1">
      <c r="A8" s="200"/>
      <c r="B8" s="200"/>
      <c r="C8" s="200"/>
      <c r="D8" s="9" t="s">
        <v>17</v>
      </c>
      <c r="E8" s="9" t="s">
        <v>18</v>
      </c>
      <c r="F8" s="9" t="s">
        <v>19</v>
      </c>
      <c r="G8" s="9" t="s">
        <v>20</v>
      </c>
      <c r="H8" s="9">
        <v>2017</v>
      </c>
      <c r="I8" s="9">
        <v>2018</v>
      </c>
      <c r="J8" s="9">
        <v>2019</v>
      </c>
      <c r="K8" s="9" t="s">
        <v>43</v>
      </c>
      <c r="L8" s="200"/>
    </row>
    <row r="9" spans="1:12">
      <c r="A9" s="14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</row>
    <row r="10" spans="1:12" s="30" customFormat="1" ht="27" customHeight="1">
      <c r="A10" s="207" t="s">
        <v>75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9"/>
    </row>
    <row r="11" spans="1:12" s="30" customFormat="1" ht="24" customHeight="1">
      <c r="A11" s="207" t="s">
        <v>76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9"/>
    </row>
    <row r="12" spans="1:12" ht="50.25" customHeight="1">
      <c r="A12" s="34" t="s">
        <v>3</v>
      </c>
      <c r="B12" s="59" t="s">
        <v>83</v>
      </c>
      <c r="C12" s="51" t="s">
        <v>87</v>
      </c>
      <c r="D12" s="61">
        <v>241</v>
      </c>
      <c r="E12" s="62">
        <v>1006</v>
      </c>
      <c r="F12" s="63" t="s">
        <v>88</v>
      </c>
      <c r="G12" s="64">
        <v>244</v>
      </c>
      <c r="H12" s="65">
        <v>0</v>
      </c>
      <c r="I12" s="65">
        <v>0</v>
      </c>
      <c r="J12" s="65">
        <v>0</v>
      </c>
      <c r="K12" s="74" t="s">
        <v>148</v>
      </c>
      <c r="L12" s="49"/>
    </row>
    <row r="13" spans="1:12" ht="47.25" customHeight="1">
      <c r="A13" s="53" t="s">
        <v>55</v>
      </c>
      <c r="B13" s="59" t="s">
        <v>85</v>
      </c>
      <c r="C13" s="12" t="s">
        <v>87</v>
      </c>
      <c r="D13" s="61">
        <v>241</v>
      </c>
      <c r="E13" s="62">
        <v>1006</v>
      </c>
      <c r="F13" s="63" t="s">
        <v>89</v>
      </c>
      <c r="G13" s="64">
        <v>360</v>
      </c>
      <c r="H13" s="65">
        <v>10</v>
      </c>
      <c r="I13" s="65">
        <v>0</v>
      </c>
      <c r="J13" s="65">
        <v>0</v>
      </c>
      <c r="K13" s="71">
        <f t="shared" ref="K13" si="0">SUM(H13:J13)</f>
        <v>10</v>
      </c>
      <c r="L13" s="52" t="s">
        <v>90</v>
      </c>
    </row>
    <row r="14" spans="1:12" s="17" customFormat="1">
      <c r="A14" s="15"/>
      <c r="B14" s="12" t="s">
        <v>70</v>
      </c>
      <c r="C14" s="15" t="s">
        <v>22</v>
      </c>
      <c r="D14" s="15" t="s">
        <v>22</v>
      </c>
      <c r="E14" s="15" t="s">
        <v>22</v>
      </c>
      <c r="F14" s="15" t="s">
        <v>22</v>
      </c>
      <c r="G14" s="16" t="s">
        <v>22</v>
      </c>
      <c r="H14" s="108">
        <f>SUM(H12:H13)</f>
        <v>10</v>
      </c>
      <c r="I14" s="73">
        <f>SUM(I12:I13)</f>
        <v>0</v>
      </c>
      <c r="J14" s="73">
        <f>SUM(J12:J13)</f>
        <v>0</v>
      </c>
      <c r="K14" s="72">
        <f>SUM(H14:J14)</f>
        <v>10</v>
      </c>
      <c r="L14" s="16"/>
    </row>
    <row r="15" spans="1:12" s="17" customFormat="1">
      <c r="A15" s="18"/>
    </row>
    <row r="19" spans="1:11">
      <c r="H19" s="46"/>
      <c r="I19" s="46"/>
      <c r="J19" s="46"/>
      <c r="K19" s="46"/>
    </row>
    <row r="20" spans="1:11">
      <c r="H20" s="46"/>
      <c r="I20" s="46"/>
      <c r="J20" s="46"/>
      <c r="K20" s="46"/>
    </row>
    <row r="21" spans="1:11">
      <c r="H21" s="46"/>
      <c r="I21" s="46"/>
      <c r="J21" s="46"/>
      <c r="K21" s="46"/>
    </row>
    <row r="22" spans="1:11">
      <c r="H22" s="46"/>
      <c r="I22" s="46"/>
      <c r="J22" s="46"/>
      <c r="K22" s="46"/>
    </row>
    <row r="23" spans="1:11">
      <c r="H23" s="47"/>
      <c r="I23" s="47"/>
      <c r="J23" s="47"/>
      <c r="K23" s="47"/>
    </row>
    <row r="24" spans="1:11">
      <c r="A24" s="44"/>
      <c r="H24" s="46"/>
      <c r="I24" s="46"/>
      <c r="J24" s="46"/>
      <c r="K24" s="46"/>
    </row>
    <row r="25" spans="1:11">
      <c r="A25" s="44"/>
      <c r="H25" s="46"/>
      <c r="I25" s="46"/>
      <c r="J25" s="46"/>
      <c r="K25" s="46"/>
    </row>
    <row r="26" spans="1:11">
      <c r="H26" s="46"/>
      <c r="I26" s="46"/>
      <c r="J26" s="46"/>
      <c r="K26" s="46"/>
    </row>
  </sheetData>
  <autoFilter ref="A7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1">
    <mergeCell ref="A11:L11"/>
    <mergeCell ref="A10:L10"/>
    <mergeCell ref="K1:L1"/>
    <mergeCell ref="A4:L4"/>
    <mergeCell ref="A5:L5"/>
    <mergeCell ref="A7:A8"/>
    <mergeCell ref="B7:B8"/>
    <mergeCell ref="C7:C8"/>
    <mergeCell ref="D7:G7"/>
    <mergeCell ref="H7:K7"/>
    <mergeCell ref="L7:L8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H17"/>
  <sheetViews>
    <sheetView view="pageBreakPreview" zoomScaleNormal="70" zoomScaleSheetLayoutView="100" workbookViewId="0">
      <selection activeCell="A11" sqref="A11:H11"/>
    </sheetView>
  </sheetViews>
  <sheetFormatPr defaultColWidth="9" defaultRowHeight="15.6"/>
  <cols>
    <col min="1" max="1" width="5.3984375" style="6" customWidth="1"/>
    <col min="2" max="2" width="42.09765625" style="1" customWidth="1"/>
    <col min="3" max="3" width="11.5" style="6" customWidth="1"/>
    <col min="4" max="4" width="14.8984375" style="1" customWidth="1"/>
    <col min="5" max="5" width="12.8984375" style="1" customWidth="1"/>
    <col min="6" max="8" width="12" style="1" customWidth="1"/>
    <col min="9" max="16384" width="9" style="1"/>
  </cols>
  <sheetData>
    <row r="1" spans="1:8" ht="92.25" customHeight="1">
      <c r="F1" s="199" t="s">
        <v>188</v>
      </c>
      <c r="G1" s="199"/>
      <c r="H1" s="199"/>
    </row>
    <row r="2" spans="1:8" ht="18">
      <c r="A2" s="8"/>
    </row>
    <row r="3" spans="1:8" ht="18">
      <c r="A3" s="8"/>
    </row>
    <row r="4" spans="1:8" ht="18">
      <c r="A4" s="205" t="s">
        <v>1</v>
      </c>
      <c r="B4" s="205"/>
      <c r="C4" s="205"/>
      <c r="D4" s="205"/>
      <c r="E4" s="205"/>
      <c r="F4" s="205"/>
      <c r="G4" s="205"/>
      <c r="H4" s="205"/>
    </row>
    <row r="5" spans="1:8" ht="48" customHeight="1">
      <c r="A5" s="206" t="s">
        <v>118</v>
      </c>
      <c r="B5" s="205"/>
      <c r="C5" s="205"/>
      <c r="D5" s="205"/>
      <c r="E5" s="205"/>
      <c r="F5" s="205"/>
      <c r="G5" s="205"/>
      <c r="H5" s="205"/>
    </row>
    <row r="6" spans="1:8" ht="18">
      <c r="A6" s="8"/>
    </row>
    <row r="7" spans="1:8">
      <c r="A7" s="200" t="s">
        <v>10</v>
      </c>
      <c r="B7" s="200" t="s">
        <v>37</v>
      </c>
      <c r="C7" s="200" t="s">
        <v>2</v>
      </c>
      <c r="D7" s="200" t="s">
        <v>38</v>
      </c>
      <c r="E7" s="200" t="s">
        <v>39</v>
      </c>
      <c r="F7" s="200"/>
      <c r="G7" s="200"/>
      <c r="H7" s="200"/>
    </row>
    <row r="8" spans="1:8">
      <c r="A8" s="200"/>
      <c r="B8" s="200"/>
      <c r="C8" s="200"/>
      <c r="D8" s="200"/>
      <c r="E8" s="10" t="s">
        <v>52</v>
      </c>
      <c r="F8" s="9" t="s">
        <v>44</v>
      </c>
      <c r="G8" s="9" t="s">
        <v>45</v>
      </c>
      <c r="H8" s="9" t="s">
        <v>46</v>
      </c>
    </row>
    <row r="9" spans="1:8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</row>
    <row r="10" spans="1:8">
      <c r="A10" s="202" t="s">
        <v>91</v>
      </c>
      <c r="B10" s="203"/>
      <c r="C10" s="203"/>
      <c r="D10" s="203"/>
      <c r="E10" s="203"/>
      <c r="F10" s="203"/>
      <c r="G10" s="203"/>
      <c r="H10" s="204"/>
    </row>
    <row r="11" spans="1:8" ht="33" customHeight="1">
      <c r="A11" s="202" t="s">
        <v>92</v>
      </c>
      <c r="B11" s="203"/>
      <c r="C11" s="203"/>
      <c r="D11" s="203"/>
      <c r="E11" s="203"/>
      <c r="F11" s="203"/>
      <c r="G11" s="203"/>
      <c r="H11" s="204"/>
    </row>
    <row r="12" spans="1:8" ht="93.6">
      <c r="A12" s="98" t="s">
        <v>3</v>
      </c>
      <c r="B12" s="100" t="s">
        <v>95</v>
      </c>
      <c r="C12" s="98" t="s">
        <v>79</v>
      </c>
      <c r="D12" s="98" t="s">
        <v>78</v>
      </c>
      <c r="E12" s="110">
        <v>0</v>
      </c>
      <c r="F12" s="110">
        <v>2</v>
      </c>
      <c r="G12" s="110">
        <v>1</v>
      </c>
      <c r="H12" s="110">
        <v>1</v>
      </c>
    </row>
    <row r="13" spans="1:8" ht="78">
      <c r="A13" s="98" t="s">
        <v>55</v>
      </c>
      <c r="B13" s="100" t="s">
        <v>96</v>
      </c>
      <c r="C13" s="98" t="s">
        <v>93</v>
      </c>
      <c r="D13" s="98" t="s">
        <v>94</v>
      </c>
      <c r="E13" s="109">
        <v>1</v>
      </c>
      <c r="F13" s="109">
        <v>2</v>
      </c>
      <c r="G13" s="109">
        <v>2</v>
      </c>
      <c r="H13" s="109">
        <v>2</v>
      </c>
    </row>
    <row r="14" spans="1:8" ht="18">
      <c r="A14" s="8"/>
    </row>
    <row r="17" spans="5:5">
      <c r="E17" s="38"/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L20"/>
  <sheetViews>
    <sheetView view="pageBreakPreview" zoomScaleNormal="70" zoomScaleSheetLayoutView="100" workbookViewId="0">
      <selection activeCell="B7" sqref="B7:B8"/>
    </sheetView>
  </sheetViews>
  <sheetFormatPr defaultColWidth="9" defaultRowHeight="18"/>
  <cols>
    <col min="1" max="1" width="4.69921875" style="28" customWidth="1"/>
    <col min="2" max="2" width="49.59765625" style="24" customWidth="1"/>
    <col min="3" max="3" width="18.5" style="24" customWidth="1"/>
    <col min="4" max="5" width="7.3984375" style="24" customWidth="1"/>
    <col min="6" max="6" width="17.69921875" style="24" customWidth="1"/>
    <col min="7" max="7" width="5.69921875" style="24" customWidth="1"/>
    <col min="8" max="10" width="13.69921875" style="24" bestFit="1" customWidth="1"/>
    <col min="11" max="11" width="17.59765625" style="24" customWidth="1"/>
    <col min="12" max="12" width="24.5" style="24" customWidth="1"/>
    <col min="13" max="16384" width="9" style="24"/>
  </cols>
  <sheetData>
    <row r="1" spans="1:12" ht="88.5" customHeight="1">
      <c r="K1" s="213" t="s">
        <v>189</v>
      </c>
      <c r="L1" s="213"/>
    </row>
    <row r="4" spans="1:12">
      <c r="A4" s="214" t="s">
        <v>1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12">
      <c r="A5" s="214" t="s">
        <v>119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7" spans="1:12" s="31" customFormat="1" ht="32.25" customHeight="1">
      <c r="A7" s="215" t="s">
        <v>10</v>
      </c>
      <c r="B7" s="215" t="s">
        <v>40</v>
      </c>
      <c r="C7" s="215" t="s">
        <v>17</v>
      </c>
      <c r="D7" s="215" t="s">
        <v>15</v>
      </c>
      <c r="E7" s="215"/>
      <c r="F7" s="215"/>
      <c r="G7" s="215"/>
      <c r="H7" s="215" t="s">
        <v>41</v>
      </c>
      <c r="I7" s="215"/>
      <c r="J7" s="215"/>
      <c r="K7" s="215"/>
      <c r="L7" s="215" t="s">
        <v>42</v>
      </c>
    </row>
    <row r="8" spans="1:12" s="31" customFormat="1" ht="85.5" customHeight="1">
      <c r="A8" s="215"/>
      <c r="B8" s="215"/>
      <c r="C8" s="215"/>
      <c r="D8" s="23" t="s">
        <v>17</v>
      </c>
      <c r="E8" s="23" t="s">
        <v>18</v>
      </c>
      <c r="F8" s="23" t="s">
        <v>19</v>
      </c>
      <c r="G8" s="23" t="s">
        <v>20</v>
      </c>
      <c r="H8" s="23">
        <v>2017</v>
      </c>
      <c r="I8" s="23">
        <v>2018</v>
      </c>
      <c r="J8" s="23">
        <v>2019</v>
      </c>
      <c r="K8" s="23" t="s">
        <v>43</v>
      </c>
      <c r="L8" s="215"/>
    </row>
    <row r="9" spans="1:12" s="31" customFormat="1" ht="15.6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</row>
    <row r="10" spans="1:12" s="32" customFormat="1" ht="18.75" customHeight="1">
      <c r="A10" s="210" t="s">
        <v>92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2"/>
    </row>
    <row r="11" spans="1:12" s="32" customFormat="1" ht="15.6">
      <c r="A11" s="210" t="s">
        <v>71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2"/>
    </row>
    <row r="12" spans="1:12" s="32" customFormat="1" ht="52.5" customHeight="1">
      <c r="A12" s="216" t="s">
        <v>3</v>
      </c>
      <c r="B12" s="216" t="s">
        <v>170</v>
      </c>
      <c r="C12" s="216" t="s">
        <v>53</v>
      </c>
      <c r="D12" s="216">
        <v>241</v>
      </c>
      <c r="E12" s="218" t="s">
        <v>97</v>
      </c>
      <c r="F12" s="216">
        <v>1030081780</v>
      </c>
      <c r="G12" s="111">
        <v>412</v>
      </c>
      <c r="H12" s="112">
        <v>1300</v>
      </c>
      <c r="I12" s="113" t="s">
        <v>181</v>
      </c>
      <c r="J12" s="113" t="s">
        <v>181</v>
      </c>
      <c r="K12" s="114">
        <f>H12</f>
        <v>1300</v>
      </c>
      <c r="L12" s="220" t="s">
        <v>101</v>
      </c>
    </row>
    <row r="13" spans="1:12" s="31" customFormat="1" ht="54.75" customHeight="1">
      <c r="A13" s="217"/>
      <c r="B13" s="217"/>
      <c r="C13" s="217"/>
      <c r="D13" s="217"/>
      <c r="E13" s="219"/>
      <c r="F13" s="217"/>
      <c r="G13" s="102">
        <v>244</v>
      </c>
      <c r="H13" s="113" t="s">
        <v>181</v>
      </c>
      <c r="I13" s="115">
        <v>550</v>
      </c>
      <c r="J13" s="115">
        <v>550</v>
      </c>
      <c r="K13" s="115">
        <f>SUM(H13:J13)</f>
        <v>1100</v>
      </c>
      <c r="L13" s="221"/>
    </row>
    <row r="14" spans="1:12" s="31" customFormat="1" ht="57.75" customHeight="1">
      <c r="A14" s="216" t="s">
        <v>55</v>
      </c>
      <c r="B14" s="222" t="s">
        <v>100</v>
      </c>
      <c r="C14" s="101" t="s">
        <v>98</v>
      </c>
      <c r="D14" s="102">
        <v>243</v>
      </c>
      <c r="E14" s="25" t="s">
        <v>155</v>
      </c>
      <c r="F14" s="102">
        <v>1030081790</v>
      </c>
      <c r="G14" s="102">
        <v>244</v>
      </c>
      <c r="H14" s="116">
        <v>150</v>
      </c>
      <c r="I14" s="116">
        <v>150</v>
      </c>
      <c r="J14" s="116">
        <v>150</v>
      </c>
      <c r="K14" s="116">
        <f>H14+I14+J14</f>
        <v>450</v>
      </c>
      <c r="L14" s="90" t="s">
        <v>156</v>
      </c>
    </row>
    <row r="15" spans="1:12" s="31" customFormat="1" ht="72" customHeight="1">
      <c r="A15" s="217"/>
      <c r="B15" s="223"/>
      <c r="C15" s="101" t="s">
        <v>99</v>
      </c>
      <c r="D15" s="102">
        <v>244</v>
      </c>
      <c r="E15" s="25" t="s">
        <v>182</v>
      </c>
      <c r="F15" s="102">
        <v>1030081790</v>
      </c>
      <c r="G15" s="102">
        <v>244</v>
      </c>
      <c r="H15" s="117">
        <v>0</v>
      </c>
      <c r="I15" s="116">
        <v>0</v>
      </c>
      <c r="J15" s="116">
        <v>0</v>
      </c>
      <c r="K15" s="116">
        <v>0</v>
      </c>
      <c r="L15" s="101"/>
    </row>
    <row r="16" spans="1:12" s="37" customFormat="1" ht="17.399999999999999">
      <c r="A16" s="35"/>
      <c r="B16" s="104" t="s">
        <v>70</v>
      </c>
      <c r="C16" s="35" t="s">
        <v>22</v>
      </c>
      <c r="D16" s="35" t="s">
        <v>22</v>
      </c>
      <c r="E16" s="35" t="s">
        <v>22</v>
      </c>
      <c r="F16" s="35" t="s">
        <v>22</v>
      </c>
      <c r="G16" s="35" t="s">
        <v>22</v>
      </c>
      <c r="H16" s="36">
        <f>H12+H13+H14+H15</f>
        <v>1450</v>
      </c>
      <c r="I16" s="36">
        <f>SUM(I13:I15)</f>
        <v>700</v>
      </c>
      <c r="J16" s="36">
        <f>SUM(J13:J15)</f>
        <v>700</v>
      </c>
      <c r="K16" s="36">
        <f>SUM(H16:J16)</f>
        <v>2850</v>
      </c>
      <c r="L16" s="35" t="s">
        <v>22</v>
      </c>
    </row>
    <row r="17" spans="1:11">
      <c r="H17" s="45">
        <f>H12/1000</f>
        <v>1.3</v>
      </c>
      <c r="I17" s="45">
        <f t="shared" ref="I17:K17" si="0">I12/1000</f>
        <v>0</v>
      </c>
      <c r="J17" s="45">
        <f t="shared" si="0"/>
        <v>0</v>
      </c>
      <c r="K17" s="45">
        <f t="shared" si="0"/>
        <v>1.3</v>
      </c>
    </row>
    <row r="18" spans="1:11" s="27" customFormat="1">
      <c r="A18" s="29"/>
      <c r="B18" s="54"/>
      <c r="H18" s="45">
        <f t="shared" ref="H18:K18" si="1">H14/1000</f>
        <v>0.15</v>
      </c>
      <c r="I18" s="45">
        <f t="shared" si="1"/>
        <v>0.15</v>
      </c>
      <c r="J18" s="45">
        <f t="shared" si="1"/>
        <v>0.15</v>
      </c>
      <c r="K18" s="45">
        <f t="shared" si="1"/>
        <v>0.45</v>
      </c>
    </row>
    <row r="19" spans="1:11" s="27" customFormat="1">
      <c r="A19" s="29"/>
      <c r="H19" s="45">
        <f t="shared" ref="H19:K19" si="2">H15/1000</f>
        <v>0</v>
      </c>
      <c r="I19" s="45">
        <f t="shared" si="2"/>
        <v>0</v>
      </c>
      <c r="J19" s="45">
        <f t="shared" si="2"/>
        <v>0</v>
      </c>
      <c r="K19" s="45">
        <f t="shared" si="2"/>
        <v>0</v>
      </c>
    </row>
    <row r="20" spans="1:11" s="27" customFormat="1">
      <c r="A20" s="29"/>
    </row>
  </sheetData>
  <autoFilter ref="A7:L17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0">
    <mergeCell ref="D12:D13"/>
    <mergeCell ref="E12:E13"/>
    <mergeCell ref="F12:F13"/>
    <mergeCell ref="L12:L13"/>
    <mergeCell ref="A14:A15"/>
    <mergeCell ref="B14:B15"/>
    <mergeCell ref="A12:A13"/>
    <mergeCell ref="B12:B13"/>
    <mergeCell ref="C12:C13"/>
    <mergeCell ref="A11:L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A10:L10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12"/>
  <sheetViews>
    <sheetView zoomScale="70" zoomScaleNormal="70" workbookViewId="0">
      <selection activeCell="C16" sqref="C16"/>
    </sheetView>
  </sheetViews>
  <sheetFormatPr defaultColWidth="9" defaultRowHeight="15.6"/>
  <cols>
    <col min="1" max="1" width="5.3984375" style="6" customWidth="1"/>
    <col min="2" max="2" width="42.09765625" style="1" customWidth="1"/>
    <col min="3" max="3" width="11.5" style="6" customWidth="1"/>
    <col min="4" max="4" width="14.8984375" style="1" customWidth="1"/>
    <col min="5" max="5" width="12.8984375" style="1" customWidth="1"/>
    <col min="6" max="8" width="12" style="1" customWidth="1"/>
    <col min="9" max="16384" width="9" style="1"/>
  </cols>
  <sheetData>
    <row r="1" spans="1:8" ht="92.25" customHeight="1">
      <c r="F1" s="199" t="s">
        <v>190</v>
      </c>
      <c r="G1" s="199"/>
      <c r="H1" s="199"/>
    </row>
    <row r="2" spans="1:8" ht="18">
      <c r="A2" s="8"/>
    </row>
    <row r="3" spans="1:8" ht="18">
      <c r="A3" s="8"/>
    </row>
    <row r="4" spans="1:8" ht="18">
      <c r="A4" s="205" t="s">
        <v>1</v>
      </c>
      <c r="B4" s="205"/>
      <c r="C4" s="205"/>
      <c r="D4" s="205"/>
      <c r="E4" s="205"/>
      <c r="F4" s="205"/>
      <c r="G4" s="205"/>
      <c r="H4" s="205"/>
    </row>
    <row r="5" spans="1:8" ht="48" customHeight="1">
      <c r="A5" s="206" t="s">
        <v>102</v>
      </c>
      <c r="B5" s="205"/>
      <c r="C5" s="205"/>
      <c r="D5" s="205"/>
      <c r="E5" s="205"/>
      <c r="F5" s="205"/>
      <c r="G5" s="205"/>
      <c r="H5" s="205"/>
    </row>
    <row r="6" spans="1:8" ht="18">
      <c r="A6" s="8"/>
    </row>
    <row r="7" spans="1:8">
      <c r="A7" s="200" t="s">
        <v>10</v>
      </c>
      <c r="B7" s="200" t="s">
        <v>37</v>
      </c>
      <c r="C7" s="200" t="s">
        <v>2</v>
      </c>
      <c r="D7" s="200" t="s">
        <v>38</v>
      </c>
      <c r="E7" s="200" t="s">
        <v>39</v>
      </c>
      <c r="F7" s="200"/>
      <c r="G7" s="200"/>
      <c r="H7" s="200"/>
    </row>
    <row r="8" spans="1:8">
      <c r="A8" s="200"/>
      <c r="B8" s="200"/>
      <c r="C8" s="200"/>
      <c r="D8" s="200"/>
      <c r="E8" s="10" t="s">
        <v>52</v>
      </c>
      <c r="F8" s="9" t="s">
        <v>44</v>
      </c>
      <c r="G8" s="9" t="s">
        <v>45</v>
      </c>
      <c r="H8" s="9" t="s">
        <v>46</v>
      </c>
    </row>
    <row r="9" spans="1:8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</row>
    <row r="10" spans="1:8">
      <c r="A10" s="224" t="s">
        <v>103</v>
      </c>
      <c r="B10" s="224"/>
      <c r="C10" s="224"/>
      <c r="D10" s="224"/>
      <c r="E10" s="224"/>
      <c r="F10" s="224"/>
      <c r="G10" s="224"/>
      <c r="H10" s="224"/>
    </row>
    <row r="11" spans="1:8" ht="41.25" customHeight="1">
      <c r="A11" s="224" t="s">
        <v>104</v>
      </c>
      <c r="B11" s="224"/>
      <c r="C11" s="224"/>
      <c r="D11" s="224"/>
      <c r="E11" s="224"/>
      <c r="F11" s="224"/>
      <c r="G11" s="224"/>
      <c r="H11" s="224"/>
    </row>
    <row r="12" spans="1:8" s="48" customFormat="1" ht="66">
      <c r="A12" s="120" t="s">
        <v>3</v>
      </c>
      <c r="B12" s="119" t="s">
        <v>105</v>
      </c>
      <c r="C12" s="121" t="s">
        <v>81</v>
      </c>
      <c r="D12" s="122" t="s">
        <v>106</v>
      </c>
      <c r="E12" s="121">
        <v>0</v>
      </c>
      <c r="F12" s="121">
        <v>1</v>
      </c>
      <c r="G12" s="121">
        <v>2</v>
      </c>
      <c r="H12" s="121">
        <v>2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19"/>
  <sheetViews>
    <sheetView tabSelected="1" view="pageBreakPreview" zoomScale="70" zoomScaleNormal="85" zoomScaleSheetLayoutView="70" workbookViewId="0">
      <selection activeCell="K1" sqref="K1:L1"/>
    </sheetView>
  </sheetViews>
  <sheetFormatPr defaultColWidth="9" defaultRowHeight="18" outlineLevelRow="1"/>
  <cols>
    <col min="1" max="1" width="4.69921875" style="28" customWidth="1"/>
    <col min="2" max="2" width="38.59765625" style="24" customWidth="1"/>
    <col min="3" max="3" width="18.5" style="24" customWidth="1"/>
    <col min="4" max="4" width="6.09765625" style="24" customWidth="1"/>
    <col min="5" max="5" width="6.8984375" style="24" customWidth="1"/>
    <col min="6" max="6" width="10.69921875" style="24" customWidth="1"/>
    <col min="7" max="7" width="5.69921875" style="24" customWidth="1"/>
    <col min="8" max="8" width="10.8984375" style="24" customWidth="1"/>
    <col min="9" max="9" width="9.59765625" style="24" customWidth="1"/>
    <col min="10" max="10" width="10.5" style="24" customWidth="1"/>
    <col min="11" max="11" width="17" style="24" customWidth="1"/>
    <col min="12" max="12" width="24.5" style="24" customWidth="1"/>
    <col min="13" max="16384" width="9" style="24"/>
  </cols>
  <sheetData>
    <row r="1" spans="1:14" ht="88.5" customHeight="1">
      <c r="K1" s="213" t="s">
        <v>196</v>
      </c>
      <c r="L1" s="213"/>
    </row>
    <row r="2" spans="1:14" ht="81" customHeight="1">
      <c r="K2" s="213" t="s">
        <v>191</v>
      </c>
      <c r="L2" s="213"/>
      <c r="M2" s="164"/>
      <c r="N2" s="164"/>
    </row>
    <row r="4" spans="1:14">
      <c r="A4" s="214" t="s">
        <v>1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</row>
    <row r="5" spans="1:14">
      <c r="A5" s="214" t="s">
        <v>107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7" spans="1:14" s="31" customFormat="1" ht="15.6">
      <c r="A7" s="215" t="s">
        <v>10</v>
      </c>
      <c r="B7" s="215" t="s">
        <v>40</v>
      </c>
      <c r="C7" s="215" t="s">
        <v>17</v>
      </c>
      <c r="D7" s="215" t="s">
        <v>15</v>
      </c>
      <c r="E7" s="215"/>
      <c r="F7" s="215"/>
      <c r="G7" s="215"/>
      <c r="H7" s="215" t="s">
        <v>41</v>
      </c>
      <c r="I7" s="215"/>
      <c r="J7" s="215"/>
      <c r="K7" s="215"/>
      <c r="L7" s="215" t="s">
        <v>42</v>
      </c>
    </row>
    <row r="8" spans="1:14" s="31" customFormat="1" ht="93" customHeight="1">
      <c r="A8" s="215"/>
      <c r="B8" s="215"/>
      <c r="C8" s="215"/>
      <c r="D8" s="23" t="s">
        <v>17</v>
      </c>
      <c r="E8" s="23" t="s">
        <v>18</v>
      </c>
      <c r="F8" s="23" t="s">
        <v>19</v>
      </c>
      <c r="G8" s="23" t="s">
        <v>20</v>
      </c>
      <c r="H8" s="23">
        <v>2017</v>
      </c>
      <c r="I8" s="23">
        <v>2018</v>
      </c>
      <c r="J8" s="23">
        <v>2019</v>
      </c>
      <c r="K8" s="23" t="s">
        <v>43</v>
      </c>
      <c r="L8" s="215"/>
    </row>
    <row r="9" spans="1:14" s="31" customFormat="1" ht="15.6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9</v>
      </c>
      <c r="I9" s="23">
        <v>10</v>
      </c>
      <c r="J9" s="23">
        <v>11</v>
      </c>
      <c r="K9" s="23">
        <v>12</v>
      </c>
      <c r="L9" s="23">
        <v>13</v>
      </c>
    </row>
    <row r="10" spans="1:14" s="32" customFormat="1" ht="18.75" customHeight="1">
      <c r="A10" s="225" t="s">
        <v>108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7"/>
    </row>
    <row r="11" spans="1:14" s="32" customFormat="1" ht="15.6">
      <c r="A11" s="225" t="s">
        <v>104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7"/>
    </row>
    <row r="12" spans="1:14" s="33" customFormat="1" ht="33.75" customHeight="1" outlineLevel="1">
      <c r="A12" s="124" t="s">
        <v>3</v>
      </c>
      <c r="B12" s="129" t="s">
        <v>116</v>
      </c>
      <c r="C12" s="128" t="s">
        <v>109</v>
      </c>
      <c r="D12" s="130">
        <v>241</v>
      </c>
      <c r="E12" s="131" t="s">
        <v>97</v>
      </c>
      <c r="F12" s="132" t="s">
        <v>194</v>
      </c>
      <c r="G12" s="130">
        <v>244</v>
      </c>
      <c r="H12" s="127" t="s">
        <v>117</v>
      </c>
      <c r="I12" s="133">
        <v>87.438000000000002</v>
      </c>
      <c r="J12" s="133">
        <v>150</v>
      </c>
      <c r="K12" s="134">
        <v>547.43799999999999</v>
      </c>
      <c r="L12" s="129" t="s">
        <v>115</v>
      </c>
    </row>
    <row r="13" spans="1:14" s="33" customFormat="1" ht="111.75" customHeight="1" outlineLevel="1">
      <c r="A13" s="124" t="s">
        <v>55</v>
      </c>
      <c r="B13" s="129" t="s">
        <v>113</v>
      </c>
      <c r="C13" s="128" t="s">
        <v>109</v>
      </c>
      <c r="D13" s="130">
        <v>241</v>
      </c>
      <c r="E13" s="131" t="s">
        <v>110</v>
      </c>
      <c r="F13" s="132" t="s">
        <v>111</v>
      </c>
      <c r="G13" s="130">
        <v>322</v>
      </c>
      <c r="H13" s="133">
        <v>0</v>
      </c>
      <c r="I13" s="133">
        <v>0</v>
      </c>
      <c r="J13" s="133">
        <v>0</v>
      </c>
      <c r="K13" s="134">
        <v>0</v>
      </c>
      <c r="L13" s="129" t="s">
        <v>115</v>
      </c>
    </row>
    <row r="14" spans="1:14" s="33" customFormat="1" ht="106.5" customHeight="1" outlineLevel="1">
      <c r="A14" s="124" t="s">
        <v>57</v>
      </c>
      <c r="B14" s="129" t="s">
        <v>114</v>
      </c>
      <c r="C14" s="128" t="s">
        <v>109</v>
      </c>
      <c r="D14" s="130">
        <v>241</v>
      </c>
      <c r="E14" s="131" t="s">
        <v>110</v>
      </c>
      <c r="F14" s="132" t="s">
        <v>112</v>
      </c>
      <c r="G14" s="130">
        <v>322</v>
      </c>
      <c r="H14" s="133">
        <v>0</v>
      </c>
      <c r="I14" s="133">
        <v>0</v>
      </c>
      <c r="J14" s="133">
        <v>0</v>
      </c>
      <c r="K14" s="134">
        <v>0</v>
      </c>
      <c r="L14" s="129" t="s">
        <v>115</v>
      </c>
    </row>
    <row r="15" spans="1:14">
      <c r="A15" s="125"/>
      <c r="B15" s="123" t="s">
        <v>70</v>
      </c>
      <c r="C15" s="125" t="s">
        <v>22</v>
      </c>
      <c r="D15" s="125" t="s">
        <v>22</v>
      </c>
      <c r="E15" s="125" t="s">
        <v>22</v>
      </c>
      <c r="F15" s="125" t="s">
        <v>22</v>
      </c>
      <c r="G15" s="125" t="s">
        <v>22</v>
      </c>
      <c r="H15" s="135">
        <f>H12+H13+H14</f>
        <v>310</v>
      </c>
      <c r="I15" s="135">
        <f>I12+I13+I14</f>
        <v>87.438000000000002</v>
      </c>
      <c r="J15" s="135">
        <f>J12+J13+J14</f>
        <v>150</v>
      </c>
      <c r="K15" s="135">
        <v>547.43799999999999</v>
      </c>
      <c r="L15" s="126"/>
    </row>
    <row r="16" spans="1:14">
      <c r="K16" s="66">
        <f>SUM(K13:K14)</f>
        <v>0</v>
      </c>
    </row>
    <row r="18" spans="8:11">
      <c r="H18" s="45">
        <f>H12/1000</f>
        <v>0.31</v>
      </c>
      <c r="I18" s="45">
        <f>I12/1000</f>
        <v>8.7438000000000002E-2</v>
      </c>
      <c r="J18" s="45">
        <f>J12/1000</f>
        <v>0.15</v>
      </c>
      <c r="K18" s="45">
        <f>K12/1000</f>
        <v>0.54743799999999998</v>
      </c>
    </row>
    <row r="19" spans="8:11">
      <c r="H19" s="45">
        <f>H15/1000</f>
        <v>0.31</v>
      </c>
      <c r="I19" s="45">
        <f t="shared" ref="I19:K19" si="0">I15/1000</f>
        <v>8.7438000000000002E-2</v>
      </c>
      <c r="J19" s="45">
        <f t="shared" si="0"/>
        <v>0.15</v>
      </c>
      <c r="K19" s="45">
        <f t="shared" si="0"/>
        <v>0.54743799999999998</v>
      </c>
    </row>
  </sheetData>
  <autoFilter ref="A7:L11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2">
    <mergeCell ref="K1:L1"/>
    <mergeCell ref="A11:L11"/>
    <mergeCell ref="A10:L10"/>
    <mergeCell ref="K2:L2"/>
    <mergeCell ref="A4:L4"/>
    <mergeCell ref="A5:L5"/>
    <mergeCell ref="A7:A8"/>
    <mergeCell ref="B7:B8"/>
    <mergeCell ref="C7:C8"/>
    <mergeCell ref="D7:G7"/>
    <mergeCell ref="H7:K7"/>
    <mergeCell ref="L7:L8"/>
  </mergeCells>
  <pageMargins left="0.78740157480314965" right="0.78740157480314965" top="1.1811023622047245" bottom="0.39370078740157483" header="0.31496062992125984" footer="0.31496062992125984"/>
  <pageSetup paperSize="9" scale="74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M58"/>
  <sheetViews>
    <sheetView view="pageBreakPreview" zoomScale="90" zoomScaleNormal="85" zoomScaleSheetLayoutView="90" workbookViewId="0">
      <selection activeCell="J1" sqref="J1:L1"/>
    </sheetView>
  </sheetViews>
  <sheetFormatPr defaultColWidth="9" defaultRowHeight="15.6"/>
  <cols>
    <col min="1" max="1" width="4.8984375" style="21" customWidth="1"/>
    <col min="2" max="2" width="18.59765625" style="189" customWidth="1"/>
    <col min="3" max="3" width="27.19921875" style="189" customWidth="1"/>
    <col min="4" max="4" width="31.19921875" style="19" customWidth="1"/>
    <col min="5" max="5" width="9.3984375" style="68" customWidth="1"/>
    <col min="6" max="6" width="8.19921875" style="68" customWidth="1"/>
    <col min="7" max="7" width="10.8984375" style="68" bestFit="1" customWidth="1"/>
    <col min="8" max="8" width="9.09765625" style="68" bestFit="1" customWidth="1"/>
    <col min="9" max="9" width="12.8984375" style="70" customWidth="1"/>
    <col min="10" max="10" width="13" style="70" customWidth="1"/>
    <col min="11" max="11" width="13.09765625" style="70" customWidth="1"/>
    <col min="12" max="12" width="14.19921875" style="97" customWidth="1"/>
    <col min="13" max="13" width="13" style="19" bestFit="1" customWidth="1"/>
    <col min="14" max="16384" width="9" style="19"/>
  </cols>
  <sheetData>
    <row r="1" spans="1:12" ht="102" customHeight="1">
      <c r="J1" s="235" t="s">
        <v>195</v>
      </c>
      <c r="K1" s="235"/>
      <c r="L1" s="235"/>
    </row>
    <row r="2" spans="1:12" ht="94.5" customHeight="1">
      <c r="E2" s="19"/>
      <c r="F2" s="19"/>
      <c r="G2" s="19"/>
      <c r="H2" s="19"/>
      <c r="I2" s="19"/>
      <c r="J2" s="199" t="s">
        <v>192</v>
      </c>
      <c r="K2" s="199"/>
      <c r="L2" s="199"/>
    </row>
    <row r="3" spans="1:12">
      <c r="A3" s="68"/>
    </row>
    <row r="4" spans="1:12">
      <c r="A4" s="68"/>
    </row>
    <row r="5" spans="1:12">
      <c r="A5" s="229" t="s">
        <v>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1:12">
      <c r="A6" s="229" t="s">
        <v>67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1:12">
      <c r="A7" s="229" t="s">
        <v>68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8" spans="1:12">
      <c r="A8" s="229" t="s">
        <v>27</v>
      </c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</row>
    <row r="9" spans="1:12">
      <c r="A9" s="68"/>
    </row>
    <row r="10" spans="1:12">
      <c r="L10" s="97" t="s">
        <v>11</v>
      </c>
    </row>
    <row r="11" spans="1:12" ht="15.75" customHeight="1">
      <c r="A11" s="230" t="s">
        <v>10</v>
      </c>
      <c r="B11" s="230" t="s">
        <v>25</v>
      </c>
      <c r="C11" s="230" t="s">
        <v>26</v>
      </c>
      <c r="D11" s="230" t="s">
        <v>14</v>
      </c>
      <c r="E11" s="232" t="s">
        <v>15</v>
      </c>
      <c r="F11" s="233"/>
      <c r="G11" s="233"/>
      <c r="H11" s="234"/>
      <c r="I11" s="166" t="s">
        <v>44</v>
      </c>
      <c r="J11" s="166" t="s">
        <v>45</v>
      </c>
      <c r="K11" s="166" t="s">
        <v>46</v>
      </c>
      <c r="L11" s="228" t="s">
        <v>16</v>
      </c>
    </row>
    <row r="12" spans="1:12" ht="81.75" customHeight="1">
      <c r="A12" s="231"/>
      <c r="B12" s="231"/>
      <c r="C12" s="231"/>
      <c r="D12" s="231"/>
      <c r="E12" s="165" t="s">
        <v>17</v>
      </c>
      <c r="F12" s="165" t="s">
        <v>18</v>
      </c>
      <c r="G12" s="165" t="s">
        <v>19</v>
      </c>
      <c r="H12" s="165" t="s">
        <v>20</v>
      </c>
      <c r="I12" s="166" t="s">
        <v>21</v>
      </c>
      <c r="J12" s="166" t="s">
        <v>21</v>
      </c>
      <c r="K12" s="166" t="s">
        <v>21</v>
      </c>
      <c r="L12" s="228"/>
    </row>
    <row r="13" spans="1:12">
      <c r="A13" s="165">
        <v>1</v>
      </c>
      <c r="B13" s="188">
        <v>2</v>
      </c>
      <c r="C13" s="188">
        <v>3</v>
      </c>
      <c r="D13" s="165">
        <v>4</v>
      </c>
      <c r="E13" s="165">
        <v>5</v>
      </c>
      <c r="F13" s="165">
        <v>6</v>
      </c>
      <c r="G13" s="165">
        <v>7</v>
      </c>
      <c r="H13" s="165">
        <v>8</v>
      </c>
      <c r="I13" s="167">
        <v>9</v>
      </c>
      <c r="J13" s="167">
        <v>10</v>
      </c>
      <c r="K13" s="167">
        <v>11</v>
      </c>
      <c r="L13" s="69">
        <v>12</v>
      </c>
    </row>
    <row r="14" spans="1:12" s="139" customFormat="1" ht="15.75" customHeight="1">
      <c r="A14" s="230" t="s">
        <v>10</v>
      </c>
      <c r="B14" s="230" t="s">
        <v>25</v>
      </c>
      <c r="C14" s="230" t="s">
        <v>26</v>
      </c>
      <c r="D14" s="230" t="s">
        <v>14</v>
      </c>
      <c r="E14" s="232" t="s">
        <v>15</v>
      </c>
      <c r="F14" s="233"/>
      <c r="G14" s="233"/>
      <c r="H14" s="234"/>
      <c r="I14" s="166" t="s">
        <v>44</v>
      </c>
      <c r="J14" s="166" t="s">
        <v>45</v>
      </c>
      <c r="K14" s="166" t="s">
        <v>46</v>
      </c>
      <c r="L14" s="251" t="s">
        <v>16</v>
      </c>
    </row>
    <row r="15" spans="1:12" s="139" customFormat="1" ht="81.75" customHeight="1">
      <c r="A15" s="231"/>
      <c r="B15" s="231"/>
      <c r="C15" s="231"/>
      <c r="D15" s="231"/>
      <c r="E15" s="165" t="s">
        <v>17</v>
      </c>
      <c r="F15" s="165" t="s">
        <v>18</v>
      </c>
      <c r="G15" s="165" t="s">
        <v>19</v>
      </c>
      <c r="H15" s="165" t="s">
        <v>20</v>
      </c>
      <c r="I15" s="166" t="s">
        <v>21</v>
      </c>
      <c r="J15" s="166" t="s">
        <v>21</v>
      </c>
      <c r="K15" s="166" t="s">
        <v>21</v>
      </c>
      <c r="L15" s="252"/>
    </row>
    <row r="16" spans="1:12" s="139" customFormat="1">
      <c r="A16" s="165">
        <v>1</v>
      </c>
      <c r="B16" s="188">
        <v>2</v>
      </c>
      <c r="C16" s="188">
        <v>3</v>
      </c>
      <c r="D16" s="165">
        <v>4</v>
      </c>
      <c r="E16" s="165">
        <v>5</v>
      </c>
      <c r="F16" s="165">
        <v>6</v>
      </c>
      <c r="G16" s="165">
        <v>7</v>
      </c>
      <c r="H16" s="165">
        <v>8</v>
      </c>
      <c r="I16" s="167">
        <v>9</v>
      </c>
      <c r="J16" s="167">
        <v>10</v>
      </c>
      <c r="K16" s="167">
        <v>11</v>
      </c>
      <c r="L16" s="118">
        <v>12</v>
      </c>
    </row>
    <row r="17" spans="1:13" s="139" customFormat="1" ht="44.25" customHeight="1">
      <c r="A17" s="253">
        <v>1</v>
      </c>
      <c r="B17" s="253" t="s">
        <v>30</v>
      </c>
      <c r="C17" s="253" t="s">
        <v>121</v>
      </c>
      <c r="D17" s="173" t="s">
        <v>66</v>
      </c>
      <c r="E17" s="173" t="s">
        <v>22</v>
      </c>
      <c r="F17" s="173" t="s">
        <v>22</v>
      </c>
      <c r="G17" s="173" t="s">
        <v>22</v>
      </c>
      <c r="H17" s="173" t="s">
        <v>22</v>
      </c>
      <c r="I17" s="168">
        <v>22707.133000000002</v>
      </c>
      <c r="J17" s="168">
        <f>J21+J25+J30+J35+J38+J47+J50+J53+J56</f>
        <v>13697.688</v>
      </c>
      <c r="K17" s="168">
        <f>K21+K25+K30+K35+K38+K47+K50+K53+K56</f>
        <v>13760.25</v>
      </c>
      <c r="L17" s="154">
        <f>I17+J17+K17</f>
        <v>50165.071000000004</v>
      </c>
      <c r="M17" s="152"/>
    </row>
    <row r="18" spans="1:13" s="139" customFormat="1">
      <c r="A18" s="254"/>
      <c r="B18" s="254"/>
      <c r="C18" s="254"/>
      <c r="D18" s="173" t="s">
        <v>23</v>
      </c>
      <c r="E18" s="173"/>
      <c r="F18" s="173" t="s">
        <v>22</v>
      </c>
      <c r="G18" s="173" t="s">
        <v>22</v>
      </c>
      <c r="H18" s="173" t="s">
        <v>22</v>
      </c>
      <c r="I18" s="168"/>
      <c r="J18" s="168"/>
      <c r="K18" s="168"/>
      <c r="L18" s="154"/>
    </row>
    <row r="19" spans="1:13" s="139" customFormat="1" ht="31.2">
      <c r="A19" s="254"/>
      <c r="B19" s="254"/>
      <c r="C19" s="254"/>
      <c r="D19" s="173" t="s">
        <v>53</v>
      </c>
      <c r="E19" s="173">
        <v>241</v>
      </c>
      <c r="F19" s="173" t="s">
        <v>22</v>
      </c>
      <c r="G19" s="173" t="s">
        <v>22</v>
      </c>
      <c r="H19" s="173" t="s">
        <v>22</v>
      </c>
      <c r="I19" s="168">
        <f>I17-I20</f>
        <v>22557.133000000002</v>
      </c>
      <c r="J19" s="168">
        <f>J17-J20</f>
        <v>13547.688</v>
      </c>
      <c r="K19" s="168">
        <f>K17-K20</f>
        <v>13610.25</v>
      </c>
      <c r="L19" s="154">
        <f>I19+J19+K19</f>
        <v>49715.071000000004</v>
      </c>
    </row>
    <row r="20" spans="1:13" s="139" customFormat="1" ht="29.25" customHeight="1">
      <c r="A20" s="255"/>
      <c r="B20" s="255"/>
      <c r="C20" s="255"/>
      <c r="D20" s="173" t="s">
        <v>154</v>
      </c>
      <c r="E20" s="173">
        <v>243</v>
      </c>
      <c r="F20" s="173" t="s">
        <v>22</v>
      </c>
      <c r="G20" s="173" t="s">
        <v>22</v>
      </c>
      <c r="H20" s="173" t="s">
        <v>22</v>
      </c>
      <c r="I20" s="169">
        <v>150</v>
      </c>
      <c r="J20" s="169">
        <v>150</v>
      </c>
      <c r="K20" s="169">
        <v>150</v>
      </c>
      <c r="L20" s="155">
        <f>I20+J20+K20</f>
        <v>450</v>
      </c>
    </row>
    <row r="21" spans="1:13" s="139" customFormat="1" ht="22.5" customHeight="1">
      <c r="A21" s="258" t="s">
        <v>3</v>
      </c>
      <c r="B21" s="238" t="s">
        <v>169</v>
      </c>
      <c r="C21" s="238" t="s">
        <v>164</v>
      </c>
      <c r="D21" s="174" t="s">
        <v>24</v>
      </c>
      <c r="E21" s="174"/>
      <c r="F21" s="174" t="s">
        <v>22</v>
      </c>
      <c r="G21" s="174" t="s">
        <v>22</v>
      </c>
      <c r="H21" s="174" t="s">
        <v>22</v>
      </c>
      <c r="I21" s="171">
        <v>2870.91</v>
      </c>
      <c r="J21" s="171">
        <v>0</v>
      </c>
      <c r="K21" s="171">
        <v>0</v>
      </c>
      <c r="L21" s="157">
        <v>2870.91</v>
      </c>
    </row>
    <row r="22" spans="1:13" s="139" customFormat="1">
      <c r="A22" s="259"/>
      <c r="B22" s="239"/>
      <c r="C22" s="239"/>
      <c r="D22" s="174" t="s">
        <v>23</v>
      </c>
      <c r="E22" s="174"/>
      <c r="F22" s="174" t="s">
        <v>22</v>
      </c>
      <c r="G22" s="174" t="s">
        <v>22</v>
      </c>
      <c r="H22" s="174" t="s">
        <v>22</v>
      </c>
      <c r="I22" s="171"/>
      <c r="J22" s="170"/>
      <c r="K22" s="170"/>
      <c r="L22" s="157">
        <f t="shared" ref="L22" si="0">SUM(I22:K22)</f>
        <v>0</v>
      </c>
    </row>
    <row r="23" spans="1:13" s="139" customFormat="1" ht="21" customHeight="1">
      <c r="A23" s="259"/>
      <c r="B23" s="239"/>
      <c r="C23" s="239"/>
      <c r="D23" s="241" t="s">
        <v>53</v>
      </c>
      <c r="E23" s="241">
        <v>241</v>
      </c>
      <c r="F23" s="249" t="s">
        <v>97</v>
      </c>
      <c r="G23" s="241">
        <v>1010081730</v>
      </c>
      <c r="H23" s="256">
        <v>244</v>
      </c>
      <c r="I23" s="244">
        <v>2870.91</v>
      </c>
      <c r="J23" s="244">
        <v>0</v>
      </c>
      <c r="K23" s="244">
        <v>0</v>
      </c>
      <c r="L23" s="244">
        <v>2870.91</v>
      </c>
    </row>
    <row r="24" spans="1:13" s="139" customFormat="1" ht="16.5" customHeight="1">
      <c r="A24" s="260"/>
      <c r="B24" s="240"/>
      <c r="C24" s="240"/>
      <c r="D24" s="243"/>
      <c r="E24" s="243"/>
      <c r="F24" s="250"/>
      <c r="G24" s="243"/>
      <c r="H24" s="257"/>
      <c r="I24" s="245"/>
      <c r="J24" s="245"/>
      <c r="K24" s="245"/>
      <c r="L24" s="245"/>
    </row>
    <row r="25" spans="1:13" s="139" customFormat="1" ht="19.5" customHeight="1">
      <c r="A25" s="238" t="s">
        <v>55</v>
      </c>
      <c r="B25" s="238" t="s">
        <v>60</v>
      </c>
      <c r="C25" s="238" t="s">
        <v>122</v>
      </c>
      <c r="D25" s="174" t="s">
        <v>24</v>
      </c>
      <c r="E25" s="174"/>
      <c r="F25" s="174" t="s">
        <v>22</v>
      </c>
      <c r="G25" s="174" t="s">
        <v>22</v>
      </c>
      <c r="H25" s="174" t="s">
        <v>22</v>
      </c>
      <c r="I25" s="170">
        <v>10</v>
      </c>
      <c r="J25" s="171">
        <f>J27+J29</f>
        <v>0</v>
      </c>
      <c r="K25" s="171">
        <v>0</v>
      </c>
      <c r="L25" s="156">
        <v>10</v>
      </c>
    </row>
    <row r="26" spans="1:13" s="139" customFormat="1">
      <c r="A26" s="239"/>
      <c r="B26" s="239"/>
      <c r="C26" s="239"/>
      <c r="D26" s="174" t="s">
        <v>23</v>
      </c>
      <c r="E26" s="174"/>
      <c r="F26" s="174" t="s">
        <v>22</v>
      </c>
      <c r="G26" s="174" t="s">
        <v>22</v>
      </c>
      <c r="H26" s="174" t="s">
        <v>22</v>
      </c>
      <c r="I26" s="170"/>
      <c r="J26" s="170"/>
      <c r="K26" s="170"/>
      <c r="L26" s="156">
        <f t="shared" ref="L26:L36" si="1">SUM(I26:K26)</f>
        <v>0</v>
      </c>
    </row>
    <row r="27" spans="1:13" s="139" customFormat="1" ht="15.75" customHeight="1">
      <c r="A27" s="239"/>
      <c r="B27" s="239"/>
      <c r="C27" s="239"/>
      <c r="D27" s="241" t="s">
        <v>53</v>
      </c>
      <c r="E27" s="247">
        <v>241</v>
      </c>
      <c r="F27" s="249" t="s">
        <v>123</v>
      </c>
      <c r="G27" s="241">
        <v>1020081750</v>
      </c>
      <c r="H27" s="247">
        <v>244</v>
      </c>
      <c r="I27" s="244">
        <v>0</v>
      </c>
      <c r="J27" s="244">
        <v>0</v>
      </c>
      <c r="K27" s="244">
        <f>K25+K29</f>
        <v>0</v>
      </c>
      <c r="L27" s="244">
        <v>0</v>
      </c>
    </row>
    <row r="28" spans="1:13" s="139" customFormat="1" ht="6.75" customHeight="1">
      <c r="A28" s="239"/>
      <c r="B28" s="239"/>
      <c r="C28" s="239"/>
      <c r="D28" s="242"/>
      <c r="E28" s="248"/>
      <c r="F28" s="250"/>
      <c r="G28" s="243"/>
      <c r="H28" s="248"/>
      <c r="I28" s="245"/>
      <c r="J28" s="245"/>
      <c r="K28" s="245"/>
      <c r="L28" s="245"/>
    </row>
    <row r="29" spans="1:13" s="161" customFormat="1" ht="21" customHeight="1">
      <c r="A29" s="240"/>
      <c r="B29" s="240"/>
      <c r="C29" s="240"/>
      <c r="D29" s="243"/>
      <c r="E29" s="175">
        <v>241</v>
      </c>
      <c r="F29" s="176" t="s">
        <v>123</v>
      </c>
      <c r="G29" s="174">
        <v>1020081770</v>
      </c>
      <c r="H29" s="175">
        <v>360</v>
      </c>
      <c r="I29" s="170">
        <v>10</v>
      </c>
      <c r="J29" s="171">
        <v>0</v>
      </c>
      <c r="K29" s="171">
        <v>0</v>
      </c>
      <c r="L29" s="156">
        <v>10</v>
      </c>
    </row>
    <row r="30" spans="1:13" s="139" customFormat="1" ht="24.75" customHeight="1">
      <c r="A30" s="238" t="s">
        <v>57</v>
      </c>
      <c r="B30" s="238" t="s">
        <v>61</v>
      </c>
      <c r="C30" s="238" t="s">
        <v>124</v>
      </c>
      <c r="D30" s="182" t="s">
        <v>24</v>
      </c>
      <c r="E30" s="182"/>
      <c r="F30" s="182" t="s">
        <v>22</v>
      </c>
      <c r="G30" s="182" t="s">
        <v>22</v>
      </c>
      <c r="H30" s="182" t="s">
        <v>22</v>
      </c>
      <c r="I30" s="181">
        <v>1450</v>
      </c>
      <c r="J30" s="181">
        <v>700</v>
      </c>
      <c r="K30" s="181">
        <v>700</v>
      </c>
      <c r="L30" s="159">
        <f t="shared" si="1"/>
        <v>2850</v>
      </c>
    </row>
    <row r="31" spans="1:13" s="139" customFormat="1">
      <c r="A31" s="239"/>
      <c r="B31" s="239"/>
      <c r="C31" s="239"/>
      <c r="D31" s="174" t="s">
        <v>23</v>
      </c>
      <c r="E31" s="174"/>
      <c r="F31" s="174" t="s">
        <v>22</v>
      </c>
      <c r="G31" s="174" t="s">
        <v>22</v>
      </c>
      <c r="H31" s="174" t="s">
        <v>22</v>
      </c>
      <c r="I31" s="170"/>
      <c r="J31" s="170"/>
      <c r="K31" s="170"/>
      <c r="L31" s="156"/>
    </row>
    <row r="32" spans="1:13" s="139" customFormat="1" ht="15.75" customHeight="1">
      <c r="A32" s="239"/>
      <c r="B32" s="239"/>
      <c r="C32" s="239"/>
      <c r="D32" s="241" t="s">
        <v>109</v>
      </c>
      <c r="E32" s="264">
        <v>241</v>
      </c>
      <c r="F32" s="266" t="s">
        <v>97</v>
      </c>
      <c r="G32" s="230">
        <v>1030081780</v>
      </c>
      <c r="H32" s="183">
        <v>412</v>
      </c>
      <c r="I32" s="170">
        <v>1300</v>
      </c>
      <c r="J32" s="184">
        <v>0</v>
      </c>
      <c r="K32" s="184">
        <v>0</v>
      </c>
      <c r="L32" s="156">
        <f>I32+J32+K32</f>
        <v>1300</v>
      </c>
    </row>
    <row r="33" spans="1:12" s="139" customFormat="1" ht="21" customHeight="1">
      <c r="A33" s="239"/>
      <c r="B33" s="239"/>
      <c r="C33" s="239"/>
      <c r="D33" s="243"/>
      <c r="E33" s="265"/>
      <c r="F33" s="267"/>
      <c r="G33" s="231"/>
      <c r="H33" s="185">
        <v>244</v>
      </c>
      <c r="I33" s="186">
        <v>0</v>
      </c>
      <c r="J33" s="181">
        <v>550</v>
      </c>
      <c r="K33" s="181">
        <v>550</v>
      </c>
      <c r="L33" s="159">
        <f>J33+K33</f>
        <v>1100</v>
      </c>
    </row>
    <row r="34" spans="1:12" s="139" customFormat="1" ht="27" customHeight="1">
      <c r="A34" s="240"/>
      <c r="B34" s="240"/>
      <c r="C34" s="240"/>
      <c r="D34" s="174" t="s">
        <v>154</v>
      </c>
      <c r="E34" s="175">
        <v>243</v>
      </c>
      <c r="F34" s="176" t="s">
        <v>155</v>
      </c>
      <c r="G34" s="174">
        <v>1030081790</v>
      </c>
      <c r="H34" s="175">
        <v>244</v>
      </c>
      <c r="I34" s="177">
        <v>150</v>
      </c>
      <c r="J34" s="171">
        <v>150</v>
      </c>
      <c r="K34" s="171">
        <v>150</v>
      </c>
      <c r="L34" s="157">
        <f>I34+J34+K34</f>
        <v>450</v>
      </c>
    </row>
    <row r="35" spans="1:12" s="139" customFormat="1" ht="21" customHeight="1">
      <c r="A35" s="238" t="s">
        <v>58</v>
      </c>
      <c r="B35" s="238" t="s">
        <v>62</v>
      </c>
      <c r="C35" s="238" t="s">
        <v>125</v>
      </c>
      <c r="D35" s="174" t="s">
        <v>24</v>
      </c>
      <c r="E35" s="174"/>
      <c r="F35" s="174"/>
      <c r="G35" s="174"/>
      <c r="H35" s="174"/>
      <c r="I35" s="170">
        <f>I37</f>
        <v>310</v>
      </c>
      <c r="J35" s="170">
        <v>87.438000000000002</v>
      </c>
      <c r="K35" s="170">
        <v>150</v>
      </c>
      <c r="L35" s="156">
        <v>547.43799999999999</v>
      </c>
    </row>
    <row r="36" spans="1:12" s="139" customFormat="1">
      <c r="A36" s="239"/>
      <c r="B36" s="239"/>
      <c r="C36" s="239"/>
      <c r="D36" s="174" t="s">
        <v>23</v>
      </c>
      <c r="E36" s="174"/>
      <c r="F36" s="174"/>
      <c r="G36" s="174"/>
      <c r="H36" s="174"/>
      <c r="I36" s="170"/>
      <c r="J36" s="170"/>
      <c r="K36" s="170"/>
      <c r="L36" s="156">
        <f t="shared" si="1"/>
        <v>0</v>
      </c>
    </row>
    <row r="37" spans="1:12" s="139" customFormat="1" ht="30" customHeight="1">
      <c r="A37" s="240"/>
      <c r="B37" s="240"/>
      <c r="C37" s="240"/>
      <c r="D37" s="174" t="s">
        <v>53</v>
      </c>
      <c r="E37" s="175">
        <v>241</v>
      </c>
      <c r="F37" s="176" t="s">
        <v>97</v>
      </c>
      <c r="G37" s="187" t="s">
        <v>183</v>
      </c>
      <c r="H37" s="175">
        <v>322</v>
      </c>
      <c r="I37" s="170">
        <v>310</v>
      </c>
      <c r="J37" s="170">
        <v>87.438000000000002</v>
      </c>
      <c r="K37" s="170">
        <v>150</v>
      </c>
      <c r="L37" s="156">
        <f>I37+J37+K37</f>
        <v>547.43799999999999</v>
      </c>
    </row>
    <row r="38" spans="1:12" s="139" customFormat="1" ht="24" customHeight="1">
      <c r="A38" s="238" t="s">
        <v>152</v>
      </c>
      <c r="B38" s="238" t="s">
        <v>149</v>
      </c>
      <c r="C38" s="238" t="s">
        <v>126</v>
      </c>
      <c r="D38" s="174" t="s">
        <v>24</v>
      </c>
      <c r="E38" s="174"/>
      <c r="F38" s="174"/>
      <c r="G38" s="174"/>
      <c r="H38" s="174"/>
      <c r="I38" s="170">
        <f>I40+I42+I43+I44+I45+I46</f>
        <v>6653</v>
      </c>
      <c r="J38" s="170">
        <f>J40+J42+J43+J44</f>
        <v>1000</v>
      </c>
      <c r="K38" s="170">
        <f>K40+K42+K43+K44</f>
        <v>1000</v>
      </c>
      <c r="L38" s="156">
        <f>I38+J38+K38</f>
        <v>8653</v>
      </c>
    </row>
    <row r="39" spans="1:12" s="139" customFormat="1">
      <c r="A39" s="239"/>
      <c r="B39" s="239"/>
      <c r="C39" s="239"/>
      <c r="D39" s="174" t="s">
        <v>23</v>
      </c>
      <c r="E39" s="174"/>
      <c r="F39" s="174"/>
      <c r="G39" s="174"/>
      <c r="H39" s="174"/>
      <c r="I39" s="170"/>
      <c r="J39" s="170"/>
      <c r="K39" s="170"/>
      <c r="L39" s="156">
        <f t="shared" ref="L39" si="2">SUM(I39:K39)</f>
        <v>0</v>
      </c>
    </row>
    <row r="40" spans="1:12" s="139" customFormat="1" ht="15.75" customHeight="1">
      <c r="A40" s="239"/>
      <c r="B40" s="239"/>
      <c r="C40" s="239"/>
      <c r="D40" s="230" t="s">
        <v>53</v>
      </c>
      <c r="E40" s="247">
        <v>241</v>
      </c>
      <c r="F40" s="249" t="s">
        <v>120</v>
      </c>
      <c r="G40" s="241">
        <v>1050083540</v>
      </c>
      <c r="H40" s="247">
        <v>244</v>
      </c>
      <c r="I40" s="236">
        <v>377</v>
      </c>
      <c r="J40" s="236">
        <v>700</v>
      </c>
      <c r="K40" s="236">
        <v>300</v>
      </c>
      <c r="L40" s="236">
        <f>I40+J40+K40</f>
        <v>1377</v>
      </c>
    </row>
    <row r="41" spans="1:12" s="139" customFormat="1" ht="9.75" customHeight="1">
      <c r="A41" s="239"/>
      <c r="B41" s="239"/>
      <c r="C41" s="239"/>
      <c r="D41" s="246"/>
      <c r="E41" s="248"/>
      <c r="F41" s="250"/>
      <c r="G41" s="243"/>
      <c r="H41" s="248"/>
      <c r="I41" s="237"/>
      <c r="J41" s="237"/>
      <c r="K41" s="237"/>
      <c r="L41" s="237"/>
    </row>
    <row r="42" spans="1:12" s="139" customFormat="1">
      <c r="A42" s="239"/>
      <c r="B42" s="239"/>
      <c r="C42" s="239"/>
      <c r="D42" s="246"/>
      <c r="E42" s="175">
        <v>241</v>
      </c>
      <c r="F42" s="176" t="s">
        <v>120</v>
      </c>
      <c r="G42" s="174">
        <v>1050081830</v>
      </c>
      <c r="H42" s="175">
        <v>245</v>
      </c>
      <c r="I42" s="172">
        <v>1048</v>
      </c>
      <c r="J42" s="172">
        <v>300</v>
      </c>
      <c r="K42" s="172">
        <v>300</v>
      </c>
      <c r="L42" s="158">
        <f>I42+J42+K42</f>
        <v>1648</v>
      </c>
    </row>
    <row r="43" spans="1:12" s="139" customFormat="1" ht="24.75" customHeight="1">
      <c r="A43" s="239"/>
      <c r="B43" s="239"/>
      <c r="C43" s="239"/>
      <c r="D43" s="246"/>
      <c r="E43" s="175">
        <v>241</v>
      </c>
      <c r="F43" s="176" t="s">
        <v>120</v>
      </c>
      <c r="G43" s="174">
        <v>1050081840</v>
      </c>
      <c r="H43" s="175">
        <v>244</v>
      </c>
      <c r="I43" s="172">
        <v>0</v>
      </c>
      <c r="J43" s="172">
        <v>0</v>
      </c>
      <c r="K43" s="172">
        <v>400</v>
      </c>
      <c r="L43" s="158">
        <v>400</v>
      </c>
    </row>
    <row r="44" spans="1:12" s="139" customFormat="1">
      <c r="A44" s="239"/>
      <c r="B44" s="239"/>
      <c r="C44" s="239"/>
      <c r="D44" s="246"/>
      <c r="E44" s="175">
        <v>241</v>
      </c>
      <c r="F44" s="176" t="s">
        <v>120</v>
      </c>
      <c r="G44" s="174">
        <v>1050083270</v>
      </c>
      <c r="H44" s="175">
        <v>244</v>
      </c>
      <c r="I44" s="172">
        <v>323</v>
      </c>
      <c r="J44" s="172">
        <v>0</v>
      </c>
      <c r="K44" s="172">
        <v>0</v>
      </c>
      <c r="L44" s="158">
        <f>I44+J44+K44</f>
        <v>323</v>
      </c>
    </row>
    <row r="45" spans="1:12" s="162" customFormat="1">
      <c r="A45" s="239"/>
      <c r="B45" s="239"/>
      <c r="C45" s="239"/>
      <c r="D45" s="246"/>
      <c r="E45" s="175">
        <v>241</v>
      </c>
      <c r="F45" s="176" t="s">
        <v>120</v>
      </c>
      <c r="G45" s="174">
        <v>1050074660</v>
      </c>
      <c r="H45" s="175">
        <v>540</v>
      </c>
      <c r="I45" s="172">
        <v>2000</v>
      </c>
      <c r="J45" s="172">
        <v>0</v>
      </c>
      <c r="K45" s="172">
        <v>0</v>
      </c>
      <c r="L45" s="163">
        <v>2000</v>
      </c>
    </row>
    <row r="46" spans="1:12" s="162" customFormat="1">
      <c r="A46" s="240"/>
      <c r="B46" s="240"/>
      <c r="C46" s="240"/>
      <c r="D46" s="231"/>
      <c r="E46" s="175">
        <v>241</v>
      </c>
      <c r="F46" s="176" t="s">
        <v>120</v>
      </c>
      <c r="G46" s="174">
        <v>1050075910</v>
      </c>
      <c r="H46" s="175">
        <v>244</v>
      </c>
      <c r="I46" s="172">
        <v>2905</v>
      </c>
      <c r="J46" s="172">
        <v>0</v>
      </c>
      <c r="K46" s="172">
        <v>0</v>
      </c>
      <c r="L46" s="163">
        <v>2905</v>
      </c>
    </row>
    <row r="47" spans="1:12" s="139" customFormat="1" ht="25.5" customHeight="1">
      <c r="A47" s="238" t="s">
        <v>158</v>
      </c>
      <c r="B47" s="230" t="s">
        <v>127</v>
      </c>
      <c r="C47" s="230" t="s">
        <v>128</v>
      </c>
      <c r="D47" s="174" t="s">
        <v>24</v>
      </c>
      <c r="E47" s="175"/>
      <c r="F47" s="176"/>
      <c r="G47" s="174"/>
      <c r="H47" s="175"/>
      <c r="I47" s="170">
        <v>1074.95</v>
      </c>
      <c r="J47" s="170">
        <v>1584.95</v>
      </c>
      <c r="K47" s="170">
        <v>1584.95</v>
      </c>
      <c r="L47" s="156">
        <f>I47+J47+K47</f>
        <v>4244.8500000000004</v>
      </c>
    </row>
    <row r="48" spans="1:12" s="139" customFormat="1">
      <c r="A48" s="239"/>
      <c r="B48" s="246"/>
      <c r="C48" s="246"/>
      <c r="D48" s="174" t="s">
        <v>23</v>
      </c>
      <c r="E48" s="175"/>
      <c r="F48" s="176"/>
      <c r="G48" s="174"/>
      <c r="H48" s="175"/>
      <c r="I48" s="170"/>
      <c r="J48" s="170"/>
      <c r="K48" s="170"/>
      <c r="L48" s="156"/>
    </row>
    <row r="49" spans="1:12" s="139" customFormat="1" ht="31.2">
      <c r="A49" s="240"/>
      <c r="B49" s="231"/>
      <c r="C49" s="231"/>
      <c r="D49" s="174" t="s">
        <v>53</v>
      </c>
      <c r="E49" s="175">
        <v>241</v>
      </c>
      <c r="F49" s="176" t="s">
        <v>129</v>
      </c>
      <c r="G49" s="174">
        <v>1090082450</v>
      </c>
      <c r="H49" s="175">
        <v>244</v>
      </c>
      <c r="I49" s="170">
        <v>1074.95</v>
      </c>
      <c r="J49" s="170">
        <v>1584.95</v>
      </c>
      <c r="K49" s="170">
        <v>1584.95</v>
      </c>
      <c r="L49" s="156">
        <f>I49+J49+K49</f>
        <v>4244.8500000000004</v>
      </c>
    </row>
    <row r="50" spans="1:12" s="139" customFormat="1" ht="25.5" customHeight="1">
      <c r="A50" s="238" t="s">
        <v>165</v>
      </c>
      <c r="B50" s="230" t="s">
        <v>130</v>
      </c>
      <c r="C50" s="261" t="s">
        <v>131</v>
      </c>
      <c r="D50" s="174" t="s">
        <v>24</v>
      </c>
      <c r="E50" s="174"/>
      <c r="F50" s="175"/>
      <c r="G50" s="176"/>
      <c r="H50" s="174"/>
      <c r="I50" s="170">
        <v>75.3</v>
      </c>
      <c r="J50" s="170">
        <v>75.3</v>
      </c>
      <c r="K50" s="170">
        <v>75.3</v>
      </c>
      <c r="L50" s="156">
        <f>I50+J50+K50</f>
        <v>225.89999999999998</v>
      </c>
    </row>
    <row r="51" spans="1:12" s="139" customFormat="1">
      <c r="A51" s="239"/>
      <c r="B51" s="246"/>
      <c r="C51" s="262"/>
      <c r="D51" s="174" t="s">
        <v>23</v>
      </c>
      <c r="E51" s="175"/>
      <c r="F51" s="175"/>
      <c r="G51" s="175"/>
      <c r="H51" s="175"/>
      <c r="I51" s="178"/>
      <c r="J51" s="170"/>
      <c r="K51" s="170"/>
      <c r="L51" s="156"/>
    </row>
    <row r="52" spans="1:12" s="139" customFormat="1" ht="39.75" customHeight="1">
      <c r="A52" s="240"/>
      <c r="B52" s="231"/>
      <c r="C52" s="263"/>
      <c r="D52" s="174" t="s">
        <v>53</v>
      </c>
      <c r="E52" s="175">
        <v>241</v>
      </c>
      <c r="F52" s="176" t="s">
        <v>129</v>
      </c>
      <c r="G52" s="174">
        <v>1090082460</v>
      </c>
      <c r="H52" s="175">
        <v>244</v>
      </c>
      <c r="I52" s="170">
        <v>75.3</v>
      </c>
      <c r="J52" s="170">
        <v>75.3</v>
      </c>
      <c r="K52" s="170">
        <v>75.3</v>
      </c>
      <c r="L52" s="156">
        <f>I52+J52+K52</f>
        <v>225.89999999999998</v>
      </c>
    </row>
    <row r="53" spans="1:12" s="139" customFormat="1" ht="21.75" customHeight="1">
      <c r="A53" s="238" t="s">
        <v>166</v>
      </c>
      <c r="B53" s="230" t="s">
        <v>132</v>
      </c>
      <c r="C53" s="230" t="s">
        <v>178</v>
      </c>
      <c r="D53" s="174" t="s">
        <v>24</v>
      </c>
      <c r="E53" s="175"/>
      <c r="F53" s="176"/>
      <c r="G53" s="174"/>
      <c r="H53" s="175"/>
      <c r="I53" s="170">
        <v>262.97300000000001</v>
      </c>
      <c r="J53" s="170">
        <v>250</v>
      </c>
      <c r="K53" s="170">
        <v>250</v>
      </c>
      <c r="L53" s="156">
        <f>I53+J53+K53</f>
        <v>762.97299999999996</v>
      </c>
    </row>
    <row r="54" spans="1:12" s="139" customFormat="1">
      <c r="A54" s="239"/>
      <c r="B54" s="246"/>
      <c r="C54" s="246"/>
      <c r="D54" s="174" t="s">
        <v>23</v>
      </c>
      <c r="E54" s="175"/>
      <c r="F54" s="175"/>
      <c r="G54" s="175"/>
      <c r="H54" s="175"/>
      <c r="I54" s="170"/>
      <c r="J54" s="170"/>
      <c r="K54" s="170"/>
      <c r="L54" s="156"/>
    </row>
    <row r="55" spans="1:12" s="139" customFormat="1" ht="140.25" customHeight="1">
      <c r="A55" s="240"/>
      <c r="B55" s="231"/>
      <c r="C55" s="231"/>
      <c r="D55" s="174" t="s">
        <v>53</v>
      </c>
      <c r="E55" s="175">
        <v>241</v>
      </c>
      <c r="F55" s="176" t="s">
        <v>129</v>
      </c>
      <c r="G55" s="174">
        <v>1090082470</v>
      </c>
      <c r="H55" s="175">
        <v>244</v>
      </c>
      <c r="I55" s="170">
        <v>262.97300000000001</v>
      </c>
      <c r="J55" s="170">
        <v>250</v>
      </c>
      <c r="K55" s="170">
        <v>250</v>
      </c>
      <c r="L55" s="156">
        <f>I55+J55+K55</f>
        <v>762.97299999999996</v>
      </c>
    </row>
    <row r="56" spans="1:12" s="139" customFormat="1" ht="19.5" customHeight="1">
      <c r="A56" s="238" t="s">
        <v>167</v>
      </c>
      <c r="B56" s="230" t="s">
        <v>133</v>
      </c>
      <c r="C56" s="230" t="s">
        <v>134</v>
      </c>
      <c r="D56" s="174" t="s">
        <v>24</v>
      </c>
      <c r="E56" s="175"/>
      <c r="F56" s="176"/>
      <c r="G56" s="174"/>
      <c r="H56" s="175"/>
      <c r="I56" s="170">
        <v>10000</v>
      </c>
      <c r="J56" s="170">
        <v>10000</v>
      </c>
      <c r="K56" s="170">
        <v>10000</v>
      </c>
      <c r="L56" s="156">
        <f>I56+J56+K56</f>
        <v>30000</v>
      </c>
    </row>
    <row r="57" spans="1:12" s="139" customFormat="1">
      <c r="A57" s="239"/>
      <c r="B57" s="246"/>
      <c r="C57" s="246"/>
      <c r="D57" s="174" t="s">
        <v>23</v>
      </c>
      <c r="E57" s="175"/>
      <c r="F57" s="176"/>
      <c r="G57" s="174"/>
      <c r="H57" s="175"/>
      <c r="I57" s="170"/>
      <c r="J57" s="170"/>
      <c r="K57" s="170"/>
      <c r="L57" s="156"/>
    </row>
    <row r="58" spans="1:12" s="139" customFormat="1" ht="27.75" customHeight="1">
      <c r="A58" s="240"/>
      <c r="B58" s="231"/>
      <c r="C58" s="231"/>
      <c r="D58" s="174" t="s">
        <v>53</v>
      </c>
      <c r="E58" s="174">
        <v>241</v>
      </c>
      <c r="F58" s="179" t="s">
        <v>97</v>
      </c>
      <c r="G58" s="174">
        <v>1090082940</v>
      </c>
      <c r="H58" s="175">
        <v>244</v>
      </c>
      <c r="I58" s="180">
        <v>10000</v>
      </c>
      <c r="J58" s="180">
        <v>10000</v>
      </c>
      <c r="K58" s="178">
        <v>10000</v>
      </c>
      <c r="L58" s="156">
        <f>I58+J58+K58</f>
        <v>30000</v>
      </c>
    </row>
  </sheetData>
  <mergeCells count="79">
    <mergeCell ref="A25:A29"/>
    <mergeCell ref="A35:A37"/>
    <mergeCell ref="B35:B37"/>
    <mergeCell ref="A30:A34"/>
    <mergeCell ref="B30:B34"/>
    <mergeCell ref="B25:B29"/>
    <mergeCell ref="J27:J28"/>
    <mergeCell ref="K27:K28"/>
    <mergeCell ref="E32:E33"/>
    <mergeCell ref="F32:F33"/>
    <mergeCell ref="E27:E28"/>
    <mergeCell ref="F27:F28"/>
    <mergeCell ref="G27:G28"/>
    <mergeCell ref="H27:H28"/>
    <mergeCell ref="I27:I28"/>
    <mergeCell ref="A56:A58"/>
    <mergeCell ref="B56:B58"/>
    <mergeCell ref="C56:C58"/>
    <mergeCell ref="A50:A52"/>
    <mergeCell ref="B50:B52"/>
    <mergeCell ref="C50:C52"/>
    <mergeCell ref="A53:A55"/>
    <mergeCell ref="B53:B55"/>
    <mergeCell ref="C53:C55"/>
    <mergeCell ref="A47:A49"/>
    <mergeCell ref="B47:B49"/>
    <mergeCell ref="C47:C49"/>
    <mergeCell ref="C35:C37"/>
    <mergeCell ref="C30:C34"/>
    <mergeCell ref="B38:B46"/>
    <mergeCell ref="A38:A46"/>
    <mergeCell ref="C38:C46"/>
    <mergeCell ref="C14:C15"/>
    <mergeCell ref="A14:A15"/>
    <mergeCell ref="B14:B15"/>
    <mergeCell ref="A17:A20"/>
    <mergeCell ref="H23:H24"/>
    <mergeCell ref="D23:D24"/>
    <mergeCell ref="E23:E24"/>
    <mergeCell ref="F23:F24"/>
    <mergeCell ref="G23:G24"/>
    <mergeCell ref="B17:B20"/>
    <mergeCell ref="C17:C20"/>
    <mergeCell ref="A21:A24"/>
    <mergeCell ref="B21:B24"/>
    <mergeCell ref="C21:C24"/>
    <mergeCell ref="J23:J24"/>
    <mergeCell ref="D14:D15"/>
    <mergeCell ref="E14:H14"/>
    <mergeCell ref="K23:K24"/>
    <mergeCell ref="L23:L24"/>
    <mergeCell ref="I23:I24"/>
    <mergeCell ref="J1:L1"/>
    <mergeCell ref="L40:L41"/>
    <mergeCell ref="C25:C29"/>
    <mergeCell ref="D27:D29"/>
    <mergeCell ref="L27:L28"/>
    <mergeCell ref="G32:G33"/>
    <mergeCell ref="D40:D46"/>
    <mergeCell ref="H40:H41"/>
    <mergeCell ref="D32:D33"/>
    <mergeCell ref="I40:I41"/>
    <mergeCell ref="J40:J41"/>
    <mergeCell ref="K40:K41"/>
    <mergeCell ref="E40:E41"/>
    <mergeCell ref="F40:F41"/>
    <mergeCell ref="G40:G41"/>
    <mergeCell ref="L14:L15"/>
    <mergeCell ref="J2:L2"/>
    <mergeCell ref="L11:L12"/>
    <mergeCell ref="A5:L5"/>
    <mergeCell ref="A6:L6"/>
    <mergeCell ref="A7:L7"/>
    <mergeCell ref="A8:L8"/>
    <mergeCell ref="A11:A12"/>
    <mergeCell ref="B11:B12"/>
    <mergeCell ref="C11:C12"/>
    <mergeCell ref="D11:D12"/>
    <mergeCell ref="E11:H11"/>
  </mergeCells>
  <pageMargins left="0.59055118110236227" right="0.59055118110236227" top="0.98425196850393704" bottom="0.39370078740157483" header="0.31496062992125984" footer="0.31496062992125984"/>
  <pageSetup paperSize="9"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M84"/>
  <sheetViews>
    <sheetView view="pageBreakPreview" zoomScale="90" zoomScaleSheetLayoutView="90" workbookViewId="0">
      <selection activeCell="I1" sqref="I1:K1"/>
    </sheetView>
  </sheetViews>
  <sheetFormatPr defaultColWidth="9" defaultRowHeight="18" outlineLevelCol="1"/>
  <cols>
    <col min="1" max="1" width="5.3984375" style="20" customWidth="1"/>
    <col min="2" max="2" width="19.69921875" style="7" customWidth="1"/>
    <col min="3" max="3" width="24.3984375" style="7" customWidth="1"/>
    <col min="4" max="4" width="27.5" style="7" customWidth="1"/>
    <col min="5" max="7" width="13" style="42" hidden="1" customWidth="1" outlineLevel="1"/>
    <col min="8" max="8" width="13" style="7" bestFit="1" customWidth="1" collapsed="1"/>
    <col min="9" max="9" width="18.59765625" style="7" bestFit="1" customWidth="1"/>
    <col min="10" max="10" width="13.3984375" style="7" bestFit="1" customWidth="1"/>
    <col min="11" max="11" width="18.09765625" style="7" bestFit="1" customWidth="1"/>
    <col min="12" max="12" width="9" style="7"/>
    <col min="13" max="13" width="17.8984375" style="43" bestFit="1" customWidth="1"/>
    <col min="14" max="16384" width="9" style="7"/>
  </cols>
  <sheetData>
    <row r="1" spans="1:13" ht="83.25" customHeight="1">
      <c r="I1" s="268" t="s">
        <v>197</v>
      </c>
      <c r="J1" s="268"/>
      <c r="K1" s="268"/>
    </row>
    <row r="2" spans="1:13" s="192" customFormat="1">
      <c r="A2" s="193"/>
      <c r="E2" s="42"/>
      <c r="F2" s="42"/>
      <c r="G2" s="42"/>
      <c r="I2" s="11" t="s">
        <v>193</v>
      </c>
      <c r="M2" s="144"/>
    </row>
    <row r="3" spans="1:13" ht="70.5" customHeight="1">
      <c r="I3" s="198" t="str">
        <f>CONCATENATE("к муниципальной программе Туруханского района """,'пр 6 к МП'!C14,"""")</f>
        <v>к муниципальной программе Туруханского района "Наименование муниципальной программы Туруханского района, подпрограммы"</v>
      </c>
      <c r="J3" s="198"/>
      <c r="K3" s="198"/>
    </row>
    <row r="4" spans="1:13">
      <c r="A4" s="205" t="s">
        <v>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3">
      <c r="A5" s="205" t="s">
        <v>32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3">
      <c r="A6" s="205" t="s">
        <v>33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3">
      <c r="A7" s="205" t="s">
        <v>34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3">
      <c r="A8" s="205" t="s">
        <v>35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</row>
    <row r="9" spans="1:13">
      <c r="A9" s="205" t="s">
        <v>36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spans="1:13" ht="1.5" customHeight="1">
      <c r="A10" s="88"/>
      <c r="B10" s="1"/>
      <c r="C10" s="1"/>
      <c r="D10" s="1"/>
      <c r="E10" s="41"/>
      <c r="F10" s="41"/>
      <c r="G10" s="41"/>
      <c r="H10" s="1"/>
      <c r="I10" s="1"/>
      <c r="J10" s="1"/>
      <c r="K10" s="1"/>
    </row>
    <row r="11" spans="1:13" ht="15.75" customHeight="1">
      <c r="A11" s="6"/>
      <c r="B11" s="1"/>
      <c r="C11" s="1"/>
      <c r="D11" s="1"/>
      <c r="E11" s="41"/>
      <c r="F11" s="41"/>
      <c r="G11" s="41"/>
      <c r="H11" s="1"/>
      <c r="I11" s="1"/>
      <c r="J11" s="1"/>
      <c r="K11" s="89" t="s">
        <v>11</v>
      </c>
    </row>
    <row r="12" spans="1:13" ht="57.75" customHeight="1">
      <c r="A12" s="200" t="s">
        <v>10</v>
      </c>
      <c r="B12" s="200" t="s">
        <v>25</v>
      </c>
      <c r="C12" s="200" t="s">
        <v>26</v>
      </c>
      <c r="D12" s="200" t="s">
        <v>29</v>
      </c>
      <c r="E12" s="40">
        <v>2014</v>
      </c>
      <c r="F12" s="40">
        <v>2015</v>
      </c>
      <c r="G12" s="40">
        <v>2016</v>
      </c>
      <c r="H12" s="87" t="s">
        <v>44</v>
      </c>
      <c r="I12" s="87" t="s">
        <v>45</v>
      </c>
      <c r="J12" s="87" t="s">
        <v>46</v>
      </c>
      <c r="K12" s="200" t="s">
        <v>16</v>
      </c>
    </row>
    <row r="13" spans="1:13">
      <c r="A13" s="200"/>
      <c r="B13" s="200"/>
      <c r="C13" s="200"/>
      <c r="D13" s="200"/>
      <c r="E13" s="40"/>
      <c r="F13" s="40"/>
      <c r="G13" s="40"/>
      <c r="H13" s="87" t="s">
        <v>21</v>
      </c>
      <c r="I13" s="87" t="s">
        <v>21</v>
      </c>
      <c r="J13" s="87" t="s">
        <v>21</v>
      </c>
      <c r="K13" s="200"/>
    </row>
    <row r="14" spans="1:13" ht="15.75" customHeight="1">
      <c r="A14" s="87">
        <v>1</v>
      </c>
      <c r="B14" s="87">
        <v>2</v>
      </c>
      <c r="C14" s="87">
        <v>3</v>
      </c>
      <c r="D14" s="87">
        <v>4</v>
      </c>
      <c r="E14" s="40"/>
      <c r="F14" s="40"/>
      <c r="G14" s="40"/>
      <c r="H14" s="87">
        <v>5</v>
      </c>
      <c r="I14" s="87">
        <v>6</v>
      </c>
      <c r="J14" s="87">
        <v>7</v>
      </c>
      <c r="K14" s="87">
        <v>8</v>
      </c>
    </row>
    <row r="15" spans="1:13" s="136" customFormat="1" ht="17.25" customHeight="1">
      <c r="A15" s="269">
        <v>1</v>
      </c>
      <c r="B15" s="272" t="s">
        <v>30</v>
      </c>
      <c r="C15" s="275" t="s">
        <v>121</v>
      </c>
      <c r="D15" s="160" t="s">
        <v>28</v>
      </c>
      <c r="E15" s="145" t="e">
        <f>#REF!+E29+E36+E43</f>
        <v>#REF!</v>
      </c>
      <c r="F15" s="145" t="e">
        <f>#REF!+F29+F36+F43</f>
        <v>#REF!</v>
      </c>
      <c r="G15" s="145" t="e">
        <f>#REF!+G29+G36+G43</f>
        <v>#REF!</v>
      </c>
      <c r="H15" s="146">
        <v>22707.133000000002</v>
      </c>
      <c r="I15" s="146">
        <f>I78+I71+I64+I57+I50+I43+I36</f>
        <v>13697.688</v>
      </c>
      <c r="J15" s="146">
        <f>J29+J36+J43+J50+J57+J64+J71+J78</f>
        <v>13760.25</v>
      </c>
      <c r="K15" s="146">
        <f>H15+I15+J15</f>
        <v>50165.071000000004</v>
      </c>
      <c r="M15" s="144"/>
    </row>
    <row r="16" spans="1:13" s="136" customFormat="1" ht="14.25" customHeight="1">
      <c r="A16" s="270"/>
      <c r="B16" s="273"/>
      <c r="C16" s="275"/>
      <c r="D16" s="160" t="s">
        <v>12</v>
      </c>
      <c r="E16" s="147"/>
      <c r="F16" s="147"/>
      <c r="G16" s="147"/>
      <c r="H16" s="148"/>
      <c r="I16" s="148"/>
      <c r="J16" s="148"/>
      <c r="K16" s="148"/>
      <c r="M16" s="144"/>
    </row>
    <row r="17" spans="1:13" s="136" customFormat="1" ht="15" customHeight="1">
      <c r="A17" s="270"/>
      <c r="B17" s="273"/>
      <c r="C17" s="275"/>
      <c r="D17" s="137" t="s">
        <v>63</v>
      </c>
      <c r="E17" s="149" t="e">
        <f>#REF!+E31+E38+E45</f>
        <v>#REF!</v>
      </c>
      <c r="F17" s="149" t="e">
        <f>#REF!+F31+F38+F45</f>
        <v>#REF!</v>
      </c>
      <c r="G17" s="149" t="e">
        <f>#REF!+G31+G38+G45</f>
        <v>#REF!</v>
      </c>
      <c r="H17" s="148"/>
      <c r="I17" s="148"/>
      <c r="J17" s="148"/>
      <c r="K17" s="148"/>
      <c r="M17" s="144"/>
    </row>
    <row r="18" spans="1:13" s="136" customFormat="1" ht="16.5" customHeight="1">
      <c r="A18" s="270"/>
      <c r="B18" s="273"/>
      <c r="C18" s="275"/>
      <c r="D18" s="160" t="s">
        <v>64</v>
      </c>
      <c r="E18" s="149" t="e">
        <f>#REF!+E32+E39+E46</f>
        <v>#REF!</v>
      </c>
      <c r="F18" s="149" t="e">
        <f>#REF!+F32+F39+F46</f>
        <v>#REF!</v>
      </c>
      <c r="G18" s="149" t="e">
        <f>#REF!+G32+G39+G46</f>
        <v>#REF!</v>
      </c>
      <c r="H18" s="194">
        <v>4905</v>
      </c>
      <c r="I18" s="153"/>
      <c r="J18" s="153"/>
      <c r="K18" s="194">
        <v>4905</v>
      </c>
      <c r="M18" s="144"/>
    </row>
    <row r="19" spans="1:13" s="136" customFormat="1" ht="14.25" customHeight="1">
      <c r="A19" s="270"/>
      <c r="B19" s="273"/>
      <c r="C19" s="275"/>
      <c r="D19" s="160" t="s">
        <v>31</v>
      </c>
      <c r="E19" s="149" t="e">
        <f>#REF!+E33+E40+E47</f>
        <v>#REF!</v>
      </c>
      <c r="F19" s="149" t="e">
        <f>#REF!+F33+F40+F47</f>
        <v>#REF!</v>
      </c>
      <c r="G19" s="149" t="e">
        <f>#REF!+G33+G40+G47</f>
        <v>#REF!</v>
      </c>
      <c r="H19" s="148">
        <f>H26+H33+H40+H47+H54+H61+H68+H75+H82</f>
        <v>17802.133000000002</v>
      </c>
      <c r="I19" s="148">
        <v>13697.688</v>
      </c>
      <c r="J19" s="148">
        <v>13760.25</v>
      </c>
      <c r="K19" s="148">
        <f>H19+I19+J19</f>
        <v>45260.071000000004</v>
      </c>
      <c r="M19" s="144"/>
    </row>
    <row r="20" spans="1:13" s="136" customFormat="1" ht="45" customHeight="1">
      <c r="A20" s="270"/>
      <c r="B20" s="273"/>
      <c r="C20" s="275"/>
      <c r="D20" s="138" t="s">
        <v>65</v>
      </c>
      <c r="E20" s="147" t="e">
        <f>#REF!+E34+E41+E48</f>
        <v>#REF!</v>
      </c>
      <c r="F20" s="147" t="e">
        <f>#REF!+F34+F41+F48</f>
        <v>#REF!</v>
      </c>
      <c r="G20" s="147" t="e">
        <f>#REF!+G34+G41+G48</f>
        <v>#REF!</v>
      </c>
      <c r="H20" s="148"/>
      <c r="I20" s="148"/>
      <c r="J20" s="148"/>
      <c r="K20" s="148"/>
      <c r="M20" s="144"/>
    </row>
    <row r="21" spans="1:13" s="136" customFormat="1" ht="15.75" customHeight="1">
      <c r="A21" s="271"/>
      <c r="B21" s="274"/>
      <c r="C21" s="275"/>
      <c r="D21" s="160" t="s">
        <v>13</v>
      </c>
      <c r="E21" s="147" t="e">
        <f>#REF!+E35+E42+E49</f>
        <v>#REF!</v>
      </c>
      <c r="F21" s="147" t="e">
        <f>#REF!+F35+F42+F49</f>
        <v>#REF!</v>
      </c>
      <c r="G21" s="147" t="e">
        <f>#REF!+G35+G42+G49</f>
        <v>#REF!</v>
      </c>
      <c r="H21" s="148"/>
      <c r="I21" s="148"/>
      <c r="J21" s="148"/>
      <c r="K21" s="148"/>
      <c r="M21" s="144"/>
    </row>
    <row r="22" spans="1:13" s="136" customFormat="1" ht="15.75" customHeight="1">
      <c r="A22" s="269" t="s">
        <v>3</v>
      </c>
      <c r="B22" s="272" t="s">
        <v>168</v>
      </c>
      <c r="C22" s="275" t="s">
        <v>164</v>
      </c>
      <c r="D22" s="160" t="s">
        <v>28</v>
      </c>
      <c r="E22" s="141">
        <f t="shared" ref="E22:G22" si="0">SUM(E24:E28)</f>
        <v>174209.69390000001</v>
      </c>
      <c r="F22" s="141">
        <f t="shared" si="0"/>
        <v>81921.9133</v>
      </c>
      <c r="G22" s="141">
        <f t="shared" si="0"/>
        <v>93721.1</v>
      </c>
      <c r="H22" s="146">
        <v>2870.91</v>
      </c>
      <c r="I22" s="146">
        <f t="shared" ref="I22:J22" si="1">SUM(I24:I28)</f>
        <v>0</v>
      </c>
      <c r="J22" s="146">
        <f t="shared" si="1"/>
        <v>0</v>
      </c>
      <c r="K22" s="146">
        <f t="shared" ref="K22" si="2">SUM(H22:J22)</f>
        <v>2870.91</v>
      </c>
      <c r="M22" s="144"/>
    </row>
    <row r="23" spans="1:13" s="136" customFormat="1" ht="15.75" customHeight="1">
      <c r="A23" s="270"/>
      <c r="B23" s="273"/>
      <c r="C23" s="275"/>
      <c r="D23" s="160" t="s">
        <v>12</v>
      </c>
      <c r="E23" s="141"/>
      <c r="F23" s="141"/>
      <c r="G23" s="141"/>
      <c r="H23" s="148"/>
      <c r="I23" s="148"/>
      <c r="J23" s="148"/>
      <c r="K23" s="148"/>
      <c r="M23" s="144"/>
    </row>
    <row r="24" spans="1:13" s="136" customFormat="1" ht="15.75" customHeight="1">
      <c r="A24" s="270"/>
      <c r="B24" s="273"/>
      <c r="C24" s="275"/>
      <c r="D24" s="137" t="s">
        <v>63</v>
      </c>
      <c r="E24" s="142"/>
      <c r="F24" s="142"/>
      <c r="G24" s="142"/>
      <c r="H24" s="148"/>
      <c r="I24" s="148"/>
      <c r="J24" s="148"/>
      <c r="K24" s="148"/>
      <c r="M24" s="144"/>
    </row>
    <row r="25" spans="1:13" s="136" customFormat="1" ht="15.75" customHeight="1">
      <c r="A25" s="270"/>
      <c r="B25" s="273"/>
      <c r="C25" s="275"/>
      <c r="D25" s="160" t="s">
        <v>64</v>
      </c>
      <c r="E25" s="141"/>
      <c r="F25" s="141"/>
      <c r="G25" s="141"/>
      <c r="H25" s="148"/>
      <c r="I25" s="148"/>
      <c r="J25" s="148"/>
      <c r="K25" s="148"/>
      <c r="M25" s="144"/>
    </row>
    <row r="26" spans="1:13" s="136" customFormat="1" ht="15.75" customHeight="1">
      <c r="A26" s="270"/>
      <c r="B26" s="273"/>
      <c r="C26" s="275"/>
      <c r="D26" s="160" t="s">
        <v>31</v>
      </c>
      <c r="E26" s="141">
        <v>174209.69390000001</v>
      </c>
      <c r="F26" s="141">
        <v>81921.9133</v>
      </c>
      <c r="G26" s="141">
        <v>93721.1</v>
      </c>
      <c r="H26" s="148">
        <v>2870.91</v>
      </c>
      <c r="I26" s="148">
        <v>0</v>
      </c>
      <c r="J26" s="148">
        <v>0</v>
      </c>
      <c r="K26" s="148">
        <v>2870.91</v>
      </c>
      <c r="M26" s="144"/>
    </row>
    <row r="27" spans="1:13" s="136" customFormat="1" ht="15.75" customHeight="1">
      <c r="A27" s="270"/>
      <c r="B27" s="273"/>
      <c r="C27" s="275"/>
      <c r="D27" s="138" t="s">
        <v>65</v>
      </c>
      <c r="E27" s="143"/>
      <c r="F27" s="143"/>
      <c r="G27" s="143"/>
      <c r="H27" s="148"/>
      <c r="I27" s="148"/>
      <c r="J27" s="148"/>
      <c r="K27" s="148"/>
      <c r="M27" s="144"/>
    </row>
    <row r="28" spans="1:13" s="136" customFormat="1" ht="15.75" customHeight="1">
      <c r="A28" s="271"/>
      <c r="B28" s="274"/>
      <c r="C28" s="275"/>
      <c r="D28" s="160" t="s">
        <v>13</v>
      </c>
      <c r="E28" s="141"/>
      <c r="F28" s="141"/>
      <c r="G28" s="141"/>
      <c r="H28" s="148"/>
      <c r="I28" s="148"/>
      <c r="J28" s="148"/>
      <c r="K28" s="148"/>
      <c r="M28" s="144"/>
    </row>
    <row r="29" spans="1:13" s="136" customFormat="1" ht="15.75" customHeight="1">
      <c r="A29" s="269" t="s">
        <v>55</v>
      </c>
      <c r="B29" s="272" t="s">
        <v>60</v>
      </c>
      <c r="C29" s="275" t="s">
        <v>122</v>
      </c>
      <c r="D29" s="160" t="s">
        <v>28</v>
      </c>
      <c r="E29" s="141">
        <f t="shared" ref="E29:G29" si="3">SUM(E31:E35)</f>
        <v>174209.69390000001</v>
      </c>
      <c r="F29" s="141">
        <f t="shared" si="3"/>
        <v>81921.9133</v>
      </c>
      <c r="G29" s="141">
        <f t="shared" si="3"/>
        <v>93721.1</v>
      </c>
      <c r="H29" s="146">
        <v>10</v>
      </c>
      <c r="I29" s="146">
        <f t="shared" ref="I29:J29" si="4">SUM(I31:I35)</f>
        <v>0</v>
      </c>
      <c r="J29" s="146">
        <f t="shared" si="4"/>
        <v>0</v>
      </c>
      <c r="K29" s="146">
        <f t="shared" ref="K29:K47" si="5">SUM(H29:J29)</f>
        <v>10</v>
      </c>
      <c r="M29" s="144"/>
    </row>
    <row r="30" spans="1:13" s="136" customFormat="1" ht="14.25" customHeight="1">
      <c r="A30" s="270"/>
      <c r="B30" s="273"/>
      <c r="C30" s="275"/>
      <c r="D30" s="160" t="s">
        <v>12</v>
      </c>
      <c r="E30" s="141"/>
      <c r="F30" s="141"/>
      <c r="G30" s="141"/>
      <c r="H30" s="148"/>
      <c r="I30" s="148"/>
      <c r="J30" s="148"/>
      <c r="K30" s="148"/>
      <c r="M30" s="144"/>
    </row>
    <row r="31" spans="1:13" s="136" customFormat="1" ht="16.5" customHeight="1">
      <c r="A31" s="270"/>
      <c r="B31" s="273"/>
      <c r="C31" s="275"/>
      <c r="D31" s="137" t="s">
        <v>63</v>
      </c>
      <c r="E31" s="142"/>
      <c r="F31" s="142"/>
      <c r="G31" s="142"/>
      <c r="H31" s="148"/>
      <c r="I31" s="148"/>
      <c r="J31" s="148"/>
      <c r="K31" s="148"/>
      <c r="M31" s="144"/>
    </row>
    <row r="32" spans="1:13" s="136" customFormat="1" ht="14.25" customHeight="1">
      <c r="A32" s="270"/>
      <c r="B32" s="273"/>
      <c r="C32" s="275"/>
      <c r="D32" s="160" t="s">
        <v>64</v>
      </c>
      <c r="E32" s="141"/>
      <c r="F32" s="141"/>
      <c r="G32" s="141"/>
      <c r="H32" s="148"/>
      <c r="I32" s="148"/>
      <c r="J32" s="148"/>
      <c r="K32" s="148"/>
      <c r="M32" s="144"/>
    </row>
    <row r="33" spans="1:13" s="136" customFormat="1" ht="16.5" customHeight="1">
      <c r="A33" s="270"/>
      <c r="B33" s="273"/>
      <c r="C33" s="275"/>
      <c r="D33" s="160" t="s">
        <v>31</v>
      </c>
      <c r="E33" s="141">
        <v>174209.69390000001</v>
      </c>
      <c r="F33" s="141">
        <v>81921.9133</v>
      </c>
      <c r="G33" s="141">
        <v>93721.1</v>
      </c>
      <c r="H33" s="148">
        <v>10</v>
      </c>
      <c r="I33" s="148">
        <v>0</v>
      </c>
      <c r="J33" s="148">
        <v>0</v>
      </c>
      <c r="K33" s="148">
        <v>10</v>
      </c>
      <c r="M33" s="144"/>
    </row>
    <row r="34" spans="1:13" s="136" customFormat="1" ht="46.5" customHeight="1">
      <c r="A34" s="270"/>
      <c r="B34" s="273"/>
      <c r="C34" s="275"/>
      <c r="D34" s="138" t="s">
        <v>65</v>
      </c>
      <c r="E34" s="143"/>
      <c r="F34" s="143"/>
      <c r="G34" s="143"/>
      <c r="H34" s="148"/>
      <c r="I34" s="148"/>
      <c r="J34" s="148"/>
      <c r="K34" s="148"/>
      <c r="M34" s="144"/>
    </row>
    <row r="35" spans="1:13" s="136" customFormat="1" ht="13.5" customHeight="1">
      <c r="A35" s="271"/>
      <c r="B35" s="274"/>
      <c r="C35" s="275"/>
      <c r="D35" s="160" t="s">
        <v>13</v>
      </c>
      <c r="E35" s="141"/>
      <c r="F35" s="141"/>
      <c r="G35" s="141"/>
      <c r="H35" s="148"/>
      <c r="I35" s="148"/>
      <c r="J35" s="148"/>
      <c r="K35" s="148"/>
      <c r="M35" s="144"/>
    </row>
    <row r="36" spans="1:13" s="136" customFormat="1" ht="15.75" customHeight="1">
      <c r="A36" s="269" t="s">
        <v>57</v>
      </c>
      <c r="B36" s="272" t="s">
        <v>61</v>
      </c>
      <c r="C36" s="275" t="s">
        <v>124</v>
      </c>
      <c r="D36" s="160" t="s">
        <v>28</v>
      </c>
      <c r="E36" s="141">
        <f t="shared" ref="E36:G36" si="6">SUM(E38:E42)</f>
        <v>23.4</v>
      </c>
      <c r="F36" s="141">
        <f t="shared" si="6"/>
        <v>0</v>
      </c>
      <c r="G36" s="141">
        <f t="shared" si="6"/>
        <v>558.12400000000002</v>
      </c>
      <c r="H36" s="146">
        <v>1450</v>
      </c>
      <c r="I36" s="146">
        <v>700</v>
      </c>
      <c r="J36" s="146">
        <v>700</v>
      </c>
      <c r="K36" s="146">
        <f t="shared" si="5"/>
        <v>2850</v>
      </c>
      <c r="L36" s="140"/>
      <c r="M36" s="144"/>
    </row>
    <row r="37" spans="1:13" s="136" customFormat="1" ht="12" customHeight="1">
      <c r="A37" s="270"/>
      <c r="B37" s="273"/>
      <c r="C37" s="275"/>
      <c r="D37" s="160" t="s">
        <v>12</v>
      </c>
      <c r="E37" s="141"/>
      <c r="F37" s="141"/>
      <c r="G37" s="141"/>
      <c r="H37" s="148"/>
      <c r="I37" s="148"/>
      <c r="J37" s="148"/>
      <c r="K37" s="148"/>
      <c r="M37" s="144"/>
    </row>
    <row r="38" spans="1:13" s="136" customFormat="1" ht="16.5" customHeight="1">
      <c r="A38" s="270"/>
      <c r="B38" s="273"/>
      <c r="C38" s="275"/>
      <c r="D38" s="137" t="s">
        <v>63</v>
      </c>
      <c r="E38" s="142"/>
      <c r="F38" s="142"/>
      <c r="G38" s="142"/>
      <c r="H38" s="148"/>
      <c r="I38" s="148"/>
      <c r="J38" s="148"/>
      <c r="K38" s="148"/>
      <c r="M38" s="144"/>
    </row>
    <row r="39" spans="1:13" s="136" customFormat="1" ht="13.5" customHeight="1">
      <c r="A39" s="270"/>
      <c r="B39" s="273"/>
      <c r="C39" s="275"/>
      <c r="D39" s="160" t="s">
        <v>64</v>
      </c>
      <c r="E39" s="141">
        <v>23.4</v>
      </c>
      <c r="F39" s="141">
        <v>0</v>
      </c>
      <c r="G39" s="141">
        <v>237.64000000000001</v>
      </c>
      <c r="H39" s="148"/>
      <c r="I39" s="148"/>
      <c r="J39" s="148"/>
      <c r="K39" s="148"/>
      <c r="M39" s="144"/>
    </row>
    <row r="40" spans="1:13" s="136" customFormat="1" ht="14.25" customHeight="1">
      <c r="A40" s="270"/>
      <c r="B40" s="273"/>
      <c r="C40" s="275"/>
      <c r="D40" s="160" t="s">
        <v>31</v>
      </c>
      <c r="E40" s="141">
        <v>0</v>
      </c>
      <c r="F40" s="141">
        <v>0</v>
      </c>
      <c r="G40" s="141">
        <v>320.48399999999998</v>
      </c>
      <c r="H40" s="148">
        <v>1450</v>
      </c>
      <c r="I40" s="148">
        <v>700</v>
      </c>
      <c r="J40" s="148">
        <v>700</v>
      </c>
      <c r="K40" s="148">
        <f t="shared" si="5"/>
        <v>2850</v>
      </c>
      <c r="M40" s="144"/>
    </row>
    <row r="41" spans="1:13" s="136" customFormat="1" ht="46.5" customHeight="1">
      <c r="A41" s="270"/>
      <c r="B41" s="273"/>
      <c r="C41" s="275"/>
      <c r="D41" s="138" t="s">
        <v>65</v>
      </c>
      <c r="E41" s="143"/>
      <c r="F41" s="143"/>
      <c r="G41" s="143"/>
      <c r="H41" s="148"/>
      <c r="I41" s="148"/>
      <c r="J41" s="148"/>
      <c r="K41" s="148"/>
      <c r="M41" s="144"/>
    </row>
    <row r="42" spans="1:13" s="136" customFormat="1" ht="13.5" customHeight="1">
      <c r="A42" s="271"/>
      <c r="B42" s="274"/>
      <c r="C42" s="275"/>
      <c r="D42" s="160" t="s">
        <v>13</v>
      </c>
      <c r="E42" s="141"/>
      <c r="F42" s="141"/>
      <c r="G42" s="141"/>
      <c r="H42" s="148"/>
      <c r="I42" s="148"/>
      <c r="J42" s="148"/>
      <c r="K42" s="148"/>
      <c r="M42" s="144"/>
    </row>
    <row r="43" spans="1:13" s="136" customFormat="1" ht="15" customHeight="1">
      <c r="A43" s="269" t="s">
        <v>58</v>
      </c>
      <c r="B43" s="272" t="s">
        <v>62</v>
      </c>
      <c r="C43" s="275" t="s">
        <v>125</v>
      </c>
      <c r="D43" s="160" t="s">
        <v>28</v>
      </c>
      <c r="E43" s="141">
        <f t="shared" ref="E43:G43" si="7">SUM(E45:E49)</f>
        <v>12095.88</v>
      </c>
      <c r="F43" s="141">
        <f t="shared" si="7"/>
        <v>11940</v>
      </c>
      <c r="G43" s="141">
        <f t="shared" si="7"/>
        <v>10600</v>
      </c>
      <c r="H43" s="146">
        <v>310</v>
      </c>
      <c r="I43" s="146">
        <v>87.438000000000002</v>
      </c>
      <c r="J43" s="146">
        <v>150</v>
      </c>
      <c r="K43" s="146">
        <f t="shared" si="5"/>
        <v>547.43799999999999</v>
      </c>
      <c r="M43" s="144"/>
    </row>
    <row r="44" spans="1:13" s="136" customFormat="1" ht="14.25" customHeight="1">
      <c r="A44" s="270"/>
      <c r="B44" s="273"/>
      <c r="C44" s="275"/>
      <c r="D44" s="160" t="s">
        <v>12</v>
      </c>
      <c r="E44" s="141"/>
      <c r="F44" s="141"/>
      <c r="G44" s="141"/>
      <c r="H44" s="148"/>
      <c r="I44" s="148"/>
      <c r="J44" s="148"/>
      <c r="K44" s="148"/>
      <c r="M44" s="144"/>
    </row>
    <row r="45" spans="1:13" s="136" customFormat="1" ht="15.75" customHeight="1">
      <c r="A45" s="270"/>
      <c r="B45" s="273"/>
      <c r="C45" s="275"/>
      <c r="D45" s="137" t="s">
        <v>63</v>
      </c>
      <c r="E45" s="142"/>
      <c r="F45" s="142"/>
      <c r="G45" s="142"/>
      <c r="H45" s="148"/>
      <c r="I45" s="148"/>
      <c r="J45" s="148"/>
      <c r="K45" s="148"/>
      <c r="M45" s="144"/>
    </row>
    <row r="46" spans="1:13" s="136" customFormat="1" ht="14.25" customHeight="1">
      <c r="A46" s="270"/>
      <c r="B46" s="273"/>
      <c r="C46" s="275"/>
      <c r="D46" s="160" t="s">
        <v>64</v>
      </c>
      <c r="E46" s="141"/>
      <c r="F46" s="141"/>
      <c r="G46" s="141"/>
      <c r="H46" s="148"/>
      <c r="I46" s="148"/>
      <c r="J46" s="148"/>
      <c r="K46" s="148"/>
      <c r="M46" s="144"/>
    </row>
    <row r="47" spans="1:13" s="136" customFormat="1" ht="12.75" customHeight="1">
      <c r="A47" s="270"/>
      <c r="B47" s="273"/>
      <c r="C47" s="275"/>
      <c r="D47" s="160" t="s">
        <v>31</v>
      </c>
      <c r="E47" s="141">
        <v>12095.88</v>
      </c>
      <c r="F47" s="141">
        <v>11940</v>
      </c>
      <c r="G47" s="141">
        <v>10600</v>
      </c>
      <c r="H47" s="148">
        <v>310</v>
      </c>
      <c r="I47" s="148">
        <v>87.438000000000002</v>
      </c>
      <c r="J47" s="148">
        <v>150</v>
      </c>
      <c r="K47" s="148">
        <f t="shared" si="5"/>
        <v>547.43799999999999</v>
      </c>
      <c r="M47" s="144"/>
    </row>
    <row r="48" spans="1:13" s="136" customFormat="1" ht="44.25" customHeight="1">
      <c r="A48" s="270"/>
      <c r="B48" s="273"/>
      <c r="C48" s="275"/>
      <c r="D48" s="138" t="s">
        <v>65</v>
      </c>
      <c r="E48" s="143"/>
      <c r="F48" s="143"/>
      <c r="G48" s="143"/>
      <c r="H48" s="148"/>
      <c r="I48" s="148"/>
      <c r="J48" s="148"/>
      <c r="K48" s="148"/>
      <c r="M48" s="144"/>
    </row>
    <row r="49" spans="1:13" s="136" customFormat="1" ht="14.25" customHeight="1">
      <c r="A49" s="271"/>
      <c r="B49" s="274"/>
      <c r="C49" s="275"/>
      <c r="D49" s="160" t="s">
        <v>13</v>
      </c>
      <c r="E49" s="141"/>
      <c r="F49" s="141"/>
      <c r="G49" s="141"/>
      <c r="H49" s="148"/>
      <c r="I49" s="148"/>
      <c r="J49" s="148"/>
      <c r="K49" s="148"/>
      <c r="M49" s="144"/>
    </row>
    <row r="50" spans="1:13" s="136" customFormat="1" ht="15" customHeight="1">
      <c r="A50" s="269" t="s">
        <v>152</v>
      </c>
      <c r="B50" s="272" t="s">
        <v>149</v>
      </c>
      <c r="C50" s="275" t="s">
        <v>150</v>
      </c>
      <c r="D50" s="160" t="s">
        <v>28</v>
      </c>
      <c r="E50" s="141">
        <f t="shared" ref="E50:G50" si="8">SUM(E52:E56)</f>
        <v>12095.88</v>
      </c>
      <c r="F50" s="141">
        <f t="shared" si="8"/>
        <v>11940</v>
      </c>
      <c r="G50" s="141">
        <f t="shared" si="8"/>
        <v>10600</v>
      </c>
      <c r="H50" s="190">
        <f>H53+H54</f>
        <v>6653</v>
      </c>
      <c r="I50" s="146">
        <v>1000</v>
      </c>
      <c r="J50" s="146">
        <v>1000</v>
      </c>
      <c r="K50" s="146">
        <f t="shared" ref="K50" si="9">SUM(H50:J50)</f>
        <v>8653</v>
      </c>
      <c r="M50" s="144"/>
    </row>
    <row r="51" spans="1:13" s="136" customFormat="1" ht="15" customHeight="1">
      <c r="A51" s="270"/>
      <c r="B51" s="273"/>
      <c r="C51" s="275"/>
      <c r="D51" s="160" t="s">
        <v>12</v>
      </c>
      <c r="E51" s="141"/>
      <c r="F51" s="141"/>
      <c r="G51" s="141"/>
      <c r="H51" s="191"/>
      <c r="I51" s="148"/>
      <c r="J51" s="148"/>
      <c r="K51" s="148"/>
      <c r="M51" s="144"/>
    </row>
    <row r="52" spans="1:13" s="136" customFormat="1" ht="17.25" customHeight="1">
      <c r="A52" s="270"/>
      <c r="B52" s="273"/>
      <c r="C52" s="275"/>
      <c r="D52" s="137" t="s">
        <v>63</v>
      </c>
      <c r="E52" s="142"/>
      <c r="F52" s="142"/>
      <c r="G52" s="142"/>
      <c r="H52" s="191"/>
      <c r="I52" s="148"/>
      <c r="J52" s="148"/>
      <c r="K52" s="148"/>
      <c r="M52" s="144"/>
    </row>
    <row r="53" spans="1:13" s="136" customFormat="1" ht="15" customHeight="1">
      <c r="A53" s="270"/>
      <c r="B53" s="273"/>
      <c r="C53" s="275"/>
      <c r="D53" s="160" t="s">
        <v>64</v>
      </c>
      <c r="E53" s="141"/>
      <c r="F53" s="141"/>
      <c r="G53" s="141"/>
      <c r="H53" s="191">
        <v>4905</v>
      </c>
      <c r="I53" s="148"/>
      <c r="J53" s="148"/>
      <c r="K53" s="148">
        <f>H53</f>
        <v>4905</v>
      </c>
      <c r="M53" s="144"/>
    </row>
    <row r="54" spans="1:13" s="136" customFormat="1" ht="17.25" customHeight="1">
      <c r="A54" s="270"/>
      <c r="B54" s="273"/>
      <c r="C54" s="275"/>
      <c r="D54" s="160" t="s">
        <v>31</v>
      </c>
      <c r="E54" s="141">
        <v>12095.88</v>
      </c>
      <c r="F54" s="141">
        <v>11940</v>
      </c>
      <c r="G54" s="141">
        <v>10600</v>
      </c>
      <c r="H54" s="191">
        <v>1748</v>
      </c>
      <c r="I54" s="148">
        <v>1000</v>
      </c>
      <c r="J54" s="148">
        <v>1000</v>
      </c>
      <c r="K54" s="148">
        <f t="shared" ref="K54:K57" si="10">SUM(H54:J54)</f>
        <v>3748</v>
      </c>
      <c r="M54" s="144"/>
    </row>
    <row r="55" spans="1:13" s="136" customFormat="1" ht="46.5" customHeight="1">
      <c r="A55" s="270"/>
      <c r="B55" s="273"/>
      <c r="C55" s="275"/>
      <c r="D55" s="138" t="s">
        <v>65</v>
      </c>
      <c r="E55" s="143"/>
      <c r="F55" s="143"/>
      <c r="G55" s="143"/>
      <c r="H55" s="148"/>
      <c r="I55" s="148"/>
      <c r="J55" s="148"/>
      <c r="K55" s="148"/>
      <c r="M55" s="144"/>
    </row>
    <row r="56" spans="1:13" s="136" customFormat="1" ht="16.5" customHeight="1">
      <c r="A56" s="271"/>
      <c r="B56" s="274"/>
      <c r="C56" s="275"/>
      <c r="D56" s="160" t="s">
        <v>13</v>
      </c>
      <c r="E56" s="141"/>
      <c r="F56" s="141"/>
      <c r="G56" s="141"/>
      <c r="H56" s="148"/>
      <c r="I56" s="148"/>
      <c r="J56" s="148"/>
      <c r="K56" s="148"/>
      <c r="M56" s="144"/>
    </row>
    <row r="57" spans="1:13" s="136" customFormat="1" ht="13.5" customHeight="1">
      <c r="A57" s="269" t="s">
        <v>158</v>
      </c>
      <c r="B57" s="272" t="s">
        <v>127</v>
      </c>
      <c r="C57" s="275" t="s">
        <v>128</v>
      </c>
      <c r="D57" s="160" t="s">
        <v>28</v>
      </c>
      <c r="E57" s="141">
        <f t="shared" ref="E57:G57" si="11">SUM(E59:E63)</f>
        <v>12095.88</v>
      </c>
      <c r="F57" s="141">
        <f t="shared" si="11"/>
        <v>11940</v>
      </c>
      <c r="G57" s="141">
        <f t="shared" si="11"/>
        <v>10600</v>
      </c>
      <c r="H57" s="150">
        <v>1074.95</v>
      </c>
      <c r="I57" s="150">
        <v>1584.95</v>
      </c>
      <c r="J57" s="150">
        <v>1584.95</v>
      </c>
      <c r="K57" s="146">
        <f t="shared" si="10"/>
        <v>4244.8500000000004</v>
      </c>
      <c r="M57" s="144"/>
    </row>
    <row r="58" spans="1:13" s="136" customFormat="1" ht="14.25" customHeight="1">
      <c r="A58" s="270"/>
      <c r="B58" s="273"/>
      <c r="C58" s="275"/>
      <c r="D58" s="160" t="s">
        <v>12</v>
      </c>
      <c r="E58" s="141"/>
      <c r="F58" s="141"/>
      <c r="G58" s="141"/>
      <c r="H58" s="148"/>
      <c r="I58" s="148"/>
      <c r="J58" s="148"/>
      <c r="K58" s="148"/>
      <c r="M58" s="144"/>
    </row>
    <row r="59" spans="1:13" s="136" customFormat="1" ht="17.25" customHeight="1">
      <c r="A59" s="270"/>
      <c r="B59" s="273"/>
      <c r="C59" s="275"/>
      <c r="D59" s="137" t="s">
        <v>63</v>
      </c>
      <c r="E59" s="142"/>
      <c r="F59" s="142"/>
      <c r="G59" s="142"/>
      <c r="H59" s="148"/>
      <c r="I59" s="148"/>
      <c r="J59" s="148"/>
      <c r="K59" s="148"/>
      <c r="M59" s="144"/>
    </row>
    <row r="60" spans="1:13" s="136" customFormat="1" ht="15.75" customHeight="1">
      <c r="A60" s="270"/>
      <c r="B60" s="273"/>
      <c r="C60" s="275"/>
      <c r="D60" s="160" t="s">
        <v>64</v>
      </c>
      <c r="E60" s="141"/>
      <c r="F60" s="141"/>
      <c r="G60" s="141"/>
      <c r="H60" s="148"/>
      <c r="I60" s="148"/>
      <c r="J60" s="148"/>
      <c r="K60" s="148"/>
      <c r="M60" s="144"/>
    </row>
    <row r="61" spans="1:13" s="136" customFormat="1" ht="15" customHeight="1">
      <c r="A61" s="270"/>
      <c r="B61" s="273"/>
      <c r="C61" s="275"/>
      <c r="D61" s="160" t="s">
        <v>31</v>
      </c>
      <c r="E61" s="141">
        <v>12095.88</v>
      </c>
      <c r="F61" s="141">
        <v>11940</v>
      </c>
      <c r="G61" s="141">
        <v>10600</v>
      </c>
      <c r="H61" s="151">
        <v>1074.95</v>
      </c>
      <c r="I61" s="151">
        <v>1584.95</v>
      </c>
      <c r="J61" s="151">
        <v>1584.95</v>
      </c>
      <c r="K61" s="148">
        <f t="shared" ref="K61" si="12">SUM(H61:J61)</f>
        <v>4244.8500000000004</v>
      </c>
      <c r="M61" s="144"/>
    </row>
    <row r="62" spans="1:13" s="136" customFormat="1" ht="45" customHeight="1">
      <c r="A62" s="270"/>
      <c r="B62" s="273"/>
      <c r="C62" s="275"/>
      <c r="D62" s="138" t="s">
        <v>65</v>
      </c>
      <c r="E62" s="143"/>
      <c r="F62" s="143"/>
      <c r="G62" s="143"/>
      <c r="H62" s="148"/>
      <c r="I62" s="148"/>
      <c r="J62" s="148"/>
      <c r="K62" s="148"/>
      <c r="M62" s="144"/>
    </row>
    <row r="63" spans="1:13" s="136" customFormat="1" ht="15" customHeight="1">
      <c r="A63" s="271"/>
      <c r="B63" s="274"/>
      <c r="C63" s="275"/>
      <c r="D63" s="160" t="s">
        <v>13</v>
      </c>
      <c r="E63" s="141"/>
      <c r="F63" s="141"/>
      <c r="G63" s="141"/>
      <c r="H63" s="148"/>
      <c r="I63" s="148"/>
      <c r="J63" s="148"/>
      <c r="K63" s="148"/>
      <c r="M63" s="144"/>
    </row>
    <row r="64" spans="1:13" s="136" customFormat="1" ht="15" customHeight="1">
      <c r="A64" s="269" t="s">
        <v>165</v>
      </c>
      <c r="B64" s="272" t="s">
        <v>130</v>
      </c>
      <c r="C64" s="275" t="s">
        <v>131</v>
      </c>
      <c r="D64" s="160" t="s">
        <v>28</v>
      </c>
      <c r="E64" s="141">
        <f t="shared" ref="E64:G64" si="13">SUM(E66:E70)</f>
        <v>12095.88</v>
      </c>
      <c r="F64" s="141">
        <f t="shared" si="13"/>
        <v>11940</v>
      </c>
      <c r="G64" s="141">
        <f t="shared" si="13"/>
        <v>10600</v>
      </c>
      <c r="H64" s="150">
        <v>75.3</v>
      </c>
      <c r="I64" s="150">
        <v>75.3</v>
      </c>
      <c r="J64" s="150">
        <v>75.3</v>
      </c>
      <c r="K64" s="146">
        <f t="shared" ref="K64" si="14">SUM(H64:J64)</f>
        <v>225.89999999999998</v>
      </c>
      <c r="M64" s="144"/>
    </row>
    <row r="65" spans="1:13" s="136" customFormat="1" ht="12.75" customHeight="1">
      <c r="A65" s="270"/>
      <c r="B65" s="273"/>
      <c r="C65" s="275"/>
      <c r="D65" s="160" t="s">
        <v>12</v>
      </c>
      <c r="E65" s="141"/>
      <c r="F65" s="141"/>
      <c r="G65" s="141"/>
      <c r="H65" s="148"/>
      <c r="I65" s="148"/>
      <c r="J65" s="148"/>
      <c r="K65" s="148"/>
      <c r="M65" s="144"/>
    </row>
    <row r="66" spans="1:13" s="136" customFormat="1" ht="16.5" customHeight="1">
      <c r="A66" s="270"/>
      <c r="B66" s="273"/>
      <c r="C66" s="275"/>
      <c r="D66" s="137" t="s">
        <v>63</v>
      </c>
      <c r="E66" s="142"/>
      <c r="F66" s="142"/>
      <c r="G66" s="142"/>
      <c r="H66" s="148"/>
      <c r="I66" s="148"/>
      <c r="J66" s="148"/>
      <c r="K66" s="148"/>
      <c r="M66" s="144"/>
    </row>
    <row r="67" spans="1:13" s="136" customFormat="1" ht="16.5" customHeight="1">
      <c r="A67" s="270"/>
      <c r="B67" s="273"/>
      <c r="C67" s="275"/>
      <c r="D67" s="160" t="s">
        <v>64</v>
      </c>
      <c r="E67" s="141"/>
      <c r="F67" s="141"/>
      <c r="G67" s="141"/>
      <c r="H67" s="148"/>
      <c r="I67" s="148"/>
      <c r="J67" s="148"/>
      <c r="K67" s="148"/>
      <c r="M67" s="144"/>
    </row>
    <row r="68" spans="1:13" s="136" customFormat="1" ht="15" customHeight="1">
      <c r="A68" s="270"/>
      <c r="B68" s="273"/>
      <c r="C68" s="275"/>
      <c r="D68" s="160" t="s">
        <v>31</v>
      </c>
      <c r="E68" s="141">
        <v>12095.88</v>
      </c>
      <c r="F68" s="141">
        <v>11940</v>
      </c>
      <c r="G68" s="141">
        <v>10600</v>
      </c>
      <c r="H68" s="151">
        <v>75.3</v>
      </c>
      <c r="I68" s="151">
        <v>75.3</v>
      </c>
      <c r="J68" s="151">
        <v>75.3</v>
      </c>
      <c r="K68" s="148">
        <f t="shared" ref="K68" si="15">SUM(H68:J68)</f>
        <v>225.89999999999998</v>
      </c>
      <c r="M68" s="144"/>
    </row>
    <row r="69" spans="1:13" s="136" customFormat="1" ht="46.5" customHeight="1">
      <c r="A69" s="270"/>
      <c r="B69" s="273"/>
      <c r="C69" s="275"/>
      <c r="D69" s="138" t="s">
        <v>65</v>
      </c>
      <c r="E69" s="143"/>
      <c r="F69" s="143"/>
      <c r="G69" s="143"/>
      <c r="H69" s="148"/>
      <c r="I69" s="148"/>
      <c r="J69" s="148"/>
      <c r="K69" s="148"/>
      <c r="M69" s="144"/>
    </row>
    <row r="70" spans="1:13" s="136" customFormat="1" ht="14.25" customHeight="1">
      <c r="A70" s="271"/>
      <c r="B70" s="274"/>
      <c r="C70" s="275"/>
      <c r="D70" s="160" t="s">
        <v>13</v>
      </c>
      <c r="E70" s="141"/>
      <c r="F70" s="141"/>
      <c r="G70" s="141"/>
      <c r="H70" s="148"/>
      <c r="I70" s="148"/>
      <c r="J70" s="148"/>
      <c r="K70" s="148"/>
      <c r="M70" s="144"/>
    </row>
    <row r="71" spans="1:13" s="136" customFormat="1" ht="12.75" customHeight="1">
      <c r="A71" s="269" t="s">
        <v>166</v>
      </c>
      <c r="B71" s="272" t="s">
        <v>132</v>
      </c>
      <c r="C71" s="275" t="s">
        <v>178</v>
      </c>
      <c r="D71" s="160" t="s">
        <v>28</v>
      </c>
      <c r="E71" s="141">
        <f t="shared" ref="E71:G71" si="16">SUM(E73:E77)</f>
        <v>12095.88</v>
      </c>
      <c r="F71" s="141">
        <f t="shared" si="16"/>
        <v>11940</v>
      </c>
      <c r="G71" s="141">
        <f t="shared" si="16"/>
        <v>10600</v>
      </c>
      <c r="H71" s="150">
        <v>262.97300000000001</v>
      </c>
      <c r="I71" s="150">
        <v>250</v>
      </c>
      <c r="J71" s="150">
        <v>250</v>
      </c>
      <c r="K71" s="146">
        <f t="shared" ref="K71" si="17">SUM(H71:J71)</f>
        <v>762.97299999999996</v>
      </c>
      <c r="M71" s="144"/>
    </row>
    <row r="72" spans="1:13" s="136" customFormat="1" ht="14.25" customHeight="1">
      <c r="A72" s="270"/>
      <c r="B72" s="273"/>
      <c r="C72" s="275"/>
      <c r="D72" s="160" t="s">
        <v>12</v>
      </c>
      <c r="E72" s="141"/>
      <c r="F72" s="141"/>
      <c r="G72" s="141"/>
      <c r="H72" s="148"/>
      <c r="I72" s="148"/>
      <c r="J72" s="148"/>
      <c r="K72" s="148"/>
      <c r="M72" s="144"/>
    </row>
    <row r="73" spans="1:13" s="136" customFormat="1" ht="15" customHeight="1">
      <c r="A73" s="270"/>
      <c r="B73" s="273"/>
      <c r="C73" s="275"/>
      <c r="D73" s="137" t="s">
        <v>63</v>
      </c>
      <c r="E73" s="142"/>
      <c r="F73" s="142"/>
      <c r="G73" s="142"/>
      <c r="H73" s="148"/>
      <c r="I73" s="148"/>
      <c r="J73" s="148"/>
      <c r="K73" s="148"/>
      <c r="M73" s="144"/>
    </row>
    <row r="74" spans="1:13" s="136" customFormat="1" ht="14.25" customHeight="1">
      <c r="A74" s="270"/>
      <c r="B74" s="273"/>
      <c r="C74" s="275"/>
      <c r="D74" s="160" t="s">
        <v>64</v>
      </c>
      <c r="E74" s="141"/>
      <c r="F74" s="141"/>
      <c r="G74" s="141"/>
      <c r="H74" s="148"/>
      <c r="I74" s="148"/>
      <c r="J74" s="148"/>
      <c r="K74" s="148"/>
      <c r="M74" s="144"/>
    </row>
    <row r="75" spans="1:13" s="136" customFormat="1" ht="15" customHeight="1">
      <c r="A75" s="270"/>
      <c r="B75" s="273"/>
      <c r="C75" s="275"/>
      <c r="D75" s="160" t="s">
        <v>31</v>
      </c>
      <c r="E75" s="141">
        <v>12095.88</v>
      </c>
      <c r="F75" s="141">
        <v>11940</v>
      </c>
      <c r="G75" s="141">
        <v>10600</v>
      </c>
      <c r="H75" s="151">
        <v>262.97300000000001</v>
      </c>
      <c r="I75" s="151">
        <v>250</v>
      </c>
      <c r="J75" s="151">
        <v>250</v>
      </c>
      <c r="K75" s="148">
        <f t="shared" ref="K75" si="18">SUM(H75:J75)</f>
        <v>762.97299999999996</v>
      </c>
      <c r="M75" s="144"/>
    </row>
    <row r="76" spans="1:13" s="136" customFormat="1" ht="46.5" customHeight="1">
      <c r="A76" s="270"/>
      <c r="B76" s="273"/>
      <c r="C76" s="275"/>
      <c r="D76" s="138" t="s">
        <v>65</v>
      </c>
      <c r="E76" s="143"/>
      <c r="F76" s="143"/>
      <c r="G76" s="143"/>
      <c r="H76" s="148"/>
      <c r="I76" s="148"/>
      <c r="J76" s="148"/>
      <c r="K76" s="148"/>
      <c r="M76" s="144"/>
    </row>
    <row r="77" spans="1:13" s="136" customFormat="1" ht="90" customHeight="1">
      <c r="A77" s="271"/>
      <c r="B77" s="274"/>
      <c r="C77" s="275"/>
      <c r="D77" s="160" t="s">
        <v>13</v>
      </c>
      <c r="E77" s="141"/>
      <c r="F77" s="141"/>
      <c r="G77" s="141"/>
      <c r="H77" s="148"/>
      <c r="I77" s="148"/>
      <c r="J77" s="148"/>
      <c r="K77" s="148"/>
      <c r="M77" s="144"/>
    </row>
    <row r="78" spans="1:13" s="136" customFormat="1" ht="12.75" customHeight="1">
      <c r="A78" s="269" t="s">
        <v>167</v>
      </c>
      <c r="B78" s="272" t="s">
        <v>133</v>
      </c>
      <c r="C78" s="275" t="s">
        <v>151</v>
      </c>
      <c r="D78" s="160" t="s">
        <v>28</v>
      </c>
      <c r="E78" s="141">
        <f t="shared" ref="E78:G78" si="19">SUM(E80:E84)</f>
        <v>12095.88</v>
      </c>
      <c r="F78" s="141">
        <f t="shared" si="19"/>
        <v>11940</v>
      </c>
      <c r="G78" s="141">
        <f t="shared" si="19"/>
        <v>10600</v>
      </c>
      <c r="H78" s="150">
        <v>10000</v>
      </c>
      <c r="I78" s="150">
        <v>10000</v>
      </c>
      <c r="J78" s="150">
        <v>10000</v>
      </c>
      <c r="K78" s="146">
        <f t="shared" ref="K78" si="20">SUM(H78:J78)</f>
        <v>30000</v>
      </c>
      <c r="M78" s="144"/>
    </row>
    <row r="79" spans="1:13" s="136" customFormat="1" ht="13.5" customHeight="1">
      <c r="A79" s="270"/>
      <c r="B79" s="273"/>
      <c r="C79" s="275"/>
      <c r="D79" s="160" t="s">
        <v>12</v>
      </c>
      <c r="E79" s="141"/>
      <c r="F79" s="141"/>
      <c r="G79" s="141"/>
      <c r="H79" s="148"/>
      <c r="I79" s="148"/>
      <c r="J79" s="148"/>
      <c r="K79" s="148"/>
      <c r="M79" s="144"/>
    </row>
    <row r="80" spans="1:13" s="136" customFormat="1" ht="15.75" customHeight="1">
      <c r="A80" s="270"/>
      <c r="B80" s="273"/>
      <c r="C80" s="275"/>
      <c r="D80" s="137" t="s">
        <v>63</v>
      </c>
      <c r="E80" s="142"/>
      <c r="F80" s="142"/>
      <c r="G80" s="142"/>
      <c r="H80" s="148"/>
      <c r="I80" s="148"/>
      <c r="J80" s="148"/>
      <c r="K80" s="148"/>
      <c r="M80" s="144"/>
    </row>
    <row r="81" spans="1:13" s="136" customFormat="1" ht="15" customHeight="1">
      <c r="A81" s="270"/>
      <c r="B81" s="273"/>
      <c r="C81" s="275"/>
      <c r="D81" s="160" t="s">
        <v>64</v>
      </c>
      <c r="E81" s="141"/>
      <c r="F81" s="141"/>
      <c r="G81" s="141"/>
      <c r="H81" s="148"/>
      <c r="I81" s="148"/>
      <c r="J81" s="148"/>
      <c r="K81" s="148"/>
      <c r="M81" s="144"/>
    </row>
    <row r="82" spans="1:13" s="136" customFormat="1" ht="16.5" customHeight="1">
      <c r="A82" s="270"/>
      <c r="B82" s="273"/>
      <c r="C82" s="275"/>
      <c r="D82" s="160" t="s">
        <v>31</v>
      </c>
      <c r="E82" s="141">
        <v>12095.88</v>
      </c>
      <c r="F82" s="141">
        <v>11940</v>
      </c>
      <c r="G82" s="141">
        <v>10600</v>
      </c>
      <c r="H82" s="151">
        <v>10000</v>
      </c>
      <c r="I82" s="151">
        <v>10000</v>
      </c>
      <c r="J82" s="151">
        <v>10000</v>
      </c>
      <c r="K82" s="148">
        <f t="shared" ref="K82" si="21">SUM(H82:J82)</f>
        <v>30000</v>
      </c>
      <c r="M82" s="144"/>
    </row>
    <row r="83" spans="1:13" s="136" customFormat="1" ht="47.4">
      <c r="A83" s="270"/>
      <c r="B83" s="273"/>
      <c r="C83" s="275"/>
      <c r="D83" s="138" t="s">
        <v>65</v>
      </c>
      <c r="E83" s="143"/>
      <c r="F83" s="143"/>
      <c r="G83" s="143"/>
      <c r="H83" s="148"/>
      <c r="I83" s="148"/>
      <c r="J83" s="148"/>
      <c r="K83" s="148"/>
      <c r="M83" s="144"/>
    </row>
    <row r="84" spans="1:13" s="136" customFormat="1" ht="16.5" customHeight="1">
      <c r="A84" s="271"/>
      <c r="B84" s="274"/>
      <c r="C84" s="275"/>
      <c r="D84" s="160" t="s">
        <v>13</v>
      </c>
      <c r="E84" s="141"/>
      <c r="F84" s="141"/>
      <c r="G84" s="141"/>
      <c r="H84" s="148"/>
      <c r="I84" s="148"/>
      <c r="J84" s="148"/>
      <c r="K84" s="148"/>
      <c r="M84" s="144"/>
    </row>
  </sheetData>
  <mergeCells count="43">
    <mergeCell ref="A8:K8"/>
    <mergeCell ref="A12:A13"/>
    <mergeCell ref="B12:B13"/>
    <mergeCell ref="C12:C13"/>
    <mergeCell ref="D12:D13"/>
    <mergeCell ref="A9:K9"/>
    <mergeCell ref="I3:K3"/>
    <mergeCell ref="A4:K4"/>
    <mergeCell ref="A5:K5"/>
    <mergeCell ref="A6:K6"/>
    <mergeCell ref="A7:K7"/>
    <mergeCell ref="A36:A42"/>
    <mergeCell ref="B36:B42"/>
    <mergeCell ref="C36:C42"/>
    <mergeCell ref="A43:A49"/>
    <mergeCell ref="K12:K13"/>
    <mergeCell ref="A15:A21"/>
    <mergeCell ref="B15:B21"/>
    <mergeCell ref="C15:C21"/>
    <mergeCell ref="A29:A35"/>
    <mergeCell ref="B29:B35"/>
    <mergeCell ref="C29:C35"/>
    <mergeCell ref="B43:B49"/>
    <mergeCell ref="C43:C49"/>
    <mergeCell ref="A22:A28"/>
    <mergeCell ref="B22:B28"/>
    <mergeCell ref="C22:C28"/>
    <mergeCell ref="I1:K1"/>
    <mergeCell ref="A78:A84"/>
    <mergeCell ref="B78:B84"/>
    <mergeCell ref="C78:C84"/>
    <mergeCell ref="A64:A70"/>
    <mergeCell ref="B64:B70"/>
    <mergeCell ref="C64:C70"/>
    <mergeCell ref="A71:A77"/>
    <mergeCell ref="B71:B77"/>
    <mergeCell ref="C71:C77"/>
    <mergeCell ref="A50:A56"/>
    <mergeCell ref="B50:B56"/>
    <mergeCell ref="C50:C56"/>
    <mergeCell ref="A57:A63"/>
    <mergeCell ref="B57:B63"/>
    <mergeCell ref="C57:C63"/>
  </mergeCells>
  <pageMargins left="0.59055118110236227" right="0.59055118110236227" top="0.78740157480314965" bottom="0.39370078740157483" header="0.31496062992125984" footer="0.31496062992125984"/>
  <pageSetup paperSize="9" scale="89" fitToHeight="0" orientation="landscape" verticalDpi="300" r:id="rId1"/>
  <rowBreaks count="3" manualBreakCount="3">
    <brk id="25" max="10" man="1"/>
    <brk id="49" max="10" man="1"/>
    <brk id="70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пр к пасп</vt:lpstr>
      <vt:lpstr>пр 1 к ПП1</vt:lpstr>
      <vt:lpstr>пр 2 к ПП1</vt:lpstr>
      <vt:lpstr>пр 1 к ПП2</vt:lpstr>
      <vt:lpstr>пр 2 к ПП2</vt:lpstr>
      <vt:lpstr>пр 1 к ПП3</vt:lpstr>
      <vt:lpstr>пр 2 к ПП3</vt:lpstr>
      <vt:lpstr>пр 6 к МП</vt:lpstr>
      <vt:lpstr>пр 7 к МП</vt:lpstr>
      <vt:lpstr>'пр 1 к ПП1'!Заголовки_для_печати</vt:lpstr>
      <vt:lpstr>'пр 1 к ПП2'!Заголовки_для_печати</vt:lpstr>
      <vt:lpstr>'пр 1 к ПП3'!Заголовки_для_печати</vt:lpstr>
      <vt:lpstr>'пр 6 к МП'!Заголовки_для_печати</vt:lpstr>
      <vt:lpstr>'пр 7 к МП'!Заголовки_для_печати</vt:lpstr>
      <vt:lpstr>'пр к пасп'!Заголовки_для_печати</vt:lpstr>
      <vt:lpstr>'пр 1 к ПП1'!Область_печати</vt:lpstr>
      <vt:lpstr>'пр 2 к ПП1'!Область_печати</vt:lpstr>
      <vt:lpstr>'пр 2 к ПП2'!Область_печати</vt:lpstr>
      <vt:lpstr>'пр 2 к ПП3'!Область_печати</vt:lpstr>
      <vt:lpstr>'пр 6 к МП'!Область_печати</vt:lpstr>
      <vt:lpstr>'пр 7 к МП'!Область_печати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Анна П. Самйлова</cp:lastModifiedBy>
  <cp:lastPrinted>2017-10-19T04:33:33Z</cp:lastPrinted>
  <dcterms:created xsi:type="dcterms:W3CDTF">2016-10-20T04:37:12Z</dcterms:created>
  <dcterms:modified xsi:type="dcterms:W3CDTF">2017-10-19T04:42:17Z</dcterms:modified>
</cp:coreProperties>
</file>