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4370" windowHeight="8700" tabRatio="752" activeTab="11"/>
  </bookViews>
  <sheets>
    <sheet name="пр к пасп" sheetId="2" r:id="rId1"/>
    <sheet name="пр 1 к ПП1" sheetId="7" state="hidden" r:id="rId2"/>
    <sheet name="пр 2 к ПП1" sheetId="8" state="hidden" r:id="rId3"/>
    <sheet name="пр 1 к ПП2" sheetId="18" r:id="rId4"/>
    <sheet name="пр 2 к ПП2" sheetId="15" state="hidden" r:id="rId5"/>
    <sheet name="пр 1 к ПП3" sheetId="19" r:id="rId6"/>
    <sheet name="пр 2 к ПП3" sheetId="16" r:id="rId7"/>
    <sheet name="пр 1 к ПП4" sheetId="20" state="hidden" r:id="rId8"/>
    <sheet name="пр 2 к ПП4" sheetId="17" state="hidden" r:id="rId9"/>
    <sheet name="пр 5 к МП" sheetId="3" state="hidden" r:id="rId10"/>
    <sheet name="пр 6 к МП" sheetId="5" r:id="rId11"/>
    <sheet name="пр 7 к МП" sheetId="6" r:id="rId12"/>
    <sheet name="пр1 " sheetId="21" state="hidden" r:id="rId13"/>
    <sheet name="пр 2" sheetId="22" state="hidden" r:id="rId14"/>
    <sheet name="пр1 к мер" sheetId="23" r:id="rId15"/>
    <sheet name="пр2 к мер 1" sheetId="24" state="hidden" r:id="rId16"/>
    <sheet name="пр1 к мер 2" sheetId="25" state="hidden" r:id="rId17"/>
    <sheet name="пр 2 к мер 2" sheetId="26" state="hidden" r:id="rId18"/>
    <sheet name="пр 1 к мер 3" sheetId="27" r:id="rId19"/>
    <sheet name="пр2 к мер3" sheetId="28" r:id="rId20"/>
    <sheet name="пр1 к мер4" sheetId="29" state="hidden" r:id="rId21"/>
    <sheet name="пр2 к мер 4" sheetId="30" state="hidden" r:id="rId22"/>
  </sheets>
  <definedNames>
    <definedName name="_xlnm._FilterDatabase" localSheetId="2" hidden="1">'пр 2 к ПП1'!$A$7:$L$13</definedName>
    <definedName name="_xlnm._FilterDatabase" localSheetId="4" hidden="1">'пр 2 к ПП2'!$A$7:$L$14</definedName>
    <definedName name="_xlnm._FilterDatabase" localSheetId="6" hidden="1">'пр 2 к ПП3'!$A$7:$L$11</definedName>
    <definedName name="_xlnm._FilterDatabase" localSheetId="8" hidden="1">'пр 2 к ПП4'!$A$7:$L$11</definedName>
    <definedName name="_xlnm.Print_Titles" localSheetId="1">'пр 1 к ПП1'!$8:$10</definedName>
    <definedName name="_xlnm.Print_Titles" localSheetId="3">'пр 1 к ПП2'!$7:$9</definedName>
    <definedName name="_xlnm.Print_Titles" localSheetId="5">'пр 1 к ПП3'!$7:$9</definedName>
    <definedName name="_xlnm.Print_Titles" localSheetId="7">'пр 1 к ПП4'!$7:$9</definedName>
    <definedName name="_xlnm.Print_Titles" localSheetId="9">'пр 5 к МП'!$11:$12</definedName>
    <definedName name="_xlnm.Print_Titles" localSheetId="10">'пр 6 к МП'!$11:$13</definedName>
    <definedName name="_xlnm.Print_Titles" localSheetId="11">'пр 7 к МП'!$13:$15</definedName>
    <definedName name="_xlnm.Print_Titles" localSheetId="0">'пр к пасп'!$11:$14</definedName>
    <definedName name="_xlnm.Print_Area" localSheetId="1">'пр 1 к ПП1'!$A$1:$H$15</definedName>
    <definedName name="_xlnm.Print_Area" localSheetId="2">'пр 2 к ПП1'!$A$1:$L$15</definedName>
    <definedName name="_xlnm.Print_Area" localSheetId="4">'пр 2 к ПП2'!$A$1:$L$16</definedName>
    <definedName name="_xlnm.Print_Area" localSheetId="6">'пр 2 к ПП3'!$A$1:$L$15</definedName>
    <definedName name="_xlnm.Print_Area" localSheetId="8">'пр 2 к ПП4'!$A$1:$O$16</definedName>
    <definedName name="_xlnm.Print_Area" localSheetId="10">'пр 6 к МП'!$A$1:$L$54</definedName>
    <definedName name="_xlnm.Print_Area" localSheetId="11">'пр 7 к МП'!$A$1:$K$85</definedName>
    <definedName name="_xlnm.Print_Area" localSheetId="0">'пр к пасп'!$A$1:$M$35</definedName>
  </definedNames>
  <calcPr calcId="144525"/>
</workbook>
</file>

<file path=xl/calcChain.xml><?xml version="1.0" encoding="utf-8"?>
<calcChain xmlns="http://schemas.openxmlformats.org/spreadsheetml/2006/main">
  <c r="I3" i="6" l="1"/>
  <c r="H16" i="6" l="1"/>
  <c r="L48" i="5"/>
  <c r="L42" i="5"/>
  <c r="L39" i="5"/>
  <c r="L37" i="5"/>
  <c r="L34" i="5"/>
  <c r="L16" i="5"/>
  <c r="L14" i="5"/>
  <c r="K16" i="5"/>
  <c r="K14" i="5"/>
  <c r="J16" i="5"/>
  <c r="J14" i="5"/>
  <c r="I16" i="5"/>
  <c r="I14" i="5"/>
  <c r="K35" i="5"/>
  <c r="J35" i="5"/>
  <c r="I35" i="5"/>
  <c r="J12" i="30" l="1"/>
  <c r="I12" i="30"/>
  <c r="H12" i="30"/>
  <c r="K11" i="30"/>
  <c r="J13" i="28"/>
  <c r="I13" i="28"/>
  <c r="H13" i="28"/>
  <c r="K12" i="28"/>
  <c r="J12" i="26"/>
  <c r="I12" i="26"/>
  <c r="H12" i="26"/>
  <c r="K11" i="26"/>
  <c r="K11" i="24"/>
  <c r="J12" i="24"/>
  <c r="I12" i="24"/>
  <c r="H12" i="24"/>
  <c r="K12" i="24" s="1"/>
  <c r="B22" i="2"/>
  <c r="K12" i="26" l="1"/>
  <c r="K13" i="28"/>
  <c r="K12" i="30"/>
  <c r="L19" i="5"/>
  <c r="J22" i="5"/>
  <c r="L23" i="5"/>
  <c r="K24" i="5"/>
  <c r="J23" i="6"/>
  <c r="I23" i="6"/>
  <c r="K23" i="6" s="1"/>
  <c r="G23" i="6"/>
  <c r="F23" i="6"/>
  <c r="E23" i="6"/>
  <c r="C30" i="6"/>
  <c r="E30" i="6"/>
  <c r="F30" i="6"/>
  <c r="G30" i="6"/>
  <c r="I30" i="6"/>
  <c r="J30" i="6"/>
  <c r="L41" i="5"/>
  <c r="J14" i="22"/>
  <c r="I14" i="22"/>
  <c r="H14" i="22"/>
  <c r="K30" i="6" l="1"/>
  <c r="K13" i="15"/>
  <c r="L17" i="5" l="1"/>
  <c r="L31" i="5"/>
  <c r="I16" i="6" l="1"/>
  <c r="K83" i="6"/>
  <c r="K79" i="6"/>
  <c r="G79" i="6"/>
  <c r="F79" i="6"/>
  <c r="E79" i="6"/>
  <c r="K76" i="6"/>
  <c r="K72" i="6"/>
  <c r="G72" i="6"/>
  <c r="F72" i="6"/>
  <c r="E72" i="6"/>
  <c r="K69" i="6"/>
  <c r="K65" i="6"/>
  <c r="G65" i="6"/>
  <c r="F65" i="6"/>
  <c r="E65" i="6"/>
  <c r="K62" i="6"/>
  <c r="K58" i="6"/>
  <c r="G58" i="6"/>
  <c r="F58" i="6"/>
  <c r="E58" i="6"/>
  <c r="K55" i="6"/>
  <c r="K51" i="6"/>
  <c r="G51" i="6"/>
  <c r="F51" i="6"/>
  <c r="E51" i="6"/>
  <c r="L29" i="5" l="1"/>
  <c r="L44" i="5"/>
  <c r="L45" i="5"/>
  <c r="L47" i="5"/>
  <c r="L51" i="5"/>
  <c r="L53" i="5"/>
  <c r="L50" i="5"/>
  <c r="L36" i="5"/>
  <c r="L33" i="5" l="1"/>
  <c r="K32" i="5" l="1"/>
  <c r="J32" i="5"/>
  <c r="K16" i="16"/>
  <c r="H17" i="15"/>
  <c r="H18" i="15"/>
  <c r="I18" i="15"/>
  <c r="J18" i="15"/>
  <c r="K18" i="15"/>
  <c r="J17" i="2" l="1"/>
  <c r="L17" i="2" s="1"/>
  <c r="M17" i="2" s="1"/>
  <c r="I18" i="16" l="1"/>
  <c r="J18" i="16"/>
  <c r="H18" i="16"/>
  <c r="G44" i="6" l="1"/>
  <c r="F44" i="6"/>
  <c r="E44" i="6"/>
  <c r="G37" i="6"/>
  <c r="F37" i="6"/>
  <c r="E37" i="6"/>
  <c r="E18" i="6"/>
  <c r="F18" i="6"/>
  <c r="G18" i="6"/>
  <c r="E19" i="6"/>
  <c r="F19" i="6"/>
  <c r="G19" i="6"/>
  <c r="E20" i="6"/>
  <c r="F20" i="6"/>
  <c r="G20" i="6"/>
  <c r="E21" i="6"/>
  <c r="F21" i="6"/>
  <c r="G21" i="6"/>
  <c r="E22" i="6"/>
  <c r="F22" i="6"/>
  <c r="G22" i="6"/>
  <c r="G16" i="6" l="1"/>
  <c r="E16" i="6"/>
  <c r="F16" i="6"/>
  <c r="B15" i="2" l="1"/>
  <c r="I15" i="16"/>
  <c r="I19" i="16" s="1"/>
  <c r="J15" i="16"/>
  <c r="J19" i="16" s="1"/>
  <c r="H15" i="16"/>
  <c r="H19" i="16" s="1"/>
  <c r="A9" i="3"/>
  <c r="K19" i="16" l="1"/>
  <c r="K41" i="6" l="1"/>
  <c r="C44" i="6"/>
  <c r="C37" i="6"/>
  <c r="C16" i="6"/>
  <c r="I32" i="5" l="1"/>
  <c r="L32" i="5"/>
  <c r="K37" i="6"/>
  <c r="L27" i="5"/>
  <c r="K18" i="16"/>
  <c r="I12" i="15"/>
  <c r="I17" i="15" s="1"/>
  <c r="K13" i="8"/>
  <c r="I14" i="8"/>
  <c r="J14" i="8"/>
  <c r="H14" i="8"/>
  <c r="H15" i="15" l="1"/>
  <c r="H19" i="15" s="1"/>
  <c r="J12" i="15"/>
  <c r="J17" i="15" s="1"/>
  <c r="K14" i="8"/>
  <c r="K48" i="6" l="1"/>
  <c r="J15" i="15"/>
  <c r="J19" i="15" s="1"/>
  <c r="I15" i="15"/>
  <c r="I19" i="15" s="1"/>
  <c r="K12" i="15"/>
  <c r="K17" i="15" s="1"/>
  <c r="J16" i="6" l="1"/>
  <c r="K16" i="6" s="1"/>
  <c r="K44" i="6"/>
  <c r="K15" i="15"/>
  <c r="K19" i="15" s="1"/>
</calcChain>
</file>

<file path=xl/sharedStrings.xml><?xml version="1.0" encoding="utf-8"?>
<sst xmlns="http://schemas.openxmlformats.org/spreadsheetml/2006/main" count="918" uniqueCount="339">
  <si>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</si>
  <si>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</si>
  <si>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</si>
  <si>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</si>
  <si>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</si>
  <si>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</si>
  <si>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</si>
  <si>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</si>
  <si>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</si>
  <si>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</si>
  <si>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</si>
  <si>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</si>
  <si>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</si>
  <si>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</si>
  <si>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</si>
  <si>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</si>
  <si>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</si>
  <si>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</si>
  <si>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</si>
  <si>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</si>
  <si>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</si>
  <si>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</si>
  <si>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</si>
  <si>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</si>
  <si>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</si>
  <si>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</si>
  <si>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</si>
  <si>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</si>
  <si>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</si>
  <si>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</si>
  <si>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</si>
  <si>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</si>
  <si>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</si>
  <si>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</si>
  <si>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</si>
  <si>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</si>
  <si>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</si>
  <si>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</si>
  <si>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</si>
  <si>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</si>
  <si>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</si>
  <si>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</si>
  <si>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</si>
  <si>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</si>
  <si>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</si>
  <si>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</si>
  <si>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</si>
  <si>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</si>
  <si>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</si>
  <si>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</si>
  <si>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</si>
  <si>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</si>
  <si>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</si>
  <si>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</si>
  <si>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</si>
  <si>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</si>
  <si>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</si>
  <si>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</si>
  <si>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</si>
  <si>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</si>
  <si>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Администрация Туруханского района</t>
  </si>
  <si>
    <t>чел.</t>
  </si>
  <si>
    <t>1.2.</t>
  </si>
  <si>
    <t>2.1.</t>
  </si>
  <si>
    <t>1.3.</t>
  </si>
  <si>
    <t>1.4.</t>
  </si>
  <si>
    <t>2013 год</t>
  </si>
  <si>
    <t>Подпрограмма 2</t>
  </si>
  <si>
    <t>Подпрограмма 3</t>
  </si>
  <si>
    <t>Подпрограмма 4</t>
  </si>
  <si>
    <t>администрация Туруханского района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</si>
  <si>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</si>
  <si>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</si>
  <si>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</si>
  <si>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</si>
  <si>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</si>
  <si>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</si>
  <si>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</si>
  <si>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Итого по подпрограмме</t>
  </si>
  <si>
    <t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t>
  </si>
  <si>
    <t>1.1.1.</t>
  </si>
  <si>
    <t>2.1.1.</t>
  </si>
  <si>
    <t>%</t>
  </si>
  <si>
    <t>распоряжение</t>
  </si>
  <si>
    <t>Приложение № 1
к подпрограмме 2 «Переселение жителей Туруханского района из неперспективных населенных пунктов»</t>
  </si>
  <si>
    <t>и значения показателей результативности подпрограммы 2</t>
  </si>
  <si>
    <t>«Переселение жителей Туруханского района из неперспективных населенных пунктов»</t>
  </si>
  <si>
    <t>Цель. Улучшение жилищных условий граждан, проживающих в неперспективных населенных пунктах Туруханского района.</t>
  </si>
  <si>
    <t xml:space="preserve">Задача. Финансовое и организационное обеспечение мероприятий по переселению жителей из д. Костино и д. Канготово в благоприятные населенные пункты   Туруханского района. </t>
  </si>
  <si>
    <t>кол.во квартир</t>
  </si>
  <si>
    <t>свидетельства о ГРП</t>
  </si>
  <si>
    <t>кол-во квартир</t>
  </si>
  <si>
    <t>договоры социального найма</t>
  </si>
  <si>
    <t>кол-во семей</t>
  </si>
  <si>
    <t>документы на проезд и провоз багажа</t>
  </si>
  <si>
    <t>Приобретение в муниципальную собственность Туруханского района жилых помещений для переселения граждан, проживающих в неперспективных населенных пунктах</t>
  </si>
  <si>
    <t>Предоставление муниципальных  жилых помещений для переселения граждан, проживающих в неперспективных населенных пунктах</t>
  </si>
  <si>
    <t>Возмещение гражданам  расходов на  проезд к новому месту жительства и провоз багажа</t>
  </si>
  <si>
    <t>мероприятий подпрограммы 2 «Переселение жителей Туруханского района  из неперспективных населенных пунктов»</t>
  </si>
  <si>
    <t>Приложение № 2
к подпрограмме 2 «Переселение жителей Туруханского района  из неперспективных населенных пунктов»</t>
  </si>
  <si>
    <t xml:space="preserve">Администрация Турухансокго района </t>
  </si>
  <si>
    <t>1028175, 1020081750</t>
  </si>
  <si>
    <t>1028177, 1020081770</t>
  </si>
  <si>
    <t xml:space="preserve"> Оплата проезда граждан и провоза багажа к новому месту жительства</t>
  </si>
  <si>
    <t>Цель. Улучшение жилищных условий работников бюджетной сферы на территории Туруханского района</t>
  </si>
  <si>
    <t>Задача. Обеспечение квалифицированных специалистов муниципальных учреждений служебным жильем и жилыми помещениями на праве аренды</t>
  </si>
  <si>
    <t>кол.во квартир в год</t>
  </si>
  <si>
    <t>договоры аренды жилых помещений</t>
  </si>
  <si>
    <t>Приобретенние жилых помещений для предоставления в качестве служебных квартир специалистам, заключившим трудовые договоры с одним из муниципаль-ных учреждений системы образования и культуры Туруханского района</t>
  </si>
  <si>
    <t xml:space="preserve"> Приобретение во временное пользование жилых помещений на правах аренды сроком на 1 год для предоставления специалистам, работающим в системе образования и культуры Туруханского района</t>
  </si>
  <si>
    <t>Приложение № 2
к подпрограмме 3 «Обеспечение жильем работников бюджетной сферы на территории Туруханского района»</t>
  </si>
  <si>
    <t>0501</t>
  </si>
  <si>
    <t>1038178, 1030081780</t>
  </si>
  <si>
    <t>Управление образования Туруханского района</t>
  </si>
  <si>
    <t>1038179, 1030081790</t>
  </si>
  <si>
    <t>Управление культуры администрации Туруханского района</t>
  </si>
  <si>
    <t xml:space="preserve"> Приобретение во временное пользование жилых помещений на правах аренды сроком на 1 год для предоставления квалифицированным специалистам, работающим в системе образования и культуры Туруханского района</t>
  </si>
  <si>
    <t>ежегодное обеспечение служебным жильем специалистов, заключивших трудовые договоры с одним из учреждений системы образования и культуры Туруханского района</t>
  </si>
  <si>
    <t>и значения показателей результативности подпрограммы 4  
«Обеспечение жильем молодых семей Туруханского района»</t>
  </si>
  <si>
    <t>Цель. Поддержка в решении жилищной проблемы молодых семей, признанных в установленном порядке нуждающимися в улучшении жилищных условий</t>
  </si>
  <si>
    <t>Задача. Предоставление молодым семьям социальных выплат на приобретение жилья или строительство индивидуального жилого дома</t>
  </si>
  <si>
    <t xml:space="preserve">Количество молодых семей, улучшивших жилищные условия при получении социальных выплат </t>
  </si>
  <si>
    <t>сведения органов местного самоуправления, осуществляющих учет очередников</t>
  </si>
  <si>
    <t>мероприятий подпрограммы 4 «Обеспечение жильем молодых семей Туруханского района»</t>
  </si>
  <si>
    <t>Цель. Поддержка в решении жилищной проблемы молодых семей, признанных в установленном порядке нуждающимися в улучшении жилищных условий.</t>
  </si>
  <si>
    <t>Администрациия Туруханского района</t>
  </si>
  <si>
    <t>1003</t>
  </si>
  <si>
    <t>Софинансирование расходных обязательств муниципальных образований Красноярского края на предоставление социальных выплат молодым семьям на приобретение (строительство) жилья бюджетам муниципальных образований Красноярского края за счет средств федерального бюджета</t>
  </si>
  <si>
    <t>Софинансирование расходных обязательств муниципальных образований Красноярского края на предоставление социальных выплат молодым семьям на приобретение (строительство) жилья бюджетам муниципальных образований Красноярского края за счет средств краевого бюджета</t>
  </si>
  <si>
    <t>Улучшение жилищных условий молодым семьям</t>
  </si>
  <si>
    <t>Софинансирование затрат на приобретение жилья в собственность молодых семей</t>
  </si>
  <si>
    <t>310,000</t>
  </si>
  <si>
    <t>1 240,000</t>
  </si>
  <si>
    <t>и значения показателей результативности подпрограммы 3 
«Обеспечение жильем работников бюджетной сферы на территории Туруханского района»</t>
  </si>
  <si>
    <t>мероприятий подпрограммы 3 «Обеспечение жильем работников бюджетной сферы на территории Туруханского района»</t>
  </si>
  <si>
    <t>Цель. Определение в документах территориального планирования назначение территорий для обеспечения устойчивого развития территорий поселений и межселенной территории, развития инженерной, транспортной и социальной инфраструктур, обеспечение учета интересов граждан и их объединений.</t>
  </si>
  <si>
    <t>Задача. Разработка документов территориального планирования для последующего жилищного и иного строительства</t>
  </si>
  <si>
    <t>кол-во проектов</t>
  </si>
  <si>
    <t>расчетный показатель</t>
  </si>
  <si>
    <t>штук з/у, территория</t>
  </si>
  <si>
    <t xml:space="preserve">штук </t>
  </si>
  <si>
    <t>Приложение № 1
к подпрограмме № 5 «О территориальном планировании Туруханского района»</t>
  </si>
  <si>
    <t>и значения показателей результативности подпрограммы 5 
«О территориальном планировании Туруханского района»</t>
  </si>
  <si>
    <t>Приложение № 2
к подпрограмме № 5 «О территориальном планировании Туруханского района»</t>
  </si>
  <si>
    <t>мероприятий подпрограммы 5 «О территориальном планировании Туруханского района»</t>
  </si>
  <si>
    <t>0412</t>
  </si>
  <si>
    <t>Цель муниципальной программы Туруханского района: Улучшение жилищных условий граждан, проживающих на территории Туруханского района</t>
  </si>
  <si>
    <t>Задача муниципальной программы Туруханского района: обеспечение переселения жителей из неперспективных населенных пунктов в благоприятные населенные пункты   Туруханского района</t>
  </si>
  <si>
    <t>Подпрограмма 2 "Переселение жителей Туруханского района из неперспективных населенных пунктов"</t>
  </si>
  <si>
    <t xml:space="preserve">О предоставлении муниципального жилого помещения </t>
  </si>
  <si>
    <t xml:space="preserve">август 2017 </t>
  </si>
  <si>
    <t xml:space="preserve">утверждение аукционной документации на приобретение жилого помещения </t>
  </si>
  <si>
    <t>Оплата производится за фактически произведенные расходы по проезду водным транспортом (в пределах стоимости проезда в каюте второго класса) и провозу багажа не свыше 5 тонн на 1 семью в пределах тарифов, установленных для перевозок  водным транспортом.</t>
  </si>
  <si>
    <t>Подпрограмма 3 "Обеспечение жильем работников бюджетной сферы на территории Туруханского района"</t>
  </si>
  <si>
    <t>Задача муниципальной программы Туруханского района: создание комфортных жилищных условий для квалифицированных кадров в муниципальных учреждениях бюджетной сферы</t>
  </si>
  <si>
    <t xml:space="preserve">октябрь 2017 </t>
  </si>
  <si>
    <t>Подпрограмма 4 "Обеспечение жильем молодых семей Туруханского района"</t>
  </si>
  <si>
    <t>Задача муниципальной программы Туруханского района: создание условий для обеспечения жильем молодых семей, проживающих на территории Туруханского района</t>
  </si>
  <si>
    <t xml:space="preserve">постановление </t>
  </si>
  <si>
    <t>утверждение списка участников подпрограммы (ежегодно)</t>
  </si>
  <si>
    <t>июнь 2017</t>
  </si>
  <si>
    <t>Цель. Определение в документах территориального планирования назначение территорий , для обеспечения устойчивого развития территорий поселений и межселенной территории, развития инженерной, транспортной и социальной инфраструктур, обеспечение учета интересов граждан и их объединений</t>
  </si>
  <si>
    <t>Задача муниципальной программы Туруханского района: обеспечение поселений документацией по планировке территории и межеванию</t>
  </si>
  <si>
    <t>Цель муниципальной программы Туруханского района:  Разработка документов территориального планирования для последующего жилищного и иного строительства.</t>
  </si>
  <si>
    <t>Подпрограмма 5 "О территориальном планировании Туруханского района"</t>
  </si>
  <si>
    <t>Цель муниципальной программы Туруханского района: Выполнение требований законодательства в части управления и распоряжения жилищным фондом, земельными участками и муниципальным имуществом.</t>
  </si>
  <si>
    <t>Задача муниципальной программы Туруханского района: оформление технической и кадастровой документации на объекты недвижимого имущества</t>
  </si>
  <si>
    <t>Отдельное мероприятие "Техническая инвентаризация и паспортизация объектов капитального строительства"</t>
  </si>
  <si>
    <t>утверждение аукционной документации на выполнение работ по подготовке технических планов на муниципальные объекты капитального строительства с постановкой на кадастровый учет и выдачей кадастровых паспортов»</t>
  </si>
  <si>
    <t xml:space="preserve">апрель 2017 </t>
  </si>
  <si>
    <t>Отдельное мероприятие "Земельно-кадастровые работы и оформление документации на земельные участки под муниципальными объектами недвижимого имущества"</t>
  </si>
  <si>
    <t xml:space="preserve">октябрь  2017 </t>
  </si>
  <si>
    <t>утверждение аукционной документации на выполнение работ  формирование земельных участков под муниципальными объектами капитального строительства с постановкой на кадастровый учет</t>
  </si>
  <si>
    <t>Задача муниципальной программы Туруханского района: формирование земельных участков под муниципальными объектами капитального строительства с постановкой на кадастровый учет</t>
  </si>
  <si>
    <t>Отдельное мероприятие "Оценка объектов муниципального имущества, определение средней рыночной стоимости 1 кв.м. жилья на территории Туруханского района и экономическое обоснование ставок арендной платы за земельные участки"</t>
  </si>
  <si>
    <t>Задача муниципальной программы Туруханского района: определение оценки объектов муниципальной собственности, определение средней рыночной стоимости 1 кв.м. жилья на текущий год и экономическое обоснование ставок арендной платы за земельные участки</t>
  </si>
  <si>
    <t>утверждение аукционной документации на выполнение работ  по определению оценки объектов муниципальной собственности, определению средней рыночной стоимости 1 кв.м. жилья на текущий год и экономическое обоснование ставок арендной платы за земельные участки</t>
  </si>
  <si>
    <t xml:space="preserve">2017 </t>
  </si>
  <si>
    <t>Отдельное мероприятие "Содержание муниципального жилого фонда"</t>
  </si>
  <si>
    <t>Задача муниципальной программы Туруханского района: содержание муниципального жилого фонда</t>
  </si>
  <si>
    <t>контракт</t>
  </si>
  <si>
    <t>оказание услуг по содержанию и ремонту жилых помещений</t>
  </si>
  <si>
    <t>Обеспечение доступным и комфортным жильем жителей Туруханского района</t>
  </si>
  <si>
    <t xml:space="preserve">"Переселение жителей Туруханского района из неперспективных населенных пунктов" </t>
  </si>
  <si>
    <t>1006</t>
  </si>
  <si>
    <t>Обеспечение жильем работников бюджетной сферы на территории Туруханского района</t>
  </si>
  <si>
    <t>Обеспечение жильем молодых семей Туруханского района</t>
  </si>
  <si>
    <t xml:space="preserve">"О территориальном планировании Туруханского района" </t>
  </si>
  <si>
    <t>Отдельное мероприятие 1</t>
  </si>
  <si>
    <t>Проведение технической инвентаризации и паспортизации объектов капитального строительства</t>
  </si>
  <si>
    <t>0113</t>
  </si>
  <si>
    <t>Отдельное мероприятие 2</t>
  </si>
  <si>
    <t>Земельно-кадастровые работы и оформление документации на земельные участки под муниципальными объектами недвижимости</t>
  </si>
  <si>
    <t>1098246, 1090082460</t>
  </si>
  <si>
    <t>Отдельное мероприятие 3</t>
  </si>
  <si>
    <t>Оценка объектов муниципального имущества</t>
  </si>
  <si>
    <t>Отдельное мероприятие 4</t>
  </si>
  <si>
    <t xml:space="preserve">Содержание жилищного фонда </t>
  </si>
  <si>
    <t>1098294, 1090082940</t>
  </si>
  <si>
    <t>1095245, 1090082450</t>
  </si>
  <si>
    <t>Приобретение жилых помещений для предоставления в качестве служебных квартир специалистам, заключившим трудовые договоры с одним из муниципальных учреждений системы образования и культуры Туруханского района</t>
  </si>
  <si>
    <t>Количество молодых семей, улучшивших жилищные условия при получении социальных выплат.</t>
  </si>
  <si>
    <t>Оформление технической и кадастровой документации на объекты недвижимого имущества.</t>
  </si>
  <si>
    <t>Формирование земельных участков под муниципальными объектами капитального строительства с постановкой на кадастровый учет.</t>
  </si>
  <si>
    <t>Оценка объектов муниципальной собственности, определение средней рыночной стоимости 1 кв.м. жилья на текущий год и экономическое обоснование ставок арендной платы за земельные участки.</t>
  </si>
  <si>
    <t>Содержание муниципального жилого фонда.</t>
  </si>
  <si>
    <t>Цель муниципальной программы Туруханского района: Выполнение требований законодательства в части управления и распоряжения жилищным фондом, земельными участками и муниципальным имуществом</t>
  </si>
  <si>
    <t>кол-во  семей</t>
  </si>
  <si>
    <t xml:space="preserve">кол-во  </t>
  </si>
  <si>
    <t>кол-во объектов мун.имущ.</t>
  </si>
  <si>
    <t>ко-во зем.уч.</t>
  </si>
  <si>
    <t>кол-во объектов</t>
  </si>
  <si>
    <t>кол-во</t>
  </si>
  <si>
    <t>1</t>
  </si>
  <si>
    <t>0,00</t>
  </si>
  <si>
    <t>Подпрограмма 5</t>
  </si>
  <si>
    <t>О территориальном планировании Туруханского района</t>
  </si>
  <si>
    <t>Содержание жилищного фонда</t>
  </si>
  <si>
    <t xml:space="preserve">Актуализация документов территориального планирования и градостроительного зонирования </t>
  </si>
  <si>
    <t>1.5.</t>
  </si>
  <si>
    <t xml:space="preserve">утверждение аукционной документации для проведения открытого аукциона в электронной форме </t>
  </si>
  <si>
    <t>2017</t>
  </si>
  <si>
    <t>Обеспечение поселений документами территориального планирования в формате, соотвествующим действующему законодательству</t>
  </si>
  <si>
    <t>Приобретение во временное пользование жилых помещений на правах аренды сроком на 1 год для предоставления специалистам, работающим в системе образования и культуры Туруханского района</t>
  </si>
  <si>
    <t>Управление образования администрации Туруханского района</t>
  </si>
  <si>
    <t>0702</t>
  </si>
  <si>
    <t xml:space="preserve">обеспечение жильем на правах аренды не менее 1 педагога в год </t>
  </si>
  <si>
    <t>2.2.</t>
  </si>
  <si>
    <t>1.6.</t>
  </si>
  <si>
    <t>2.3.</t>
  </si>
  <si>
    <t>2.4.</t>
  </si>
  <si>
    <t>3.2.</t>
  </si>
  <si>
    <t>3.3.</t>
  </si>
  <si>
    <t>3.4.</t>
  </si>
  <si>
    <t>Приложение № 1
к подпрограмме 1 «Переселение граждан из аварийного жилищного фонда муниципального образования Туруханский район»</t>
  </si>
  <si>
    <t>и значения показателей результативности подпрограммы 1</t>
  </si>
  <si>
    <t>«Переселение граждан из аварийного жилищного фонда муниципального образования Туруханский район»</t>
  </si>
  <si>
    <t>Цель. Улучшение жилищных условий граждан, проживающих в жилых домах, признанных аварийными и подлежащими сносу.</t>
  </si>
  <si>
    <t xml:space="preserve">Задача. Финансовое и организационное обеспечение переселения граждан из аварийного жилищного фонда. </t>
  </si>
  <si>
    <t>Приобретение в муниципальную собственность Туруханского района жилых помещений для переселения граждан из аварийного жилищного фонда</t>
  </si>
  <si>
    <t>Предоставление жилых помещений по договорам социального найма семьям, проживающим в аварийном жилищном фонде</t>
  </si>
  <si>
    <t xml:space="preserve">1.4. </t>
  </si>
  <si>
    <t>Предоставление жилых помещений из муниципального жилищного фонда гражданам, проживающим в аварийных жилых домах</t>
  </si>
  <si>
    <t>Предоставление муниципального жилья для переселения граждан из непригодных для проживания жилых помещений</t>
  </si>
  <si>
    <t>Сокращение (снос) аварийного жилищного фонда</t>
  </si>
  <si>
    <t>договоры соц.найма на предоставленное жилье</t>
  </si>
  <si>
    <t xml:space="preserve"> общ. площадь аварийного жилья                тыс. кв.м.</t>
  </si>
  <si>
    <t>стат. отчет                 1-жилфонд</t>
  </si>
  <si>
    <t>Приложение № 2
к подпрограмме 1 «Переселение граждан из аварийного жилищного фонда муниципального образования Туруханский район»</t>
  </si>
  <si>
    <t>мероприятий подпрограммы 1 «Переселение граждан из аварийного жилищного фонда муниципального образования Туруханский район»</t>
  </si>
  <si>
    <t xml:space="preserve">1.3. </t>
  </si>
  <si>
    <t>Управление ЖКХ и строительства администрации Туруханского района</t>
  </si>
  <si>
    <t>1018173, 1010081730</t>
  </si>
  <si>
    <t>1018174, 1010081740</t>
  </si>
  <si>
    <t>Ремонт муниципальных квартир для переселения граждан из непригодного для проживания жилья и аварийного жилищного фонда</t>
  </si>
  <si>
    <t>Задача. Финансовое и организационное обеспечение переселения граждан из аварийного жилищного фонда</t>
  </si>
  <si>
    <t>Приобретение в муниципальную собственность Туруханского района жилых помещений для переселения граждан из непригодных для проживания жилых помещений</t>
  </si>
  <si>
    <t>Приложение № 10 муниципальной программе Туруханского района "Обеспечение доступным и комфортным жильем жителей  Туруханского района"</t>
  </si>
  <si>
    <t>Обеспечение переселения граждан из непригодных для проживания жилых помещений и аварийного жилищного фонда муниципального образования Туруханский район</t>
  </si>
  <si>
    <t>Подпрограмма 1 "Переселение граждан из аварийного жилищного фонда муниципального образования Туруханский район"</t>
  </si>
  <si>
    <t>3.1.1.</t>
  </si>
  <si>
    <t>1.2.1.</t>
  </si>
  <si>
    <t>1.2.2.</t>
  </si>
  <si>
    <t>1.3.1.</t>
  </si>
  <si>
    <t>1.4.1.</t>
  </si>
  <si>
    <t>3.2.1.</t>
  </si>
  <si>
    <t>3.3.1.</t>
  </si>
  <si>
    <t>3.4.1.</t>
  </si>
  <si>
    <t>1.7.</t>
  </si>
  <si>
    <t>1.8.</t>
  </si>
  <si>
    <t>1.9.</t>
  </si>
  <si>
    <t>Подпрограмма  1</t>
  </si>
  <si>
    <t>Подпрограмма 1</t>
  </si>
  <si>
    <t xml:space="preserve">Переселение семей из аварийных жилых  домов в благоустроен-ные квартиры, приобретенные в муниципальную собствен-ность Туруханского района </t>
  </si>
  <si>
    <t xml:space="preserve">Переселение  семей из непригодного для проживания жилого помеще-ния в благоустроенные квартиры, приобретенные в муниципальную собствен-ность Туруханского района </t>
  </si>
  <si>
    <t>Приобретение в муниципальную собственность Туруханского района  жилых помещений для предоставления квалифицированным специалистам в качестве служебного жилья</t>
  </si>
  <si>
    <t>«Техническая инвентаризация и паспортизация объектов капитального строительства»</t>
  </si>
  <si>
    <t>Годы реализации мероприятия</t>
  </si>
  <si>
    <t>Цель. Выполнение требований законодательства в части управления и распоряжения жилищным фондом, земельными участками и муниципальным имуществом</t>
  </si>
  <si>
    <t>Задача. Оформление технической и кадастровой документации на объекты недвижимого имущества</t>
  </si>
  <si>
    <t>Оформление технической и кадастровой документации на объекты недвижимого имущества</t>
  </si>
  <si>
    <t>кол.во объектов</t>
  </si>
  <si>
    <t>Приложение № 2
к мероприятию 1 «Техническая инвентаризация и паспортизация объектов капитального строительства»</t>
  </si>
  <si>
    <t>мероприятий мероприятия 1 «Техническая инвентаризация и паспортизация объектов капитального строительства»</t>
  </si>
  <si>
    <t>Итого по мероприятию</t>
  </si>
  <si>
    <t xml:space="preserve">Оформление технической документации на объекты капитального строительства с постановкой на кадастровый учет в ГКН </t>
  </si>
  <si>
    <t>Расходы по годам реализации мероприятия (тыс. руб.)</t>
  </si>
  <si>
    <t xml:space="preserve">Цели, задачи, мероприятия </t>
  </si>
  <si>
    <t>«Земельно-кадастровые работы и оформление документации на земельные участки под муниципальными объектами недвижимого имущества »</t>
  </si>
  <si>
    <t>и значения показателей результативности мероприятия 2</t>
  </si>
  <si>
    <t>и значения показателей результативности мероприятия 1</t>
  </si>
  <si>
    <t>Задача. Формирование земельных участков под муниципальными объектами капитального строительства с постановкой на кадастровый учет</t>
  </si>
  <si>
    <t>Формирование земельных участков под муниципальными объектами капитального строительства с постановкой на кадастровый учет</t>
  </si>
  <si>
    <t>кол.во зем.уч</t>
  </si>
  <si>
    <t>Приложение № 2
к мероприятию 2 «Земельно-кадастровые работы и оформление документации на земельные участки под муниципальными объектами недвижимого имущества»</t>
  </si>
  <si>
    <t>мероприятий мероприятия 2 «Земельно-кадастровые работы и оформление документации на земельные участки под муниципальными объектами недвижимого имущества»</t>
  </si>
  <si>
    <t>формирование земельных участков под муниципальными объектами капитального строительства с постановкой на кадастровый учет</t>
  </si>
  <si>
    <t>Ожидаемый непосредственный результат (краткое описание) от реализации  мероприятия (в том числе в натуральном выражении)</t>
  </si>
  <si>
    <t>и значения показателей результативности мероприятия 3</t>
  </si>
  <si>
    <t>Задача. Определение оценки объектов муниципальной собственности, определение средней рыночной стоимости 1 кв.м. жилья на текущий год и экономическое обоснование ставок арендной платы за земельные участки</t>
  </si>
  <si>
    <t xml:space="preserve">оценка объектов муниципальной собственности для предоставления в аренду или отчуждения в порядке приватизации;
определение средней рыночной стоимости 1 кв.м. жилья в целях реализации мероприятий муниципальной программы;
подготовка экономического обоснования ставок арендной платы за земельные участки в соответствии с категорией земельного участка, позволит повысить доходность бюджета муниципального образования Туруханский район
</t>
  </si>
  <si>
    <t>Приложение № 1
к мероприятию 4 «Содержание муниципального жилого фонда »</t>
  </si>
  <si>
    <t>«Содержание муниципального жилого фонда»</t>
  </si>
  <si>
    <t>и значения показателей результативности мероприятия 4</t>
  </si>
  <si>
    <t>Задача. Содержание муниципального жилого фонда</t>
  </si>
  <si>
    <t>Содержание муниципального жилого фонда</t>
  </si>
  <si>
    <t>мероприятий мероприятия 2 «Содержание муниципального жилого фонда»</t>
  </si>
  <si>
    <t>Приложение № 2
к мероприятию 4 «Содержание муниципального жилого фонда»</t>
  </si>
  <si>
    <t>выполнение требований, установленных ст.ст. 30, 65, ч.3 ст.153 Жилищного кодекса РФ</t>
  </si>
  <si>
    <t>Возмещение гражданам  затрат на проезд к новому месту жительства и провоз багажа</t>
  </si>
  <si>
    <t>0</t>
  </si>
  <si>
    <t>Разработка проектов генеральных планов, правил землепользования и застройки, схемы территориального планирования Туруханского района и внесение изменений в них</t>
  </si>
  <si>
    <t>Топографо-геодезические работы, межевание и постановка участков на кадастровый учёт</t>
  </si>
  <si>
    <t>Разработка проектов планировки и межевания</t>
  </si>
  <si>
    <t>Актуализация документов территориального планирования и градостроительного зонирования</t>
  </si>
  <si>
    <t>1050083540</t>
  </si>
  <si>
    <t>«Оценка объектов муниципального имущества»</t>
  </si>
  <si>
    <t>Определение оценки объектов муниципальной собственности</t>
  </si>
  <si>
    <t>мероприятий мероприятия 3 «Оценка объектов муниципального имущества»</t>
  </si>
  <si>
    <t>Приложение к паспорту муниципальной  программы Туруханского района "Обеспечение доступным и комфортным жильем жителей Туруханского района"</t>
  </si>
  <si>
    <t>Приложение № 1 к мероприятию 2 «Земельно-кадастровые работы и оформление документации на земельные участки под муниципальными объектами недвижимого имущества »</t>
  </si>
  <si>
    <t>Приложение  1 к подпрограмме 3 «Обеспечение жильем работников бюджетной сферы на территории Туруханского района»</t>
  </si>
  <si>
    <t>Приложение  1 к подпрограмме 4 «Обеспечение жильем молодых семей Туруханского района»</t>
  </si>
  <si>
    <t xml:space="preserve"> 10400S180</t>
  </si>
  <si>
    <t>Приложение 2 к подпрограмме 4 «Обеспечение жильем молодых семей Туруханского районае»</t>
  </si>
  <si>
    <t>Приложение 1 к мероприятию 1 «Техническая инвентаризация и паспортизация объектов капитального строительства»</t>
  </si>
  <si>
    <t>Приложение 1 к мероприятию 3 «Оценка объектов муниципального имущества»</t>
  </si>
  <si>
    <t>Приложение 2  к мероприятию 3                                                       «Оценка объектов муниципального имущества»</t>
  </si>
  <si>
    <t>Приложение 11 муниципальной программе Туруханского района "Обеспечение доступным и комфортным жильем жителей  Туруханского района"</t>
  </si>
  <si>
    <t>Приложение 12</t>
  </si>
  <si>
    <t xml:space="preserve">Приложение 10 к постановлению                                                                                                      администрации Туруханского района                                                                            от 26.04.2017  № 593- п </t>
  </si>
  <si>
    <t xml:space="preserve">Приложение 1 к постановлению                                                                                                      администрации Туруханского района                                                                            от 26.04.2017 № 593 - п 
</t>
  </si>
  <si>
    <t xml:space="preserve">Приложение 2 к постановлению                                                                                                      администрации Туруханского района                                                                            от  26.04.2017  № 593-п </t>
  </si>
  <si>
    <t xml:space="preserve">Приложение 3 к постановлению                                                                                                      администрации Туруханского района                                                                            от  26.04.2017 №  593 - п </t>
  </si>
  <si>
    <t xml:space="preserve">Приложение 4 к постановлению                                                                                                      администрации Туруханского района                                                                            от  26.04.2017   № 593 - п </t>
  </si>
  <si>
    <t xml:space="preserve">Приложение 7 к постановлению                                                                                                      администрации Туруханского района                                                                            от 26.04.2017   № 593 - п </t>
  </si>
  <si>
    <t xml:space="preserve">Приложение 8 к постановлению                                                                                                      администрации Туруханского района                                                                            от  26.04.2017   № 593 - п </t>
  </si>
  <si>
    <t xml:space="preserve">Приложение 9 к постановлению                                                                                                      администрации Туруханского района                                                                            от  26.04.2017  № 593 - п </t>
  </si>
  <si>
    <t xml:space="preserve">Приложение 11 к постановлению                                                                                                      администрации Туруханского района                                                                            от  26.04.2017  № 593 - 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</si>
</sst>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_-* #,##0.000_р_._-;\-* #,##0.000_р_._-;_-* &quot;-&quot;??_р_._-;_-@_-"/>
    <numFmt numFmtId="165" formatCode="_(* #,##0.00_);_(* \(#,##0.00\);_(* &quot;-&quot;??_);_(@_)"/>
    <numFmt numFmtId="166" formatCode="_-* #,##0_р_._-;\-* #,##0_р_._-;_-* &quot;-&quot;??_р_._-;_-@_-"/>
    <numFmt numFmtId="167" formatCode="0.000"/>
    <numFmt numFmtId="168" formatCode="_-* #,##0.000_р_._-;\-* #,##0.000_р_._-;_-* &quot;-&quot;???_р_._-;_-@_-"/>
    <numFmt numFmtId="169" formatCode="#,##0.000_ ;\-#,##0.000\ "/>
  </numFmts>
  <fonts count="27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2"/>
      <charset val="204"/>
    </font>
    <font>
      <sz val="10"/>
      <color indexed="8"/>
      <name val="Times New Roman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2"/>
      <charset val="204"/>
    </font>
    <font>
      <b/>
      <sz val="9"/>
      <name val="Times New Roman"/>
      <family val="2"/>
      <charset val="204"/>
    </font>
    <font>
      <sz val="9"/>
      <color indexed="8"/>
      <name val="Times New Roman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11" fillId="0" borderId="0"/>
    <xf numFmtId="0" fontId="7" fillId="0" borderId="0"/>
  </cellStyleXfs>
  <cellXfs count="367">
    <xf numFmtId="0" fontId="0" fillId="0" borderId="0" xfId="0"/>
    <xf numFmtId="0" fontId="2" fillId="0" borderId="0" xfId="0" applyFont="1"/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justify" vertical="center"/>
    </xf>
    <xf numFmtId="43" fontId="2" fillId="0" borderId="1" xfId="2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3" fontId="2" fillId="0" borderId="1" xfId="2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 wrapText="1"/>
    </xf>
    <xf numFmtId="43" fontId="2" fillId="0" borderId="1" xfId="2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6" fillId="0" borderId="1" xfId="2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0" xfId="0" applyFont="1"/>
    <xf numFmtId="43" fontId="2" fillId="0" borderId="0" xfId="0" applyNumberFormat="1" applyFont="1"/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0" xfId="0" applyFont="1" applyFill="1"/>
    <xf numFmtId="0" fontId="2" fillId="0" borderId="1" xfId="0" applyFont="1" applyFill="1" applyBorder="1" applyAlignment="1">
      <alignment vertical="center" wrapText="1"/>
    </xf>
    <xf numFmtId="0" fontId="3" fillId="3" borderId="0" xfId="0" applyFont="1" applyFill="1"/>
    <xf numFmtId="0" fontId="2" fillId="3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164" fontId="3" fillId="0" borderId="0" xfId="2" applyNumberFormat="1" applyFont="1"/>
    <xf numFmtId="0" fontId="3" fillId="0" borderId="0" xfId="0" applyFont="1" applyAlignment="1">
      <alignment horizontal="center" vertical="center"/>
    </xf>
    <xf numFmtId="2" fontId="3" fillId="0" borderId="0" xfId="0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6" applyFont="1" applyBorder="1" applyAlignment="1">
      <alignment horizontal="left" vertical="center" wrapText="1"/>
    </xf>
    <xf numFmtId="0" fontId="12" fillId="0" borderId="1" xfId="6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12" fillId="0" borderId="1" xfId="6" applyFont="1" applyBorder="1" applyAlignment="1">
      <alignment horizontal="left" vertical="center" wrapText="1"/>
    </xf>
    <xf numFmtId="2" fontId="2" fillId="0" borderId="1" xfId="2" applyNumberFormat="1" applyFont="1" applyFill="1" applyBorder="1" applyAlignment="1">
      <alignment vertical="center" wrapText="1"/>
    </xf>
    <xf numFmtId="0" fontId="12" fillId="0" borderId="1" xfId="6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167" fontId="12" fillId="0" borderId="1" xfId="6" applyNumberFormat="1" applyFont="1" applyBorder="1" applyAlignment="1">
      <alignment horizontal="center" vertical="center" wrapText="1"/>
    </xf>
    <xf numFmtId="2" fontId="2" fillId="0" borderId="1" xfId="2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167" fontId="2" fillId="0" borderId="1" xfId="2" applyNumberFormat="1" applyFont="1" applyFill="1" applyBorder="1" applyAlignment="1">
      <alignment vertical="center" wrapText="1"/>
    </xf>
    <xf numFmtId="167" fontId="2" fillId="0" borderId="1" xfId="2" applyNumberFormat="1" applyFont="1" applyFill="1" applyBorder="1" applyAlignment="1">
      <alignment horizontal="left" vertical="center" wrapText="1"/>
    </xf>
    <xf numFmtId="168" fontId="6" fillId="0" borderId="1" xfId="2" applyNumberFormat="1" applyFont="1" applyFill="1" applyBorder="1" applyAlignment="1">
      <alignment horizontal="left" vertical="center" wrapText="1"/>
    </xf>
    <xf numFmtId="167" fontId="3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68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15" fillId="0" borderId="1" xfId="2" applyFont="1" applyBorder="1" applyAlignment="1">
      <alignment horizontal="left" vertical="center" wrapText="1"/>
    </xf>
    <xf numFmtId="43" fontId="6" fillId="0" borderId="1" xfId="2" applyFont="1" applyBorder="1" applyAlignment="1">
      <alignment horizontal="center" vertical="center" wrapText="1"/>
    </xf>
    <xf numFmtId="169" fontId="6" fillId="0" borderId="1" xfId="2" applyNumberFormat="1" applyFont="1" applyBorder="1" applyAlignment="1">
      <alignment horizontal="center" vertical="center" wrapText="1"/>
    </xf>
    <xf numFmtId="49" fontId="15" fillId="0" borderId="1" xfId="2" applyNumberFormat="1" applyFont="1" applyBorder="1" applyAlignment="1">
      <alignment horizontal="right" vertical="center" wrapText="1"/>
    </xf>
    <xf numFmtId="0" fontId="2" fillId="0" borderId="1" xfId="2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" fontId="2" fillId="0" borderId="6" xfId="0" applyNumberFormat="1" applyFont="1" applyFill="1" applyBorder="1" applyAlignment="1">
      <alignment vertical="center" wrapText="1"/>
    </xf>
    <xf numFmtId="16" fontId="2" fillId="0" borderId="6" xfId="0" applyNumberFormat="1" applyFont="1" applyFill="1" applyBorder="1" applyAlignment="1">
      <alignment horizontal="center" vertical="center" wrapText="1"/>
    </xf>
    <xf numFmtId="0" fontId="2" fillId="0" borderId="1" xfId="4" applyNumberFormat="1" applyFont="1" applyBorder="1" applyAlignment="1">
      <alignment horizontal="center" wrapText="1"/>
    </xf>
    <xf numFmtId="0" fontId="2" fillId="0" borderId="4" xfId="4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Fill="1" applyBorder="1" applyAlignment="1">
      <alignment vertical="center" wrapText="1"/>
    </xf>
    <xf numFmtId="166" fontId="2" fillId="0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164" fontId="8" fillId="3" borderId="1" xfId="2" applyNumberFormat="1" applyFont="1" applyFill="1" applyBorder="1" applyAlignment="1">
      <alignment vertical="center" wrapText="1"/>
    </xf>
    <xf numFmtId="167" fontId="8" fillId="0" borderId="1" xfId="2" applyNumberFormat="1" applyFont="1" applyBorder="1" applyAlignment="1">
      <alignment vertical="center" wrapText="1"/>
    </xf>
    <xf numFmtId="43" fontId="2" fillId="3" borderId="1" xfId="2" applyFont="1" applyFill="1" applyBorder="1" applyAlignment="1">
      <alignment vertical="center" wrapText="1"/>
    </xf>
    <xf numFmtId="167" fontId="2" fillId="0" borderId="1" xfId="2" applyNumberFormat="1" applyFont="1" applyBorder="1" applyAlignment="1">
      <alignment vertical="center" wrapText="1"/>
    </xf>
    <xf numFmtId="164" fontId="2" fillId="3" borderId="1" xfId="2" applyNumberFormat="1" applyFont="1" applyFill="1" applyBorder="1" applyAlignment="1">
      <alignment vertical="center" wrapText="1"/>
    </xf>
    <xf numFmtId="168" fontId="8" fillId="0" borderId="1" xfId="2" applyNumberFormat="1" applyFont="1" applyBorder="1" applyAlignment="1">
      <alignment horizontal="center" vertical="center" wrapText="1"/>
    </xf>
    <xf numFmtId="168" fontId="2" fillId="0" borderId="1" xfId="2" applyNumberFormat="1" applyFont="1" applyBorder="1" applyAlignment="1">
      <alignment horizontal="center" vertical="center" wrapText="1"/>
    </xf>
    <xf numFmtId="168" fontId="4" fillId="0" borderId="0" xfId="0" applyNumberFormat="1" applyFont="1"/>
    <xf numFmtId="167" fontId="2" fillId="0" borderId="1" xfId="2" applyNumberFormat="1" applyFont="1" applyFill="1" applyBorder="1" applyAlignment="1">
      <alignment horizontal="center" vertical="center" wrapText="1"/>
    </xf>
    <xf numFmtId="167" fontId="2" fillId="0" borderId="1" xfId="3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6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vertical="center" wrapText="1"/>
    </xf>
    <xf numFmtId="0" fontId="2" fillId="5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16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9" fontId="16" fillId="0" borderId="1" xfId="0" applyNumberFormat="1" applyFont="1" applyBorder="1" applyAlignment="1">
      <alignment horizontal="center" vertical="center"/>
    </xf>
    <xf numFmtId="167" fontId="16" fillId="0" borderId="1" xfId="6" applyNumberFormat="1" applyFont="1" applyBorder="1" applyAlignment="1">
      <alignment horizontal="center" vertical="center" wrapText="1"/>
    </xf>
    <xf numFmtId="167" fontId="16" fillId="0" borderId="1" xfId="2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169" fontId="17" fillId="0" borderId="1" xfId="2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68" fontId="4" fillId="0" borderId="0" xfId="0" applyNumberFormat="1" applyFont="1" applyAlignment="1">
      <alignment horizontal="right" vertical="center"/>
    </xf>
    <xf numFmtId="168" fontId="4" fillId="2" borderId="1" xfId="2" applyNumberFormat="1" applyFont="1" applyFill="1" applyBorder="1" applyAlignment="1">
      <alignment horizontal="right" vertical="center" wrapText="1"/>
    </xf>
    <xf numFmtId="169" fontId="4" fillId="2" borderId="1" xfId="2" applyNumberFormat="1" applyFont="1" applyFill="1" applyBorder="1" applyAlignment="1">
      <alignment horizontal="right" vertical="center" wrapText="1"/>
    </xf>
    <xf numFmtId="168" fontId="4" fillId="0" borderId="1" xfId="2" applyNumberFormat="1" applyFont="1" applyBorder="1" applyAlignment="1">
      <alignment horizontal="right" vertical="center" wrapText="1"/>
    </xf>
    <xf numFmtId="167" fontId="4" fillId="0" borderId="1" xfId="2" applyNumberFormat="1" applyFont="1" applyBorder="1" applyAlignment="1">
      <alignment horizontal="right" vertical="center" wrapText="1"/>
    </xf>
    <xf numFmtId="169" fontId="4" fillId="0" borderId="1" xfId="2" applyNumberFormat="1" applyFont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8" fontId="20" fillId="0" borderId="1" xfId="2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68" fontId="10" fillId="0" borderId="1" xfId="2" applyNumberFormat="1" applyFont="1" applyBorder="1" applyAlignment="1">
      <alignment horizontal="center" vertical="center" wrapText="1"/>
    </xf>
    <xf numFmtId="168" fontId="10" fillId="0" borderId="1" xfId="2" applyNumberFormat="1" applyFont="1" applyBorder="1" applyAlignment="1">
      <alignment horizontal="right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168" fontId="21" fillId="0" borderId="1" xfId="0" applyNumberFormat="1" applyFont="1" applyFill="1" applyBorder="1" applyAlignment="1">
      <alignment horizontal="center" vertical="center"/>
    </xf>
    <xf numFmtId="168" fontId="21" fillId="0" borderId="1" xfId="0" applyNumberFormat="1" applyFont="1" applyBorder="1" applyAlignment="1">
      <alignment horizontal="center" vertical="center"/>
    </xf>
    <xf numFmtId="168" fontId="23" fillId="0" borderId="1" xfId="2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top"/>
    </xf>
    <xf numFmtId="0" fontId="22" fillId="0" borderId="1" xfId="0" applyFont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16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68" fontId="24" fillId="0" borderId="1" xfId="2" applyNumberFormat="1" applyFont="1" applyBorder="1" applyAlignment="1">
      <alignment horizontal="center" vertical="center" wrapText="1"/>
    </xf>
    <xf numFmtId="168" fontId="24" fillId="0" borderId="1" xfId="2" applyNumberFormat="1" applyFont="1" applyBorder="1" applyAlignment="1">
      <alignment horizontal="right" vertical="center" wrapText="1"/>
    </xf>
    <xf numFmtId="0" fontId="24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center" wrapText="1"/>
    </xf>
    <xf numFmtId="169" fontId="25" fillId="0" borderId="1" xfId="2" applyNumberFormat="1" applyFont="1" applyBorder="1" applyAlignment="1">
      <alignment horizontal="center" vertical="center" wrapText="1"/>
    </xf>
    <xf numFmtId="168" fontId="25" fillId="0" borderId="1" xfId="2" applyNumberFormat="1" applyFont="1" applyBorder="1" applyAlignment="1">
      <alignment horizontal="right" vertical="center" wrapText="1"/>
    </xf>
    <xf numFmtId="0" fontId="24" fillId="0" borderId="0" xfId="0" applyFont="1" applyAlignment="1">
      <alignment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8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right" vertical="center" wrapText="1"/>
    </xf>
    <xf numFmtId="168" fontId="4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4" applyNumberFormat="1" applyFont="1" applyBorder="1" applyAlignment="1">
      <alignment horizontal="center" vertical="center" wrapText="1"/>
    </xf>
    <xf numFmtId="0" fontId="4" fillId="0" borderId="4" xfId="4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6" fillId="0" borderId="1" xfId="2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2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4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5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8" fillId="0" borderId="2" xfId="4" applyFont="1" applyFill="1" applyBorder="1" applyAlignment="1">
      <alignment horizontal="left" vertical="center" wrapText="1"/>
    </xf>
    <xf numFmtId="0" fontId="8" fillId="0" borderId="3" xfId="4" applyFont="1" applyFill="1" applyBorder="1" applyAlignment="1">
      <alignment horizontal="left" vertical="center" wrapText="1"/>
    </xf>
    <xf numFmtId="0" fontId="8" fillId="0" borderId="4" xfId="4" applyFont="1" applyFill="1" applyBorder="1" applyAlignment="1">
      <alignment horizontal="left" vertical="center" wrapText="1"/>
    </xf>
    <xf numFmtId="0" fontId="8" fillId="0" borderId="1" xfId="5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167" fontId="4" fillId="0" borderId="5" xfId="2" applyNumberFormat="1" applyFont="1" applyBorder="1" applyAlignment="1">
      <alignment horizontal="right" vertical="center" wrapText="1"/>
    </xf>
    <xf numFmtId="167" fontId="4" fillId="0" borderId="6" xfId="2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/>
    </xf>
    <xf numFmtId="49" fontId="4" fillId="0" borderId="6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168" fontId="4" fillId="0" borderId="0" xfId="0" applyNumberFormat="1" applyFont="1" applyAlignment="1">
      <alignment horizontal="left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vertical="top" wrapText="1"/>
    </xf>
    <xf numFmtId="0" fontId="4" fillId="0" borderId="7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169" fontId="4" fillId="0" borderId="5" xfId="2" applyNumberFormat="1" applyFont="1" applyBorder="1" applyAlignment="1">
      <alignment horizontal="right" vertical="center" wrapText="1"/>
    </xf>
    <xf numFmtId="169" fontId="4" fillId="0" borderId="6" xfId="2" applyNumberFormat="1" applyFont="1" applyBorder="1" applyAlignment="1">
      <alignment horizontal="right" vertical="center" wrapText="1"/>
    </xf>
    <xf numFmtId="168" fontId="4" fillId="0" borderId="5" xfId="2" applyNumberFormat="1" applyFont="1" applyBorder="1" applyAlignment="1">
      <alignment horizontal="right" vertical="center" wrapText="1"/>
    </xf>
    <xf numFmtId="168" fontId="4" fillId="0" borderId="6" xfId="2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</cellXfs>
  <cellStyles count="8">
    <cellStyle name="Гиперссылка" xfId="1" builtinId="8"/>
    <cellStyle name="Обычный" xfId="0" builtinId="0"/>
    <cellStyle name="Обычный 2" xfId="4"/>
    <cellStyle name="Обычный 3" xfId="5"/>
    <cellStyle name="Обычный 4" xfId="6"/>
    <cellStyle name="Обычный 4 2" xfId="7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31"/>
  <sheetViews>
    <sheetView view="pageBreakPreview" zoomScale="96" zoomScaleNormal="70" zoomScaleSheetLayoutView="96" workbookViewId="0">
      <pane ySplit="15" topLeftCell="A16" activePane="bottomLeft" state="frozen"/>
      <selection pane="bottomLeft" activeCell="B2" sqref="B2"/>
    </sheetView>
  </sheetViews>
  <sheetFormatPr defaultRowHeight="15.75" outlineLevelRow="1" x14ac:dyDescent="0.25"/>
  <cols>
    <col min="1" max="1" width="6.375" style="6" customWidth="1"/>
    <col min="2" max="2" width="28.625" style="1" customWidth="1"/>
    <col min="3" max="3" width="11.75" style="1" customWidth="1"/>
    <col min="4" max="4" width="7.625" style="1" customWidth="1"/>
    <col min="5" max="6" width="7.375" style="1" bestFit="1" customWidth="1"/>
    <col min="7" max="8" width="8.5" style="1" customWidth="1"/>
    <col min="9" max="10" width="10.25" style="1" customWidth="1"/>
    <col min="11" max="13" width="14.875" style="1" customWidth="1"/>
    <col min="14" max="16384" width="9" style="1"/>
  </cols>
  <sheetData>
    <row r="1" spans="1:13" ht="23.25" customHeight="1" x14ac:dyDescent="0.25">
      <c r="J1" s="259"/>
      <c r="K1" s="263" t="s">
        <v>331</v>
      </c>
      <c r="L1" s="263"/>
      <c r="M1" s="263"/>
    </row>
    <row r="2" spans="1:13" ht="60" customHeight="1" x14ac:dyDescent="0.25">
      <c r="J2" s="260"/>
      <c r="K2" s="263"/>
      <c r="L2" s="263"/>
      <c r="M2" s="263"/>
    </row>
    <row r="3" spans="1:13" ht="95.25" customHeight="1" x14ac:dyDescent="0.25">
      <c r="J3" s="261"/>
      <c r="K3" s="264" t="s">
        <v>319</v>
      </c>
      <c r="L3" s="264"/>
      <c r="M3" s="264"/>
    </row>
    <row r="4" spans="1:13" ht="8.25" customHeight="1" x14ac:dyDescent="0.25"/>
    <row r="5" spans="1:13" hidden="1" x14ac:dyDescent="0.25"/>
    <row r="6" spans="1:13" x14ac:dyDescent="0.25">
      <c r="A6" s="268" t="s">
        <v>1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</row>
    <row r="7" spans="1:13" x14ac:dyDescent="0.25">
      <c r="A7" s="268" t="s">
        <v>9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</row>
    <row r="8" spans="1:13" x14ac:dyDescent="0.25">
      <c r="A8" s="268" t="s">
        <v>7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</row>
    <row r="9" spans="1:13" x14ac:dyDescent="0.25">
      <c r="A9" s="268" t="s">
        <v>8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</row>
    <row r="10" spans="1:13" ht="3" customHeight="1" x14ac:dyDescent="0.25">
      <c r="A10" s="123"/>
    </row>
    <row r="11" spans="1:13" ht="21.75" customHeight="1" x14ac:dyDescent="0.25">
      <c r="A11" s="266" t="s">
        <v>17</v>
      </c>
      <c r="B11" s="266" t="s">
        <v>4</v>
      </c>
      <c r="C11" s="266" t="s">
        <v>2</v>
      </c>
      <c r="D11" s="266" t="s">
        <v>66</v>
      </c>
      <c r="E11" s="266" t="s">
        <v>5</v>
      </c>
      <c r="F11" s="266"/>
      <c r="G11" s="266"/>
      <c r="H11" s="266"/>
      <c r="I11" s="266"/>
      <c r="J11" s="266"/>
      <c r="K11" s="266"/>
      <c r="L11" s="266"/>
      <c r="M11" s="266"/>
    </row>
    <row r="12" spans="1:13" ht="42" customHeight="1" x14ac:dyDescent="0.25">
      <c r="A12" s="266"/>
      <c r="B12" s="266"/>
      <c r="C12" s="266"/>
      <c r="D12" s="266"/>
      <c r="E12" s="266" t="s">
        <v>54</v>
      </c>
      <c r="F12" s="266" t="s">
        <v>55</v>
      </c>
      <c r="G12" s="269" t="s">
        <v>59</v>
      </c>
      <c r="H12" s="266" t="s">
        <v>51</v>
      </c>
      <c r="I12" s="266" t="s">
        <v>52</v>
      </c>
      <c r="J12" s="266" t="s">
        <v>53</v>
      </c>
      <c r="K12" s="266" t="s">
        <v>6</v>
      </c>
      <c r="L12" s="266"/>
      <c r="M12" s="266"/>
    </row>
    <row r="13" spans="1:13" x14ac:dyDescent="0.25">
      <c r="A13" s="266"/>
      <c r="B13" s="266"/>
      <c r="C13" s="266"/>
      <c r="D13" s="266"/>
      <c r="E13" s="266"/>
      <c r="F13" s="266"/>
      <c r="G13" s="269"/>
      <c r="H13" s="266"/>
      <c r="I13" s="266"/>
      <c r="J13" s="266"/>
      <c r="K13" s="108" t="s">
        <v>56</v>
      </c>
      <c r="L13" s="108" t="s">
        <v>57</v>
      </c>
      <c r="M13" s="108" t="s">
        <v>58</v>
      </c>
    </row>
    <row r="14" spans="1:13" x14ac:dyDescent="0.25">
      <c r="A14" s="108">
        <v>1</v>
      </c>
      <c r="B14" s="108">
        <v>2</v>
      </c>
      <c r="C14" s="108">
        <v>3</v>
      </c>
      <c r="D14" s="108">
        <v>4</v>
      </c>
      <c r="E14" s="108">
        <v>5</v>
      </c>
      <c r="F14" s="108">
        <v>6</v>
      </c>
      <c r="G14" s="108">
        <v>7</v>
      </c>
      <c r="H14" s="108">
        <v>8</v>
      </c>
      <c r="I14" s="108">
        <v>9</v>
      </c>
      <c r="J14" s="108">
        <v>10</v>
      </c>
      <c r="K14" s="108">
        <v>11</v>
      </c>
      <c r="L14" s="108">
        <v>12</v>
      </c>
      <c r="M14" s="108">
        <v>13</v>
      </c>
    </row>
    <row r="15" spans="1:13" s="53" customFormat="1" x14ac:dyDescent="0.25">
      <c r="A15" s="111">
        <v>1</v>
      </c>
      <c r="B15" s="267" t="str">
        <f>'пр 5 к МП'!B13:E13</f>
        <v>Цель муниципальной программы Туруханского района: Улучшение жилищных условий граждан, проживающих на территории Туруханского района</v>
      </c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</row>
    <row r="16" spans="1:13" s="53" customFormat="1" ht="110.25" x14ac:dyDescent="0.25">
      <c r="A16" s="126" t="s">
        <v>3</v>
      </c>
      <c r="B16" s="124" t="s">
        <v>95</v>
      </c>
      <c r="C16" s="111" t="s">
        <v>212</v>
      </c>
      <c r="D16" s="111">
        <v>4</v>
      </c>
      <c r="E16" s="111">
        <v>1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11">
        <v>0</v>
      </c>
    </row>
    <row r="17" spans="1:13" s="53" customFormat="1" ht="94.5" x14ac:dyDescent="0.25">
      <c r="A17" s="118" t="s">
        <v>62</v>
      </c>
      <c r="B17" s="110" t="s">
        <v>96</v>
      </c>
      <c r="C17" s="111" t="s">
        <v>207</v>
      </c>
      <c r="D17" s="111">
        <v>4</v>
      </c>
      <c r="E17" s="111">
        <v>2</v>
      </c>
      <c r="F17" s="111">
        <v>2</v>
      </c>
      <c r="G17" s="111">
        <v>0</v>
      </c>
      <c r="H17" s="111">
        <v>0</v>
      </c>
      <c r="I17" s="111">
        <v>0</v>
      </c>
      <c r="J17" s="111">
        <f t="shared" ref="J17:M17" si="0">I17</f>
        <v>0</v>
      </c>
      <c r="K17" s="111">
        <v>0</v>
      </c>
      <c r="L17" s="111">
        <f t="shared" si="0"/>
        <v>0</v>
      </c>
      <c r="M17" s="111">
        <f t="shared" si="0"/>
        <v>0</v>
      </c>
    </row>
    <row r="18" spans="1:13" s="53" customFormat="1" ht="47.25" x14ac:dyDescent="0.25">
      <c r="A18" s="119" t="s">
        <v>64</v>
      </c>
      <c r="B18" s="110" t="s">
        <v>309</v>
      </c>
      <c r="C18" s="111" t="s">
        <v>207</v>
      </c>
      <c r="D18" s="111">
        <v>0</v>
      </c>
      <c r="E18" s="111">
        <v>0</v>
      </c>
      <c r="F18" s="111">
        <v>0</v>
      </c>
      <c r="G18" s="111">
        <v>0</v>
      </c>
      <c r="H18" s="111">
        <v>1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</row>
    <row r="19" spans="1:13" s="53" customFormat="1" ht="141.75" x14ac:dyDescent="0.25">
      <c r="A19" s="148" t="s">
        <v>65</v>
      </c>
      <c r="B19" s="28" t="s">
        <v>200</v>
      </c>
      <c r="C19" s="111" t="s">
        <v>212</v>
      </c>
      <c r="D19" s="127">
        <v>2</v>
      </c>
      <c r="E19" s="127">
        <v>1</v>
      </c>
      <c r="F19" s="128">
        <v>0</v>
      </c>
      <c r="G19" s="128" t="s">
        <v>310</v>
      </c>
      <c r="H19" s="128" t="s">
        <v>213</v>
      </c>
      <c r="I19" s="128" t="s">
        <v>213</v>
      </c>
      <c r="J19" s="128" t="s">
        <v>213</v>
      </c>
      <c r="K19" s="128" t="s">
        <v>213</v>
      </c>
      <c r="L19" s="128" t="s">
        <v>213</v>
      </c>
      <c r="M19" s="128" t="s">
        <v>213</v>
      </c>
    </row>
    <row r="20" spans="1:13" s="147" customFormat="1" ht="126" outlineLevel="1" x14ac:dyDescent="0.25">
      <c r="A20" s="144" t="s">
        <v>219</v>
      </c>
      <c r="B20" s="104" t="s">
        <v>223</v>
      </c>
      <c r="C20" s="145" t="s">
        <v>212</v>
      </c>
      <c r="D20" s="146">
        <v>0</v>
      </c>
      <c r="E20" s="146">
        <v>2</v>
      </c>
      <c r="F20" s="146">
        <v>1</v>
      </c>
      <c r="G20" s="83">
        <v>1</v>
      </c>
      <c r="H20" s="83">
        <v>2</v>
      </c>
      <c r="I20" s="83">
        <v>2</v>
      </c>
      <c r="J20" s="83">
        <v>2</v>
      </c>
      <c r="K20" s="146">
        <v>2</v>
      </c>
      <c r="L20" s="146">
        <v>2</v>
      </c>
      <c r="M20" s="146">
        <v>2</v>
      </c>
    </row>
    <row r="21" spans="1:13" ht="63" x14ac:dyDescent="0.25">
      <c r="A21" s="149" t="s">
        <v>228</v>
      </c>
      <c r="B21" s="109" t="s">
        <v>201</v>
      </c>
      <c r="C21" s="108" t="s">
        <v>61</v>
      </c>
      <c r="D21" s="108">
        <v>0</v>
      </c>
      <c r="E21" s="108">
        <v>0</v>
      </c>
      <c r="F21" s="108">
        <v>0</v>
      </c>
      <c r="G21" s="108">
        <v>0</v>
      </c>
      <c r="H21" s="108">
        <v>1</v>
      </c>
      <c r="I21" s="108">
        <v>2</v>
      </c>
      <c r="J21" s="108">
        <v>2</v>
      </c>
      <c r="K21" s="108">
        <v>2</v>
      </c>
      <c r="L21" s="108">
        <v>2</v>
      </c>
      <c r="M21" s="108">
        <v>2</v>
      </c>
    </row>
    <row r="22" spans="1:13" s="53" customFormat="1" x14ac:dyDescent="0.25">
      <c r="A22" s="111">
        <v>2</v>
      </c>
      <c r="B22" s="265" t="str">
        <f>'пр 5 к МП'!B27:E27</f>
        <v>Цель муниципальной программы Туруханского района:  Разработка документов территориального планирования для последующего жилищного и иного строительства.</v>
      </c>
      <c r="C22" s="265"/>
      <c r="D22" s="265"/>
      <c r="E22" s="265"/>
      <c r="F22" s="265"/>
      <c r="G22" s="265"/>
      <c r="H22" s="265"/>
      <c r="I22" s="265"/>
      <c r="J22" s="265"/>
      <c r="K22" s="265"/>
      <c r="L22" s="265"/>
      <c r="M22" s="265"/>
    </row>
    <row r="23" spans="1:13" s="53" customFormat="1" ht="110.25" x14ac:dyDescent="0.25">
      <c r="A23" s="111" t="s">
        <v>63</v>
      </c>
      <c r="B23" s="237" t="s">
        <v>311</v>
      </c>
      <c r="C23" s="236" t="s">
        <v>212</v>
      </c>
      <c r="D23" s="117">
        <v>1</v>
      </c>
      <c r="E23" s="117">
        <v>2</v>
      </c>
      <c r="F23" s="117">
        <v>0</v>
      </c>
      <c r="G23" s="120">
        <v>0</v>
      </c>
      <c r="H23" s="120">
        <v>8</v>
      </c>
      <c r="I23" s="120">
        <v>4</v>
      </c>
      <c r="J23" s="116">
        <v>1</v>
      </c>
      <c r="K23" s="117">
        <v>1</v>
      </c>
      <c r="L23" s="117">
        <v>1</v>
      </c>
      <c r="M23" s="117">
        <v>1</v>
      </c>
    </row>
    <row r="24" spans="1:13" s="53" customFormat="1" ht="63" x14ac:dyDescent="0.25">
      <c r="A24" s="111" t="s">
        <v>227</v>
      </c>
      <c r="B24" s="237" t="s">
        <v>312</v>
      </c>
      <c r="C24" s="236" t="s">
        <v>212</v>
      </c>
      <c r="D24" s="117">
        <v>2</v>
      </c>
      <c r="E24" s="117">
        <v>1</v>
      </c>
      <c r="F24" s="117">
        <v>2</v>
      </c>
      <c r="G24" s="121">
        <v>2</v>
      </c>
      <c r="H24" s="121">
        <v>2</v>
      </c>
      <c r="I24" s="120">
        <v>2</v>
      </c>
      <c r="J24" s="116">
        <v>2</v>
      </c>
      <c r="K24" s="117">
        <v>2</v>
      </c>
      <c r="L24" s="117">
        <v>2</v>
      </c>
      <c r="M24" s="117">
        <v>0</v>
      </c>
    </row>
    <row r="25" spans="1:13" s="53" customFormat="1" ht="31.5" x14ac:dyDescent="0.25">
      <c r="A25" s="111" t="s">
        <v>229</v>
      </c>
      <c r="B25" s="237" t="s">
        <v>313</v>
      </c>
      <c r="C25" s="236" t="s">
        <v>208</v>
      </c>
      <c r="D25" s="117">
        <v>0</v>
      </c>
      <c r="E25" s="117">
        <v>0</v>
      </c>
      <c r="F25" s="117">
        <v>0</v>
      </c>
      <c r="G25" s="120">
        <v>0</v>
      </c>
      <c r="H25" s="120">
        <v>0</v>
      </c>
      <c r="I25" s="120">
        <v>0</v>
      </c>
      <c r="J25" s="116">
        <v>1</v>
      </c>
      <c r="K25" s="117">
        <v>1</v>
      </c>
      <c r="L25" s="117">
        <v>1</v>
      </c>
      <c r="M25" s="117">
        <v>1</v>
      </c>
    </row>
    <row r="26" spans="1:13" s="53" customFormat="1" ht="78.75" x14ac:dyDescent="0.25">
      <c r="A26" s="111" t="s">
        <v>230</v>
      </c>
      <c r="B26" s="237" t="s">
        <v>314</v>
      </c>
      <c r="C26" s="236" t="s">
        <v>208</v>
      </c>
      <c r="D26" s="117">
        <v>0</v>
      </c>
      <c r="E26" s="117">
        <v>0</v>
      </c>
      <c r="F26" s="117">
        <v>0</v>
      </c>
      <c r="G26" s="120">
        <v>12</v>
      </c>
      <c r="H26" s="120">
        <v>2</v>
      </c>
      <c r="I26" s="120">
        <v>0</v>
      </c>
      <c r="J26" s="116">
        <v>0</v>
      </c>
      <c r="K26" s="117">
        <v>0</v>
      </c>
      <c r="L26" s="117">
        <v>0</v>
      </c>
      <c r="M26" s="117">
        <v>0</v>
      </c>
    </row>
    <row r="27" spans="1:13" x14ac:dyDescent="0.25">
      <c r="A27" s="111">
        <v>3</v>
      </c>
      <c r="B27" s="265" t="s">
        <v>206</v>
      </c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</row>
    <row r="28" spans="1:13" ht="63" x14ac:dyDescent="0.25">
      <c r="A28" s="111" t="s">
        <v>77</v>
      </c>
      <c r="B28" s="183" t="s">
        <v>202</v>
      </c>
      <c r="C28" s="108" t="s">
        <v>211</v>
      </c>
      <c r="D28" s="35">
        <v>136</v>
      </c>
      <c r="E28" s="108">
        <v>161</v>
      </c>
      <c r="F28" s="108">
        <v>44</v>
      </c>
      <c r="G28" s="108">
        <v>180</v>
      </c>
      <c r="H28" s="108">
        <v>150</v>
      </c>
      <c r="I28" s="108">
        <v>150</v>
      </c>
      <c r="J28" s="111">
        <v>150</v>
      </c>
      <c r="K28" s="111">
        <v>100</v>
      </c>
      <c r="L28" s="111">
        <v>50</v>
      </c>
      <c r="M28" s="111">
        <v>50</v>
      </c>
    </row>
    <row r="29" spans="1:13" ht="78.75" x14ac:dyDescent="0.25">
      <c r="A29" s="111" t="s">
        <v>231</v>
      </c>
      <c r="B29" s="109" t="s">
        <v>203</v>
      </c>
      <c r="C29" s="108" t="s">
        <v>210</v>
      </c>
      <c r="D29" s="35">
        <v>0</v>
      </c>
      <c r="E29" s="125">
        <v>0</v>
      </c>
      <c r="F29" s="125">
        <v>6</v>
      </c>
      <c r="G29" s="125">
        <v>18</v>
      </c>
      <c r="H29" s="108">
        <v>3</v>
      </c>
      <c r="I29" s="108">
        <v>3</v>
      </c>
      <c r="J29" s="111">
        <v>3</v>
      </c>
      <c r="K29" s="111">
        <v>3</v>
      </c>
      <c r="L29" s="111">
        <v>15</v>
      </c>
      <c r="M29" s="111">
        <v>16</v>
      </c>
    </row>
    <row r="30" spans="1:13" ht="126" x14ac:dyDescent="0.25">
      <c r="A30" s="148" t="s">
        <v>232</v>
      </c>
      <c r="B30" s="109" t="s">
        <v>204</v>
      </c>
      <c r="C30" s="108" t="s">
        <v>209</v>
      </c>
      <c r="D30" s="35">
        <v>3</v>
      </c>
      <c r="E30" s="111">
        <v>3</v>
      </c>
      <c r="F30" s="108">
        <v>10</v>
      </c>
      <c r="G30" s="108">
        <v>36</v>
      </c>
      <c r="H30" s="108">
        <v>30</v>
      </c>
      <c r="I30" s="108">
        <v>30</v>
      </c>
      <c r="J30" s="111">
        <v>30</v>
      </c>
      <c r="K30" s="111">
        <v>30</v>
      </c>
      <c r="L30" s="111">
        <v>120</v>
      </c>
      <c r="M30" s="111">
        <v>120</v>
      </c>
    </row>
    <row r="31" spans="1:13" ht="31.5" x14ac:dyDescent="0.25">
      <c r="A31" s="258" t="s">
        <v>233</v>
      </c>
      <c r="B31" s="122" t="s">
        <v>205</v>
      </c>
      <c r="C31" s="257" t="s">
        <v>82</v>
      </c>
      <c r="D31" s="256">
        <v>100</v>
      </c>
      <c r="E31" s="256">
        <v>100</v>
      </c>
      <c r="F31" s="256">
        <v>100</v>
      </c>
      <c r="G31" s="256">
        <v>100</v>
      </c>
      <c r="H31" s="256">
        <v>100</v>
      </c>
      <c r="I31" s="256">
        <v>100</v>
      </c>
      <c r="J31" s="256">
        <v>100</v>
      </c>
      <c r="K31" s="256">
        <v>100</v>
      </c>
      <c r="L31" s="256">
        <v>100</v>
      </c>
      <c r="M31" s="256">
        <v>100</v>
      </c>
    </row>
  </sheetData>
  <mergeCells count="21">
    <mergeCell ref="E12:E13"/>
    <mergeCell ref="F12:F13"/>
    <mergeCell ref="G12:G13"/>
    <mergeCell ref="H12:H13"/>
    <mergeCell ref="I12:I13"/>
    <mergeCell ref="K1:M2"/>
    <mergeCell ref="K3:M3"/>
    <mergeCell ref="B27:M27"/>
    <mergeCell ref="B22:M22"/>
    <mergeCell ref="J12:J13"/>
    <mergeCell ref="K12:M12"/>
    <mergeCell ref="B15:M15"/>
    <mergeCell ref="A6:M6"/>
    <mergeCell ref="A7:M7"/>
    <mergeCell ref="A8:M8"/>
    <mergeCell ref="A9:M9"/>
    <mergeCell ref="A11:A13"/>
    <mergeCell ref="B11:B13"/>
    <mergeCell ref="C11:C13"/>
    <mergeCell ref="D11:D13"/>
    <mergeCell ref="E11:M11"/>
  </mergeCells>
  <pageMargins left="0.78740157480314965" right="0.78740157480314965" top="0.98425196850393704" bottom="0.39370078740157483" header="0.31496062992125984" footer="0.31496062992125984"/>
  <pageSetup paperSize="9" scale="8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43"/>
  <sheetViews>
    <sheetView workbookViewId="0">
      <selection activeCell="D1" sqref="D1:E1"/>
    </sheetView>
  </sheetViews>
  <sheetFormatPr defaultRowHeight="15.75" outlineLevelRow="1" x14ac:dyDescent="0.25"/>
  <cols>
    <col min="1" max="1" width="8.125" style="6" customWidth="1"/>
    <col min="2" max="2" width="15.75" style="1" customWidth="1"/>
    <col min="3" max="3" width="62.125" style="1" customWidth="1"/>
    <col min="4" max="5" width="16.375" style="1" customWidth="1"/>
    <col min="6" max="16384" width="9" style="1"/>
  </cols>
  <sheetData>
    <row r="1" spans="1:5" ht="126.75" customHeight="1" x14ac:dyDescent="0.25">
      <c r="D1" s="264" t="s">
        <v>257</v>
      </c>
      <c r="E1" s="264"/>
    </row>
    <row r="2" spans="1:5" ht="3.75" customHeight="1" x14ac:dyDescent="0.25">
      <c r="D2" s="264"/>
      <c r="E2" s="264"/>
    </row>
    <row r="3" spans="1:5" ht="9.75" customHeight="1" x14ac:dyDescent="0.25">
      <c r="A3" s="14"/>
    </row>
    <row r="4" spans="1:5" ht="18.75" hidden="1" x14ac:dyDescent="0.25">
      <c r="A4" s="14"/>
    </row>
    <row r="5" spans="1:5" ht="18.75" x14ac:dyDescent="0.25">
      <c r="A5" s="273" t="s">
        <v>0</v>
      </c>
      <c r="B5" s="273"/>
      <c r="C5" s="273"/>
      <c r="D5" s="273"/>
      <c r="E5" s="273"/>
    </row>
    <row r="6" spans="1:5" ht="18.75" x14ac:dyDescent="0.25">
      <c r="A6" s="273" t="s">
        <v>14</v>
      </c>
      <c r="B6" s="273"/>
      <c r="C6" s="273"/>
      <c r="D6" s="273"/>
      <c r="E6" s="273"/>
    </row>
    <row r="7" spans="1:5" ht="18.75" x14ac:dyDescent="0.25">
      <c r="A7" s="273" t="s">
        <v>15</v>
      </c>
      <c r="B7" s="273"/>
      <c r="C7" s="273"/>
      <c r="D7" s="273"/>
      <c r="E7" s="273"/>
    </row>
    <row r="8" spans="1:5" ht="18.75" x14ac:dyDescent="0.25">
      <c r="A8" s="273" t="s">
        <v>16</v>
      </c>
      <c r="B8" s="273"/>
      <c r="C8" s="273"/>
      <c r="D8" s="273"/>
      <c r="E8" s="273"/>
    </row>
    <row r="9" spans="1:5" ht="18.75" x14ac:dyDescent="0.25">
      <c r="A9" s="273" t="str">
        <f>CONCATENATE("Туруханского района """,'пр 6 к МП'!C14,"""")</f>
        <v>Туруханского района "Обеспечение доступным и комфортным жильем жителей Туруханского района"</v>
      </c>
      <c r="B9" s="273"/>
      <c r="C9" s="273"/>
      <c r="D9" s="273"/>
      <c r="E9" s="273"/>
    </row>
    <row r="10" spans="1:5" ht="18.75" x14ac:dyDescent="0.25">
      <c r="A10" s="14"/>
    </row>
    <row r="11" spans="1:5" ht="63" x14ac:dyDescent="0.25">
      <c r="A11" s="22" t="s">
        <v>17</v>
      </c>
      <c r="B11" s="22" t="s">
        <v>10</v>
      </c>
      <c r="C11" s="22" t="s">
        <v>11</v>
      </c>
      <c r="D11" s="22" t="s">
        <v>12</v>
      </c>
      <c r="E11" s="22" t="s">
        <v>13</v>
      </c>
    </row>
    <row r="12" spans="1:5" x14ac:dyDescent="0.25">
      <c r="A12" s="22">
        <v>1</v>
      </c>
      <c r="B12" s="22">
        <v>2</v>
      </c>
      <c r="C12" s="22">
        <v>3</v>
      </c>
      <c r="D12" s="22">
        <v>4</v>
      </c>
      <c r="E12" s="22">
        <v>5</v>
      </c>
    </row>
    <row r="13" spans="1:5" ht="39" customHeight="1" x14ac:dyDescent="0.25">
      <c r="A13" s="24">
        <v>1</v>
      </c>
      <c r="B13" s="300" t="s">
        <v>146</v>
      </c>
      <c r="C13" s="300"/>
      <c r="D13" s="300"/>
      <c r="E13" s="300"/>
    </row>
    <row r="14" spans="1:5" ht="37.5" customHeight="1" x14ac:dyDescent="0.25">
      <c r="A14" s="305" t="s">
        <v>3</v>
      </c>
      <c r="B14" s="302" t="s">
        <v>258</v>
      </c>
      <c r="C14" s="276"/>
      <c r="D14" s="276"/>
      <c r="E14" s="277"/>
    </row>
    <row r="15" spans="1:5" ht="26.25" customHeight="1" x14ac:dyDescent="0.25">
      <c r="A15" s="306"/>
      <c r="B15" s="302" t="s">
        <v>259</v>
      </c>
      <c r="C15" s="303"/>
      <c r="D15" s="303"/>
      <c r="E15" s="304"/>
    </row>
    <row r="16" spans="1:5" ht="48.75" customHeight="1" x14ac:dyDescent="0.25">
      <c r="A16" s="162" t="s">
        <v>80</v>
      </c>
      <c r="B16" s="156" t="s">
        <v>83</v>
      </c>
      <c r="C16" s="161" t="s">
        <v>242</v>
      </c>
      <c r="D16" s="159" t="s">
        <v>100</v>
      </c>
      <c r="E16" s="160"/>
    </row>
    <row r="17" spans="1:5" ht="36" customHeight="1" x14ac:dyDescent="0.25">
      <c r="A17" s="266" t="s">
        <v>62</v>
      </c>
      <c r="B17" s="301" t="s">
        <v>147</v>
      </c>
      <c r="C17" s="301"/>
      <c r="D17" s="301"/>
      <c r="E17" s="301"/>
    </row>
    <row r="18" spans="1:5" ht="23.25" customHeight="1" x14ac:dyDescent="0.25">
      <c r="A18" s="266"/>
      <c r="B18" s="299" t="s">
        <v>148</v>
      </c>
      <c r="C18" s="299"/>
      <c r="D18" s="299"/>
      <c r="E18" s="299"/>
    </row>
    <row r="19" spans="1:5" ht="47.25" x14ac:dyDescent="0.25">
      <c r="A19" s="72" t="s">
        <v>261</v>
      </c>
      <c r="B19" s="68" t="s">
        <v>83</v>
      </c>
      <c r="C19" s="68" t="s">
        <v>149</v>
      </c>
      <c r="D19" s="72" t="s">
        <v>100</v>
      </c>
      <c r="E19" s="34" t="s">
        <v>150</v>
      </c>
    </row>
    <row r="20" spans="1:5" ht="60.75" customHeight="1" x14ac:dyDescent="0.25">
      <c r="A20" s="148" t="s">
        <v>262</v>
      </c>
      <c r="B20" s="68"/>
      <c r="C20" s="76" t="s">
        <v>152</v>
      </c>
      <c r="D20" s="78" t="s">
        <v>100</v>
      </c>
      <c r="E20" s="34" t="s">
        <v>150</v>
      </c>
    </row>
    <row r="21" spans="1:5" ht="32.25" customHeight="1" x14ac:dyDescent="0.25">
      <c r="A21" s="266" t="s">
        <v>64</v>
      </c>
      <c r="B21" s="265" t="s">
        <v>154</v>
      </c>
      <c r="C21" s="265"/>
      <c r="D21" s="265"/>
      <c r="E21" s="265"/>
    </row>
    <row r="22" spans="1:5" ht="21" customHeight="1" x14ac:dyDescent="0.25">
      <c r="A22" s="266"/>
      <c r="B22" s="299" t="s">
        <v>153</v>
      </c>
      <c r="C22" s="299"/>
      <c r="D22" s="299"/>
      <c r="E22" s="299"/>
    </row>
    <row r="23" spans="1:5" ht="48.75" customHeight="1" x14ac:dyDescent="0.25">
      <c r="A23" s="149" t="s">
        <v>263</v>
      </c>
      <c r="B23" s="76" t="s">
        <v>83</v>
      </c>
      <c r="C23" s="76" t="s">
        <v>151</v>
      </c>
      <c r="D23" s="22" t="s">
        <v>70</v>
      </c>
      <c r="E23" s="30" t="s">
        <v>155</v>
      </c>
    </row>
    <row r="24" spans="1:5" ht="30.75" customHeight="1" x14ac:dyDescent="0.25">
      <c r="A24" s="307" t="s">
        <v>65</v>
      </c>
      <c r="B24" s="312" t="s">
        <v>157</v>
      </c>
      <c r="C24" s="313"/>
      <c r="D24" s="313"/>
      <c r="E24" s="314"/>
    </row>
    <row r="25" spans="1:5" ht="17.25" customHeight="1" x14ac:dyDescent="0.25">
      <c r="A25" s="308"/>
      <c r="B25" s="309" t="s">
        <v>156</v>
      </c>
      <c r="C25" s="310"/>
      <c r="D25" s="310"/>
      <c r="E25" s="311"/>
    </row>
    <row r="26" spans="1:5" ht="50.25" customHeight="1" outlineLevel="1" x14ac:dyDescent="0.25">
      <c r="A26" s="149" t="s">
        <v>264</v>
      </c>
      <c r="B26" s="21" t="s">
        <v>158</v>
      </c>
      <c r="C26" s="21" t="s">
        <v>159</v>
      </c>
      <c r="D26" s="75" t="s">
        <v>70</v>
      </c>
      <c r="E26" s="103" t="s">
        <v>160</v>
      </c>
    </row>
    <row r="27" spans="1:5" ht="33" customHeight="1" x14ac:dyDescent="0.25">
      <c r="A27" s="24">
        <v>2</v>
      </c>
      <c r="B27" s="315" t="s">
        <v>163</v>
      </c>
      <c r="C27" s="315"/>
      <c r="D27" s="315"/>
      <c r="E27" s="315"/>
    </row>
    <row r="28" spans="1:5" ht="36" customHeight="1" x14ac:dyDescent="0.25">
      <c r="A28" s="266" t="s">
        <v>63</v>
      </c>
      <c r="B28" s="265" t="s">
        <v>162</v>
      </c>
      <c r="C28" s="265"/>
      <c r="D28" s="265"/>
      <c r="E28" s="265"/>
    </row>
    <row r="29" spans="1:5" ht="24.75" customHeight="1" x14ac:dyDescent="0.25">
      <c r="A29" s="266"/>
      <c r="B29" s="299" t="s">
        <v>164</v>
      </c>
      <c r="C29" s="299"/>
      <c r="D29" s="299"/>
      <c r="E29" s="299"/>
    </row>
    <row r="30" spans="1:5" ht="42.75" customHeight="1" x14ac:dyDescent="0.25">
      <c r="A30" s="149" t="s">
        <v>81</v>
      </c>
      <c r="B30" s="109" t="s">
        <v>83</v>
      </c>
      <c r="C30" s="109" t="s">
        <v>220</v>
      </c>
      <c r="D30" s="108" t="s">
        <v>70</v>
      </c>
      <c r="E30" s="30" t="s">
        <v>221</v>
      </c>
    </row>
    <row r="31" spans="1:5" ht="33" customHeight="1" x14ac:dyDescent="0.25">
      <c r="A31" s="24">
        <v>3</v>
      </c>
      <c r="B31" s="275" t="s">
        <v>165</v>
      </c>
      <c r="C31" s="276"/>
      <c r="D31" s="276"/>
      <c r="E31" s="277"/>
    </row>
    <row r="32" spans="1:5" ht="36" customHeight="1" x14ac:dyDescent="0.25">
      <c r="A32" s="266" t="s">
        <v>77</v>
      </c>
      <c r="B32" s="265" t="s">
        <v>166</v>
      </c>
      <c r="C32" s="265"/>
      <c r="D32" s="265"/>
      <c r="E32" s="265"/>
    </row>
    <row r="33" spans="1:5" ht="24.75" customHeight="1" x14ac:dyDescent="0.25">
      <c r="A33" s="266"/>
      <c r="B33" s="299" t="s">
        <v>167</v>
      </c>
      <c r="C33" s="299"/>
      <c r="D33" s="299"/>
      <c r="E33" s="299"/>
    </row>
    <row r="34" spans="1:5" ht="68.25" customHeight="1" x14ac:dyDescent="0.25">
      <c r="A34" s="102" t="s">
        <v>260</v>
      </c>
      <c r="B34" s="101" t="s">
        <v>83</v>
      </c>
      <c r="C34" s="101" t="s">
        <v>168</v>
      </c>
      <c r="D34" s="102" t="s">
        <v>70</v>
      </c>
      <c r="E34" s="30" t="s">
        <v>169</v>
      </c>
    </row>
    <row r="35" spans="1:5" ht="36" customHeight="1" x14ac:dyDescent="0.25">
      <c r="A35" s="266" t="s">
        <v>231</v>
      </c>
      <c r="B35" s="265" t="s">
        <v>173</v>
      </c>
      <c r="C35" s="265"/>
      <c r="D35" s="265"/>
      <c r="E35" s="265"/>
    </row>
    <row r="36" spans="1:5" ht="33.75" customHeight="1" x14ac:dyDescent="0.25">
      <c r="A36" s="266"/>
      <c r="B36" s="299" t="s">
        <v>170</v>
      </c>
      <c r="C36" s="299"/>
      <c r="D36" s="299"/>
      <c r="E36" s="299"/>
    </row>
    <row r="37" spans="1:5" ht="50.25" customHeight="1" x14ac:dyDescent="0.25">
      <c r="A37" s="102" t="s">
        <v>265</v>
      </c>
      <c r="B37" s="101" t="s">
        <v>83</v>
      </c>
      <c r="C37" s="101" t="s">
        <v>172</v>
      </c>
      <c r="D37" s="102" t="s">
        <v>70</v>
      </c>
      <c r="E37" s="30" t="s">
        <v>171</v>
      </c>
    </row>
    <row r="38" spans="1:5" ht="51.75" customHeight="1" x14ac:dyDescent="0.25">
      <c r="A38" s="266" t="s">
        <v>232</v>
      </c>
      <c r="B38" s="265" t="s">
        <v>175</v>
      </c>
      <c r="C38" s="265"/>
      <c r="D38" s="265"/>
      <c r="E38" s="265"/>
    </row>
    <row r="39" spans="1:5" ht="33.75" customHeight="1" x14ac:dyDescent="0.25">
      <c r="A39" s="266"/>
      <c r="B39" s="299" t="s">
        <v>174</v>
      </c>
      <c r="C39" s="299"/>
      <c r="D39" s="299"/>
      <c r="E39" s="299"/>
    </row>
    <row r="40" spans="1:5" ht="81" customHeight="1" x14ac:dyDescent="0.25">
      <c r="A40" s="149" t="s">
        <v>266</v>
      </c>
      <c r="B40" s="101" t="s">
        <v>83</v>
      </c>
      <c r="C40" s="101" t="s">
        <v>176</v>
      </c>
      <c r="D40" s="102" t="s">
        <v>70</v>
      </c>
      <c r="E40" s="30" t="s">
        <v>177</v>
      </c>
    </row>
    <row r="41" spans="1:5" ht="18" customHeight="1" x14ac:dyDescent="0.25">
      <c r="A41" s="266" t="s">
        <v>233</v>
      </c>
      <c r="B41" s="265" t="s">
        <v>179</v>
      </c>
      <c r="C41" s="265"/>
      <c r="D41" s="265"/>
      <c r="E41" s="265"/>
    </row>
    <row r="42" spans="1:5" ht="17.25" customHeight="1" x14ac:dyDescent="0.25">
      <c r="A42" s="266"/>
      <c r="B42" s="299" t="s">
        <v>178</v>
      </c>
      <c r="C42" s="299"/>
      <c r="D42" s="299"/>
      <c r="E42" s="299"/>
    </row>
    <row r="43" spans="1:5" ht="50.25" customHeight="1" x14ac:dyDescent="0.25">
      <c r="A43" s="102" t="s">
        <v>267</v>
      </c>
      <c r="B43" s="101" t="s">
        <v>180</v>
      </c>
      <c r="C43" s="101" t="s">
        <v>181</v>
      </c>
      <c r="D43" s="102" t="s">
        <v>70</v>
      </c>
      <c r="E43" s="30" t="s">
        <v>177</v>
      </c>
    </row>
  </sheetData>
  <mergeCells count="37">
    <mergeCell ref="A24:A25"/>
    <mergeCell ref="A28:A29"/>
    <mergeCell ref="B18:E18"/>
    <mergeCell ref="B22:E22"/>
    <mergeCell ref="B25:E25"/>
    <mergeCell ref="B29:E29"/>
    <mergeCell ref="B24:E24"/>
    <mergeCell ref="B27:E27"/>
    <mergeCell ref="B28:E28"/>
    <mergeCell ref="D1:E1"/>
    <mergeCell ref="D2:E2"/>
    <mergeCell ref="B21:E21"/>
    <mergeCell ref="B13:E13"/>
    <mergeCell ref="B17:E17"/>
    <mergeCell ref="A5:E5"/>
    <mergeCell ref="A6:E6"/>
    <mergeCell ref="A7:E7"/>
    <mergeCell ref="A8:E8"/>
    <mergeCell ref="A9:E9"/>
    <mergeCell ref="A17:A18"/>
    <mergeCell ref="A21:A22"/>
    <mergeCell ref="B14:E14"/>
    <mergeCell ref="B15:E15"/>
    <mergeCell ref="A14:A15"/>
    <mergeCell ref="B31:E31"/>
    <mergeCell ref="A32:A33"/>
    <mergeCell ref="B32:E32"/>
    <mergeCell ref="B33:E33"/>
    <mergeCell ref="A41:A42"/>
    <mergeCell ref="B41:E41"/>
    <mergeCell ref="B42:E42"/>
    <mergeCell ref="A35:A36"/>
    <mergeCell ref="B35:E35"/>
    <mergeCell ref="B36:E36"/>
    <mergeCell ref="A38:A39"/>
    <mergeCell ref="B38:E38"/>
    <mergeCell ref="B39:E39"/>
  </mergeCells>
  <pageMargins left="0.78740157480314965" right="0.78740157480314965" top="1.1811023622047245" bottom="0.39370078740157483" header="0.31496062992125984" footer="0.31496062992125984"/>
  <pageSetup paperSize="9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54"/>
  <sheetViews>
    <sheetView view="pageBreakPreview" zoomScaleNormal="85" zoomScaleSheetLayoutView="100" workbookViewId="0">
      <pane xSplit="3" ySplit="13" topLeftCell="E14" activePane="bottomRight" state="frozen"/>
      <selection pane="topRight" activeCell="D1" sqref="D1"/>
      <selection pane="bottomLeft" activeCell="A14" sqref="A14"/>
      <selection pane="bottomRight" activeCell="K17" sqref="K17"/>
    </sheetView>
  </sheetViews>
  <sheetFormatPr defaultRowHeight="15.75" x14ac:dyDescent="0.25"/>
  <cols>
    <col min="1" max="1" width="4.875" style="27" customWidth="1"/>
    <col min="2" max="2" width="15.75" style="25" customWidth="1"/>
    <col min="3" max="3" width="25" style="106" customWidth="1"/>
    <col min="4" max="4" width="31.25" style="25" customWidth="1"/>
    <col min="5" max="5" width="9.375" style="223" customWidth="1"/>
    <col min="6" max="6" width="8.25" style="223" customWidth="1"/>
    <col min="7" max="7" width="10.875" style="223" bestFit="1" customWidth="1"/>
    <col min="8" max="8" width="9.125" style="223" bestFit="1" customWidth="1"/>
    <col min="9" max="9" width="12.875" style="107" customWidth="1"/>
    <col min="10" max="10" width="13" style="107" customWidth="1"/>
    <col min="11" max="11" width="13.125" style="107" customWidth="1"/>
    <col min="12" max="12" width="14.25" style="177" customWidth="1"/>
    <col min="13" max="13" width="13" style="25" bestFit="1" customWidth="1"/>
    <col min="14" max="16384" width="9" style="25"/>
  </cols>
  <sheetData>
    <row r="1" spans="1:13" ht="68.25" customHeight="1" x14ac:dyDescent="0.25">
      <c r="J1" s="347" t="s">
        <v>330</v>
      </c>
      <c r="K1" s="347"/>
      <c r="L1" s="347"/>
    </row>
    <row r="2" spans="1:13" ht="73.5" customHeight="1" x14ac:dyDescent="0.25">
      <c r="J2" s="328" t="s">
        <v>328</v>
      </c>
      <c r="K2" s="328"/>
      <c r="L2" s="328"/>
    </row>
    <row r="3" spans="1:13" hidden="1" x14ac:dyDescent="0.25">
      <c r="A3" s="223"/>
    </row>
    <row r="4" spans="1:13" hidden="1" x14ac:dyDescent="0.25">
      <c r="A4" s="223"/>
    </row>
    <row r="5" spans="1:13" x14ac:dyDescent="0.25">
      <c r="A5" s="337" t="s">
        <v>0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</row>
    <row r="6" spans="1:13" x14ac:dyDescent="0.25">
      <c r="A6" s="337" t="s">
        <v>75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</row>
    <row r="7" spans="1:13" x14ac:dyDescent="0.25">
      <c r="A7" s="337" t="s">
        <v>76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</row>
    <row r="8" spans="1:13" x14ac:dyDescent="0.25">
      <c r="A8" s="337" t="s">
        <v>34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</row>
    <row r="9" spans="1:13" x14ac:dyDescent="0.25">
      <c r="A9" s="223"/>
    </row>
    <row r="10" spans="1:13" x14ac:dyDescent="0.25">
      <c r="L10" s="177" t="s">
        <v>18</v>
      </c>
    </row>
    <row r="11" spans="1:13" x14ac:dyDescent="0.25">
      <c r="A11" s="330" t="s">
        <v>17</v>
      </c>
      <c r="B11" s="330" t="s">
        <v>32</v>
      </c>
      <c r="C11" s="331" t="s">
        <v>33</v>
      </c>
      <c r="D11" s="330" t="s">
        <v>21</v>
      </c>
      <c r="E11" s="330" t="s">
        <v>22</v>
      </c>
      <c r="F11" s="330"/>
      <c r="G11" s="330"/>
      <c r="H11" s="330"/>
      <c r="I11" s="220" t="s">
        <v>51</v>
      </c>
      <c r="J11" s="220" t="s">
        <v>52</v>
      </c>
      <c r="K11" s="220" t="s">
        <v>53</v>
      </c>
      <c r="L11" s="329" t="s">
        <v>23</v>
      </c>
    </row>
    <row r="12" spans="1:13" ht="81.75" customHeight="1" x14ac:dyDescent="0.25">
      <c r="A12" s="330"/>
      <c r="B12" s="330"/>
      <c r="C12" s="331"/>
      <c r="D12" s="330"/>
      <c r="E12" s="221" t="s">
        <v>24</v>
      </c>
      <c r="F12" s="221" t="s">
        <v>25</v>
      </c>
      <c r="G12" s="221" t="s">
        <v>26</v>
      </c>
      <c r="H12" s="221" t="s">
        <v>27</v>
      </c>
      <c r="I12" s="220" t="s">
        <v>28</v>
      </c>
      <c r="J12" s="220" t="s">
        <v>28</v>
      </c>
      <c r="K12" s="220" t="s">
        <v>28</v>
      </c>
      <c r="L12" s="329"/>
    </row>
    <row r="13" spans="1:13" x14ac:dyDescent="0.25">
      <c r="A13" s="221">
        <v>1</v>
      </c>
      <c r="B13" s="221">
        <v>2</v>
      </c>
      <c r="C13" s="222">
        <v>3</v>
      </c>
      <c r="D13" s="221">
        <v>4</v>
      </c>
      <c r="E13" s="221">
        <v>5</v>
      </c>
      <c r="F13" s="221">
        <v>6</v>
      </c>
      <c r="G13" s="221">
        <v>7</v>
      </c>
      <c r="H13" s="221">
        <v>8</v>
      </c>
      <c r="I13" s="105">
        <v>9</v>
      </c>
      <c r="J13" s="105">
        <v>10</v>
      </c>
      <c r="K13" s="105">
        <v>11</v>
      </c>
      <c r="L13" s="105">
        <v>12</v>
      </c>
    </row>
    <row r="14" spans="1:13" ht="48.75" customHeight="1" x14ac:dyDescent="0.25">
      <c r="A14" s="316">
        <v>1</v>
      </c>
      <c r="B14" s="335" t="s">
        <v>37</v>
      </c>
      <c r="C14" s="336" t="s">
        <v>182</v>
      </c>
      <c r="D14" s="224" t="s">
        <v>74</v>
      </c>
      <c r="E14" s="224" t="s">
        <v>29</v>
      </c>
      <c r="F14" s="224" t="s">
        <v>29</v>
      </c>
      <c r="G14" s="224" t="s">
        <v>29</v>
      </c>
      <c r="H14" s="224" t="s">
        <v>29</v>
      </c>
      <c r="I14" s="178">
        <f>I18+I22+I27+I32+I35+I42+I45+I48+I51</f>
        <v>14181.223</v>
      </c>
      <c r="J14" s="178">
        <f>J18+J22+J27+J32+J35+J42+J45+J48+J51</f>
        <v>13920.25</v>
      </c>
      <c r="K14" s="178">
        <f>K18+K22+K27+K32+K35+K42+K45+K48+K51</f>
        <v>13920.25</v>
      </c>
      <c r="L14" s="178">
        <f>I14+J14+K14</f>
        <v>42021.722999999998</v>
      </c>
      <c r="M14" s="140"/>
    </row>
    <row r="15" spans="1:13" x14ac:dyDescent="0.25">
      <c r="A15" s="316"/>
      <c r="B15" s="335"/>
      <c r="C15" s="336"/>
      <c r="D15" s="224" t="s">
        <v>30</v>
      </c>
      <c r="E15" s="224"/>
      <c r="F15" s="224" t="s">
        <v>29</v>
      </c>
      <c r="G15" s="224" t="s">
        <v>29</v>
      </c>
      <c r="H15" s="224" t="s">
        <v>29</v>
      </c>
      <c r="I15" s="178"/>
      <c r="J15" s="178"/>
      <c r="K15" s="178"/>
      <c r="L15" s="178"/>
    </row>
    <row r="16" spans="1:13" ht="31.5" x14ac:dyDescent="0.25">
      <c r="A16" s="316"/>
      <c r="B16" s="335"/>
      <c r="C16" s="336"/>
      <c r="D16" s="224" t="s">
        <v>60</v>
      </c>
      <c r="E16" s="224">
        <v>241</v>
      </c>
      <c r="F16" s="224" t="s">
        <v>29</v>
      </c>
      <c r="G16" s="224" t="s">
        <v>29</v>
      </c>
      <c r="H16" s="224" t="s">
        <v>29</v>
      </c>
      <c r="I16" s="178">
        <f>I14-I17</f>
        <v>14031.223</v>
      </c>
      <c r="J16" s="178">
        <f>J14-J17</f>
        <v>13770.25</v>
      </c>
      <c r="K16" s="178">
        <f>K14-K17</f>
        <v>13770.25</v>
      </c>
      <c r="L16" s="178">
        <f>I16+J16+K16</f>
        <v>41571.722999999998</v>
      </c>
    </row>
    <row r="17" spans="1:12" ht="50.25" customHeight="1" x14ac:dyDescent="0.25">
      <c r="A17" s="316"/>
      <c r="B17" s="335"/>
      <c r="C17" s="336"/>
      <c r="D17" s="224" t="s">
        <v>224</v>
      </c>
      <c r="E17" s="224">
        <v>243</v>
      </c>
      <c r="F17" s="224" t="s">
        <v>29</v>
      </c>
      <c r="G17" s="224" t="s">
        <v>29</v>
      </c>
      <c r="H17" s="224" t="s">
        <v>29</v>
      </c>
      <c r="I17" s="179">
        <v>150</v>
      </c>
      <c r="J17" s="179">
        <v>150</v>
      </c>
      <c r="K17" s="179">
        <v>150</v>
      </c>
      <c r="L17" s="179">
        <f>I17+J17+K17</f>
        <v>450</v>
      </c>
    </row>
    <row r="18" spans="1:12" ht="22.5" customHeight="1" x14ac:dyDescent="0.25">
      <c r="A18" s="333" t="s">
        <v>3</v>
      </c>
      <c r="B18" s="323" t="s">
        <v>272</v>
      </c>
      <c r="C18" s="323" t="s">
        <v>236</v>
      </c>
      <c r="D18" s="226" t="s">
        <v>31</v>
      </c>
      <c r="E18" s="226"/>
      <c r="F18" s="226" t="s">
        <v>29</v>
      </c>
      <c r="G18" s="226" t="s">
        <v>29</v>
      </c>
      <c r="H18" s="226" t="s">
        <v>29</v>
      </c>
      <c r="I18" s="181">
        <v>0</v>
      </c>
      <c r="J18" s="181">
        <v>0</v>
      </c>
      <c r="K18" s="181">
        <v>0</v>
      </c>
      <c r="L18" s="181">
        <v>0</v>
      </c>
    </row>
    <row r="19" spans="1:12" x14ac:dyDescent="0.25">
      <c r="A19" s="334"/>
      <c r="B19" s="324"/>
      <c r="C19" s="324"/>
      <c r="D19" s="226" t="s">
        <v>30</v>
      </c>
      <c r="E19" s="226"/>
      <c r="F19" s="226" t="s">
        <v>29</v>
      </c>
      <c r="G19" s="226" t="s">
        <v>29</v>
      </c>
      <c r="H19" s="226" t="s">
        <v>29</v>
      </c>
      <c r="I19" s="181"/>
      <c r="J19" s="180"/>
      <c r="K19" s="180"/>
      <c r="L19" s="181">
        <f t="shared" ref="L19" si="0">SUM(I19:K19)</f>
        <v>0</v>
      </c>
    </row>
    <row r="20" spans="1:12" ht="26.25" customHeight="1" x14ac:dyDescent="0.25">
      <c r="A20" s="334"/>
      <c r="B20" s="324"/>
      <c r="C20" s="324"/>
      <c r="D20" s="317" t="s">
        <v>60</v>
      </c>
      <c r="E20" s="317">
        <v>241</v>
      </c>
      <c r="F20" s="321" t="s">
        <v>111</v>
      </c>
      <c r="G20" s="317">
        <v>1010081730</v>
      </c>
      <c r="H20" s="325">
        <v>244</v>
      </c>
      <c r="I20" s="319">
        <v>0</v>
      </c>
      <c r="J20" s="319">
        <v>0</v>
      </c>
      <c r="K20" s="319">
        <v>0</v>
      </c>
      <c r="L20" s="319">
        <v>0</v>
      </c>
    </row>
    <row r="21" spans="1:12" ht="16.5" customHeight="1" x14ac:dyDescent="0.25">
      <c r="A21" s="334"/>
      <c r="B21" s="324"/>
      <c r="C21" s="324"/>
      <c r="D21" s="318"/>
      <c r="E21" s="318"/>
      <c r="F21" s="322"/>
      <c r="G21" s="318"/>
      <c r="H21" s="326"/>
      <c r="I21" s="320"/>
      <c r="J21" s="320"/>
      <c r="K21" s="320"/>
      <c r="L21" s="320"/>
    </row>
    <row r="22" spans="1:12" ht="19.5" customHeight="1" x14ac:dyDescent="0.25">
      <c r="A22" s="323" t="s">
        <v>62</v>
      </c>
      <c r="B22" s="323" t="s">
        <v>67</v>
      </c>
      <c r="C22" s="323" t="s">
        <v>183</v>
      </c>
      <c r="D22" s="226" t="s">
        <v>31</v>
      </c>
      <c r="E22" s="226"/>
      <c r="F22" s="226" t="s">
        <v>29</v>
      </c>
      <c r="G22" s="226" t="s">
        <v>29</v>
      </c>
      <c r="H22" s="226" t="s">
        <v>29</v>
      </c>
      <c r="I22" s="180">
        <v>10</v>
      </c>
      <c r="J22" s="181">
        <f>J24+J26</f>
        <v>0</v>
      </c>
      <c r="K22" s="181">
        <v>0</v>
      </c>
      <c r="L22" s="180">
        <v>10</v>
      </c>
    </row>
    <row r="23" spans="1:12" x14ac:dyDescent="0.25">
      <c r="A23" s="324"/>
      <c r="B23" s="324"/>
      <c r="C23" s="324"/>
      <c r="D23" s="226" t="s">
        <v>30</v>
      </c>
      <c r="E23" s="226"/>
      <c r="F23" s="226" t="s">
        <v>29</v>
      </c>
      <c r="G23" s="226" t="s">
        <v>29</v>
      </c>
      <c r="H23" s="226" t="s">
        <v>29</v>
      </c>
      <c r="I23" s="180"/>
      <c r="J23" s="180"/>
      <c r="K23" s="180"/>
      <c r="L23" s="180">
        <f t="shared" ref="L23:L33" si="1">SUM(I23:K23)</f>
        <v>0</v>
      </c>
    </row>
    <row r="24" spans="1:12" ht="24.75" customHeight="1" x14ac:dyDescent="0.25">
      <c r="A24" s="324"/>
      <c r="B24" s="324"/>
      <c r="C24" s="324"/>
      <c r="D24" s="317" t="s">
        <v>60</v>
      </c>
      <c r="E24" s="349">
        <v>241</v>
      </c>
      <c r="F24" s="321" t="s">
        <v>184</v>
      </c>
      <c r="G24" s="317">
        <v>1020081750</v>
      </c>
      <c r="H24" s="349">
        <v>244</v>
      </c>
      <c r="I24" s="319">
        <v>0</v>
      </c>
      <c r="J24" s="319">
        <v>0</v>
      </c>
      <c r="K24" s="319">
        <f>K22+K26</f>
        <v>0</v>
      </c>
      <c r="L24" s="319">
        <v>0</v>
      </c>
    </row>
    <row r="25" spans="1:12" ht="10.5" customHeight="1" x14ac:dyDescent="0.25">
      <c r="A25" s="324"/>
      <c r="B25" s="324"/>
      <c r="C25" s="324"/>
      <c r="D25" s="348"/>
      <c r="E25" s="350"/>
      <c r="F25" s="322"/>
      <c r="G25" s="318"/>
      <c r="H25" s="350"/>
      <c r="I25" s="320"/>
      <c r="J25" s="320"/>
      <c r="K25" s="320"/>
      <c r="L25" s="320"/>
    </row>
    <row r="26" spans="1:12" ht="32.25" customHeight="1" x14ac:dyDescent="0.25">
      <c r="A26" s="332"/>
      <c r="B26" s="332"/>
      <c r="C26" s="332"/>
      <c r="D26" s="318"/>
      <c r="E26" s="227">
        <v>241</v>
      </c>
      <c r="F26" s="228" t="s">
        <v>184</v>
      </c>
      <c r="G26" s="229">
        <v>1020081770</v>
      </c>
      <c r="H26" s="227">
        <v>360</v>
      </c>
      <c r="I26" s="180">
        <v>10</v>
      </c>
      <c r="J26" s="181">
        <v>0</v>
      </c>
      <c r="K26" s="181">
        <v>0</v>
      </c>
      <c r="L26" s="180">
        <v>10</v>
      </c>
    </row>
    <row r="27" spans="1:12" ht="24.75" customHeight="1" x14ac:dyDescent="0.25">
      <c r="A27" s="323" t="s">
        <v>64</v>
      </c>
      <c r="B27" s="323" t="s">
        <v>68</v>
      </c>
      <c r="C27" s="323" t="s">
        <v>185</v>
      </c>
      <c r="D27" s="226" t="s">
        <v>31</v>
      </c>
      <c r="E27" s="226"/>
      <c r="F27" s="226" t="s">
        <v>29</v>
      </c>
      <c r="G27" s="226" t="s">
        <v>29</v>
      </c>
      <c r="H27" s="226" t="s">
        <v>29</v>
      </c>
      <c r="I27" s="180">
        <v>700</v>
      </c>
      <c r="J27" s="180">
        <v>700</v>
      </c>
      <c r="K27" s="180">
        <v>700</v>
      </c>
      <c r="L27" s="180">
        <f t="shared" si="1"/>
        <v>2100</v>
      </c>
    </row>
    <row r="28" spans="1:12" x14ac:dyDescent="0.25">
      <c r="A28" s="324"/>
      <c r="B28" s="324"/>
      <c r="C28" s="324"/>
      <c r="D28" s="226" t="s">
        <v>30</v>
      </c>
      <c r="E28" s="226"/>
      <c r="F28" s="226" t="s">
        <v>29</v>
      </c>
      <c r="G28" s="226" t="s">
        <v>29</v>
      </c>
      <c r="H28" s="226" t="s">
        <v>29</v>
      </c>
      <c r="I28" s="180"/>
      <c r="J28" s="180"/>
      <c r="K28" s="180"/>
      <c r="L28" s="180"/>
    </row>
    <row r="29" spans="1:12" x14ac:dyDescent="0.25">
      <c r="A29" s="324"/>
      <c r="B29" s="324"/>
      <c r="C29" s="324"/>
      <c r="D29" s="317" t="s">
        <v>125</v>
      </c>
      <c r="E29" s="349">
        <v>241</v>
      </c>
      <c r="F29" s="321" t="s">
        <v>111</v>
      </c>
      <c r="G29" s="317">
        <v>1030081780</v>
      </c>
      <c r="H29" s="349">
        <v>244</v>
      </c>
      <c r="I29" s="353">
        <v>550</v>
      </c>
      <c r="J29" s="353">
        <v>550</v>
      </c>
      <c r="K29" s="353">
        <v>550</v>
      </c>
      <c r="L29" s="353">
        <f>I29+J29+K29</f>
        <v>1650</v>
      </c>
    </row>
    <row r="30" spans="1:12" ht="18" customHeight="1" x14ac:dyDescent="0.25">
      <c r="A30" s="324"/>
      <c r="B30" s="324"/>
      <c r="C30" s="324"/>
      <c r="D30" s="318"/>
      <c r="E30" s="350"/>
      <c r="F30" s="322"/>
      <c r="G30" s="318"/>
      <c r="H30" s="350"/>
      <c r="I30" s="354"/>
      <c r="J30" s="354"/>
      <c r="K30" s="354"/>
      <c r="L30" s="354"/>
    </row>
    <row r="31" spans="1:12" ht="52.5" customHeight="1" x14ac:dyDescent="0.25">
      <c r="A31" s="332"/>
      <c r="B31" s="332"/>
      <c r="C31" s="332"/>
      <c r="D31" s="226" t="s">
        <v>224</v>
      </c>
      <c r="E31" s="230">
        <v>243</v>
      </c>
      <c r="F31" s="231" t="s">
        <v>225</v>
      </c>
      <c r="G31" s="226">
        <v>1030081790</v>
      </c>
      <c r="H31" s="230">
        <v>244</v>
      </c>
      <c r="I31" s="232">
        <v>150</v>
      </c>
      <c r="J31" s="181">
        <v>150</v>
      </c>
      <c r="K31" s="181">
        <v>150</v>
      </c>
      <c r="L31" s="181">
        <f>I31+J31+K31</f>
        <v>450</v>
      </c>
    </row>
    <row r="32" spans="1:12" ht="23.25" customHeight="1" x14ac:dyDescent="0.25">
      <c r="A32" s="338" t="s">
        <v>65</v>
      </c>
      <c r="B32" s="339" t="s">
        <v>69</v>
      </c>
      <c r="C32" s="340" t="s">
        <v>186</v>
      </c>
      <c r="D32" s="226" t="s">
        <v>31</v>
      </c>
      <c r="E32" s="226"/>
      <c r="F32" s="226"/>
      <c r="G32" s="226"/>
      <c r="H32" s="226"/>
      <c r="I32" s="180">
        <f>I34</f>
        <v>310</v>
      </c>
      <c r="J32" s="180">
        <f t="shared" ref="J32:L32" si="2">J34</f>
        <v>310</v>
      </c>
      <c r="K32" s="180">
        <f t="shared" si="2"/>
        <v>310</v>
      </c>
      <c r="L32" s="180">
        <f t="shared" si="2"/>
        <v>930</v>
      </c>
    </row>
    <row r="33" spans="1:12" x14ac:dyDescent="0.25">
      <c r="A33" s="338"/>
      <c r="B33" s="339"/>
      <c r="C33" s="340"/>
      <c r="D33" s="226" t="s">
        <v>30</v>
      </c>
      <c r="E33" s="226"/>
      <c r="F33" s="226"/>
      <c r="G33" s="226"/>
      <c r="H33" s="226"/>
      <c r="I33" s="180"/>
      <c r="J33" s="180"/>
      <c r="K33" s="180"/>
      <c r="L33" s="180">
        <f t="shared" si="1"/>
        <v>0</v>
      </c>
    </row>
    <row r="34" spans="1:12" ht="31.5" x14ac:dyDescent="0.25">
      <c r="A34" s="338"/>
      <c r="B34" s="339"/>
      <c r="C34" s="340"/>
      <c r="D34" s="226" t="s">
        <v>60</v>
      </c>
      <c r="E34" s="230">
        <v>241</v>
      </c>
      <c r="F34" s="231" t="s">
        <v>111</v>
      </c>
      <c r="G34" s="226" t="s">
        <v>323</v>
      </c>
      <c r="H34" s="230">
        <v>322</v>
      </c>
      <c r="I34" s="180">
        <v>310</v>
      </c>
      <c r="J34" s="180">
        <v>310</v>
      </c>
      <c r="K34" s="180">
        <v>310</v>
      </c>
      <c r="L34" s="180">
        <f>I34+J34+K34</f>
        <v>930</v>
      </c>
    </row>
    <row r="35" spans="1:12" ht="24" customHeight="1" x14ac:dyDescent="0.25">
      <c r="A35" s="323" t="s">
        <v>219</v>
      </c>
      <c r="B35" s="323" t="s">
        <v>215</v>
      </c>
      <c r="C35" s="323" t="s">
        <v>187</v>
      </c>
      <c r="D35" s="226" t="s">
        <v>31</v>
      </c>
      <c r="E35" s="226"/>
      <c r="F35" s="226"/>
      <c r="G35" s="226"/>
      <c r="H35" s="226"/>
      <c r="I35" s="180">
        <f>I37+I39+I40+I41</f>
        <v>1248</v>
      </c>
      <c r="J35" s="180">
        <f>J37+J39+J40+J41</f>
        <v>1000</v>
      </c>
      <c r="K35" s="180">
        <f>K37+K39+K40+K41</f>
        <v>1000</v>
      </c>
      <c r="L35" s="180">
        <v>3000</v>
      </c>
    </row>
    <row r="36" spans="1:12" x14ac:dyDescent="0.25">
      <c r="A36" s="324"/>
      <c r="B36" s="324"/>
      <c r="C36" s="324"/>
      <c r="D36" s="226" t="s">
        <v>30</v>
      </c>
      <c r="E36" s="226"/>
      <c r="F36" s="226"/>
      <c r="G36" s="226"/>
      <c r="H36" s="226"/>
      <c r="I36" s="180"/>
      <c r="J36" s="180"/>
      <c r="K36" s="180"/>
      <c r="L36" s="180">
        <f t="shared" ref="L36" si="3">SUM(I36:K36)</f>
        <v>0</v>
      </c>
    </row>
    <row r="37" spans="1:12" x14ac:dyDescent="0.25">
      <c r="A37" s="324"/>
      <c r="B37" s="324"/>
      <c r="C37" s="324"/>
      <c r="D37" s="317" t="s">
        <v>60</v>
      </c>
      <c r="E37" s="349">
        <v>241</v>
      </c>
      <c r="F37" s="321" t="s">
        <v>145</v>
      </c>
      <c r="G37" s="317">
        <v>1050083540</v>
      </c>
      <c r="H37" s="349">
        <v>244</v>
      </c>
      <c r="I37" s="351">
        <v>377</v>
      </c>
      <c r="J37" s="351">
        <v>700</v>
      </c>
      <c r="K37" s="351">
        <v>300</v>
      </c>
      <c r="L37" s="351">
        <f>I37+J37+K37</f>
        <v>1377</v>
      </c>
    </row>
    <row r="38" spans="1:12" x14ac:dyDescent="0.25">
      <c r="A38" s="324"/>
      <c r="B38" s="324"/>
      <c r="C38" s="324"/>
      <c r="D38" s="348"/>
      <c r="E38" s="350"/>
      <c r="F38" s="322"/>
      <c r="G38" s="318"/>
      <c r="H38" s="350"/>
      <c r="I38" s="352"/>
      <c r="J38" s="352"/>
      <c r="K38" s="352"/>
      <c r="L38" s="352"/>
    </row>
    <row r="39" spans="1:12" x14ac:dyDescent="0.25">
      <c r="A39" s="324"/>
      <c r="B39" s="324"/>
      <c r="C39" s="324"/>
      <c r="D39" s="348"/>
      <c r="E39" s="230">
        <v>241</v>
      </c>
      <c r="F39" s="231" t="s">
        <v>145</v>
      </c>
      <c r="G39" s="226">
        <v>1050081830</v>
      </c>
      <c r="H39" s="230">
        <v>245</v>
      </c>
      <c r="I39" s="182">
        <v>548</v>
      </c>
      <c r="J39" s="182">
        <v>300</v>
      </c>
      <c r="K39" s="182">
        <v>300</v>
      </c>
      <c r="L39" s="182">
        <f>I39+J39+K39</f>
        <v>1148</v>
      </c>
    </row>
    <row r="40" spans="1:12" ht="24.75" customHeight="1" x14ac:dyDescent="0.25">
      <c r="A40" s="324"/>
      <c r="B40" s="324"/>
      <c r="C40" s="324"/>
      <c r="D40" s="348"/>
      <c r="E40" s="230">
        <v>241</v>
      </c>
      <c r="F40" s="231" t="s">
        <v>145</v>
      </c>
      <c r="G40" s="226">
        <v>1050081840</v>
      </c>
      <c r="H40" s="230">
        <v>244</v>
      </c>
      <c r="I40" s="182">
        <v>0</v>
      </c>
      <c r="J40" s="182">
        <v>0</v>
      </c>
      <c r="K40" s="182">
        <v>400</v>
      </c>
      <c r="L40" s="182">
        <v>400</v>
      </c>
    </row>
    <row r="41" spans="1:12" x14ac:dyDescent="0.25">
      <c r="A41" s="332"/>
      <c r="B41" s="332"/>
      <c r="C41" s="332"/>
      <c r="D41" s="318"/>
      <c r="E41" s="230">
        <v>241</v>
      </c>
      <c r="F41" s="231" t="s">
        <v>145</v>
      </c>
      <c r="G41" s="226">
        <v>1050083270</v>
      </c>
      <c r="H41" s="230">
        <v>244</v>
      </c>
      <c r="I41" s="182">
        <v>323</v>
      </c>
      <c r="J41" s="182">
        <v>0</v>
      </c>
      <c r="K41" s="182">
        <v>0</v>
      </c>
      <c r="L41" s="182">
        <f>I41+J41+K41</f>
        <v>323</v>
      </c>
    </row>
    <row r="42" spans="1:12" ht="25.5" customHeight="1" x14ac:dyDescent="0.25">
      <c r="A42" s="323" t="s">
        <v>228</v>
      </c>
      <c r="B42" s="305" t="s">
        <v>188</v>
      </c>
      <c r="C42" s="344" t="s">
        <v>189</v>
      </c>
      <c r="D42" s="226" t="s">
        <v>31</v>
      </c>
      <c r="E42" s="230"/>
      <c r="F42" s="231"/>
      <c r="G42" s="226"/>
      <c r="H42" s="230"/>
      <c r="I42" s="180">
        <v>1574.95</v>
      </c>
      <c r="J42" s="180">
        <v>1584.95</v>
      </c>
      <c r="K42" s="180">
        <v>1584.95</v>
      </c>
      <c r="L42" s="180">
        <f>I42+J42+K42</f>
        <v>4744.8500000000004</v>
      </c>
    </row>
    <row r="43" spans="1:12" x14ac:dyDescent="0.25">
      <c r="A43" s="324"/>
      <c r="B43" s="327"/>
      <c r="C43" s="345"/>
      <c r="D43" s="226" t="s">
        <v>30</v>
      </c>
      <c r="E43" s="230"/>
      <c r="F43" s="231"/>
      <c r="G43" s="226"/>
      <c r="H43" s="230"/>
      <c r="I43" s="180"/>
      <c r="J43" s="180"/>
      <c r="K43" s="180"/>
      <c r="L43" s="180"/>
    </row>
    <row r="44" spans="1:12" ht="31.5" x14ac:dyDescent="0.25">
      <c r="A44" s="332"/>
      <c r="B44" s="306"/>
      <c r="C44" s="346"/>
      <c r="D44" s="226" t="s">
        <v>60</v>
      </c>
      <c r="E44" s="230">
        <v>241</v>
      </c>
      <c r="F44" s="231" t="s">
        <v>190</v>
      </c>
      <c r="G44" s="226">
        <v>1090082450</v>
      </c>
      <c r="H44" s="230">
        <v>244</v>
      </c>
      <c r="I44" s="180">
        <v>1574.95</v>
      </c>
      <c r="J44" s="180">
        <v>1584.95</v>
      </c>
      <c r="K44" s="180">
        <v>1584.95</v>
      </c>
      <c r="L44" s="180">
        <f>I44+J44+K44</f>
        <v>4744.8500000000004</v>
      </c>
    </row>
    <row r="45" spans="1:12" ht="25.5" customHeight="1" x14ac:dyDescent="0.25">
      <c r="A45" s="323" t="s">
        <v>268</v>
      </c>
      <c r="B45" s="305" t="s">
        <v>191</v>
      </c>
      <c r="C45" s="341" t="s">
        <v>192</v>
      </c>
      <c r="D45" s="226" t="s">
        <v>31</v>
      </c>
      <c r="E45" s="226"/>
      <c r="F45" s="230"/>
      <c r="G45" s="231"/>
      <c r="H45" s="226"/>
      <c r="I45" s="180">
        <v>75.3</v>
      </c>
      <c r="J45" s="180">
        <v>75.3</v>
      </c>
      <c r="K45" s="180">
        <v>75.3</v>
      </c>
      <c r="L45" s="180">
        <f>I45+J45+K45</f>
        <v>225.89999999999998</v>
      </c>
    </row>
    <row r="46" spans="1:12" x14ac:dyDescent="0.25">
      <c r="A46" s="324"/>
      <c r="B46" s="327"/>
      <c r="C46" s="342"/>
      <c r="D46" s="226" t="s">
        <v>30</v>
      </c>
      <c r="E46" s="230"/>
      <c r="F46" s="230"/>
      <c r="G46" s="230"/>
      <c r="H46" s="230"/>
      <c r="I46" s="233"/>
      <c r="J46" s="180"/>
      <c r="K46" s="180"/>
      <c r="L46" s="180"/>
    </row>
    <row r="47" spans="1:12" ht="52.5" customHeight="1" x14ac:dyDescent="0.25">
      <c r="A47" s="332"/>
      <c r="B47" s="306"/>
      <c r="C47" s="343"/>
      <c r="D47" s="226" t="s">
        <v>60</v>
      </c>
      <c r="E47" s="230">
        <v>241</v>
      </c>
      <c r="F47" s="231" t="s">
        <v>190</v>
      </c>
      <c r="G47" s="226">
        <v>1090082460</v>
      </c>
      <c r="H47" s="230">
        <v>244</v>
      </c>
      <c r="I47" s="180">
        <v>75.3</v>
      </c>
      <c r="J47" s="180">
        <v>75.3</v>
      </c>
      <c r="K47" s="180">
        <v>75.3</v>
      </c>
      <c r="L47" s="180">
        <f>I47+J47+K47</f>
        <v>225.89999999999998</v>
      </c>
    </row>
    <row r="48" spans="1:12" ht="21.75" customHeight="1" x14ac:dyDescent="0.25">
      <c r="A48" s="323" t="s">
        <v>269</v>
      </c>
      <c r="B48" s="305" t="s">
        <v>194</v>
      </c>
      <c r="C48" s="344" t="s">
        <v>195</v>
      </c>
      <c r="D48" s="226" t="s">
        <v>31</v>
      </c>
      <c r="E48" s="230"/>
      <c r="F48" s="231"/>
      <c r="G48" s="226"/>
      <c r="H48" s="230"/>
      <c r="I48" s="180">
        <v>262.97300000000001</v>
      </c>
      <c r="J48" s="180">
        <v>250</v>
      </c>
      <c r="K48" s="180">
        <v>250</v>
      </c>
      <c r="L48" s="180">
        <f>I48+J48+K48</f>
        <v>762.97299999999996</v>
      </c>
    </row>
    <row r="49" spans="1:12" x14ac:dyDescent="0.25">
      <c r="A49" s="324"/>
      <c r="B49" s="327"/>
      <c r="C49" s="345"/>
      <c r="D49" s="226" t="s">
        <v>30</v>
      </c>
      <c r="E49" s="230"/>
      <c r="F49" s="230"/>
      <c r="G49" s="230"/>
      <c r="H49" s="230"/>
      <c r="I49" s="180"/>
      <c r="J49" s="180"/>
      <c r="K49" s="180"/>
      <c r="L49" s="180"/>
    </row>
    <row r="50" spans="1:12" ht="31.5" x14ac:dyDescent="0.25">
      <c r="A50" s="332"/>
      <c r="B50" s="306"/>
      <c r="C50" s="346"/>
      <c r="D50" s="226" t="s">
        <v>60</v>
      </c>
      <c r="E50" s="230">
        <v>241</v>
      </c>
      <c r="F50" s="231" t="s">
        <v>190</v>
      </c>
      <c r="G50" s="226">
        <v>1090082470</v>
      </c>
      <c r="H50" s="230">
        <v>244</v>
      </c>
      <c r="I50" s="180">
        <v>262.97300000000001</v>
      </c>
      <c r="J50" s="180">
        <v>250</v>
      </c>
      <c r="K50" s="180">
        <v>250</v>
      </c>
      <c r="L50" s="180">
        <f>I50+J50+K50</f>
        <v>762.97299999999996</v>
      </c>
    </row>
    <row r="51" spans="1:12" ht="19.5" customHeight="1" x14ac:dyDescent="0.25">
      <c r="A51" s="323" t="s">
        <v>270</v>
      </c>
      <c r="B51" s="305" t="s">
        <v>196</v>
      </c>
      <c r="C51" s="344" t="s">
        <v>197</v>
      </c>
      <c r="D51" s="226" t="s">
        <v>31</v>
      </c>
      <c r="E51" s="230"/>
      <c r="F51" s="231"/>
      <c r="G51" s="226"/>
      <c r="H51" s="230"/>
      <c r="I51" s="180">
        <v>10000</v>
      </c>
      <c r="J51" s="180">
        <v>10000</v>
      </c>
      <c r="K51" s="180">
        <v>10000</v>
      </c>
      <c r="L51" s="180">
        <f>I51+J51+K51</f>
        <v>30000</v>
      </c>
    </row>
    <row r="52" spans="1:12" x14ac:dyDescent="0.25">
      <c r="A52" s="324"/>
      <c r="B52" s="327"/>
      <c r="C52" s="345"/>
      <c r="D52" s="226" t="s">
        <v>30</v>
      </c>
      <c r="E52" s="230"/>
      <c r="F52" s="231"/>
      <c r="G52" s="226"/>
      <c r="H52" s="230"/>
      <c r="I52" s="180"/>
      <c r="J52" s="180"/>
      <c r="K52" s="180"/>
      <c r="L52" s="180"/>
    </row>
    <row r="53" spans="1:12" ht="36.75" customHeight="1" x14ac:dyDescent="0.25">
      <c r="A53" s="332"/>
      <c r="B53" s="306"/>
      <c r="C53" s="346"/>
      <c r="D53" s="226" t="s">
        <v>60</v>
      </c>
      <c r="E53" s="226">
        <v>241</v>
      </c>
      <c r="F53" s="234" t="s">
        <v>111</v>
      </c>
      <c r="G53" s="226">
        <v>1090082940</v>
      </c>
      <c r="H53" s="230">
        <v>244</v>
      </c>
      <c r="I53" s="235">
        <v>10000</v>
      </c>
      <c r="J53" s="235">
        <v>10000</v>
      </c>
      <c r="K53" s="233">
        <v>10000</v>
      </c>
      <c r="L53" s="180">
        <f>I53+J53+K53</f>
        <v>30000</v>
      </c>
    </row>
    <row r="54" spans="1:12" x14ac:dyDescent="0.25">
      <c r="D54" s="225"/>
      <c r="E54" s="225"/>
      <c r="F54" s="225"/>
      <c r="G54" s="225"/>
      <c r="H54" s="225"/>
      <c r="I54" s="177"/>
      <c r="J54" s="177"/>
      <c r="K54" s="177"/>
    </row>
  </sheetData>
  <mergeCells count="78">
    <mergeCell ref="K29:K30"/>
    <mergeCell ref="L29:L30"/>
    <mergeCell ref="D37:D41"/>
    <mergeCell ref="F29:F30"/>
    <mergeCell ref="G29:G30"/>
    <mergeCell ref="H29:H30"/>
    <mergeCell ref="I29:I30"/>
    <mergeCell ref="J29:J30"/>
    <mergeCell ref="E29:E30"/>
    <mergeCell ref="D29:D30"/>
    <mergeCell ref="B35:B41"/>
    <mergeCell ref="L37:L38"/>
    <mergeCell ref="K37:K38"/>
    <mergeCell ref="J37:J38"/>
    <mergeCell ref="I37:I38"/>
    <mergeCell ref="H37:H38"/>
    <mergeCell ref="G37:G38"/>
    <mergeCell ref="F37:F38"/>
    <mergeCell ref="E37:E38"/>
    <mergeCell ref="C27:C31"/>
    <mergeCell ref="B27:B31"/>
    <mergeCell ref="A27:A31"/>
    <mergeCell ref="J1:L1"/>
    <mergeCell ref="D24:D26"/>
    <mergeCell ref="C22:C26"/>
    <mergeCell ref="B22:B26"/>
    <mergeCell ref="E24:E25"/>
    <mergeCell ref="F24:F25"/>
    <mergeCell ref="G24:G25"/>
    <mergeCell ref="H24:H25"/>
    <mergeCell ref="I24:I25"/>
    <mergeCell ref="J24:J25"/>
    <mergeCell ref="K24:K25"/>
    <mergeCell ref="L24:L25"/>
    <mergeCell ref="B18:B21"/>
    <mergeCell ref="A51:A53"/>
    <mergeCell ref="A32:A34"/>
    <mergeCell ref="B32:B34"/>
    <mergeCell ref="C32:C34"/>
    <mergeCell ref="A35:A41"/>
    <mergeCell ref="A42:A44"/>
    <mergeCell ref="C45:C47"/>
    <mergeCell ref="B45:B47"/>
    <mergeCell ref="A45:A47"/>
    <mergeCell ref="B48:B50"/>
    <mergeCell ref="C48:C50"/>
    <mergeCell ref="A48:A50"/>
    <mergeCell ref="B51:B53"/>
    <mergeCell ref="C51:C53"/>
    <mergeCell ref="C42:C44"/>
    <mergeCell ref="C35:C41"/>
    <mergeCell ref="B42:B44"/>
    <mergeCell ref="J2:L2"/>
    <mergeCell ref="L11:L12"/>
    <mergeCell ref="A11:A12"/>
    <mergeCell ref="B11:B12"/>
    <mergeCell ref="C11:C12"/>
    <mergeCell ref="D11:D12"/>
    <mergeCell ref="E11:H11"/>
    <mergeCell ref="A22:A26"/>
    <mergeCell ref="A18:A21"/>
    <mergeCell ref="B14:B17"/>
    <mergeCell ref="C14:C17"/>
    <mergeCell ref="A5:L5"/>
    <mergeCell ref="A6:L6"/>
    <mergeCell ref="A7:L7"/>
    <mergeCell ref="A8:L8"/>
    <mergeCell ref="A14:A17"/>
    <mergeCell ref="D20:D21"/>
    <mergeCell ref="J20:J21"/>
    <mergeCell ref="K20:K21"/>
    <mergeCell ref="L20:L21"/>
    <mergeCell ref="E20:E21"/>
    <mergeCell ref="F20:F21"/>
    <mergeCell ref="G20:G21"/>
    <mergeCell ref="C18:C21"/>
    <mergeCell ref="H20:H21"/>
    <mergeCell ref="I20:I21"/>
  </mergeCells>
  <pageMargins left="0.59055118110236227" right="0.59055118110236227" top="0.98425196850393704" bottom="0.39370078740157483" header="0.31496062992125984" footer="0.31496062992125984"/>
  <pageSetup paperSize="9" scale="75" fitToHeight="0" orientation="landscape" r:id="rId1"/>
  <rowBreaks count="2" manualBreakCount="2">
    <brk id="26" max="11" man="1"/>
    <brk id="47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85"/>
  <sheetViews>
    <sheetView tabSelected="1" view="pageBreakPreview" zoomScaleSheetLayoutView="100" workbookViewId="0">
      <selection activeCell="C3" sqref="C3"/>
    </sheetView>
  </sheetViews>
  <sheetFormatPr defaultRowHeight="18.75" outlineLevelCol="1" x14ac:dyDescent="0.3"/>
  <cols>
    <col min="1" max="1" width="5.375" style="26" customWidth="1"/>
    <col min="2" max="2" width="20.625" style="7" customWidth="1"/>
    <col min="3" max="3" width="22.25" style="7" customWidth="1"/>
    <col min="4" max="4" width="26.5" style="7" customWidth="1"/>
    <col min="5" max="7" width="13" style="58" hidden="1" customWidth="1" outlineLevel="1"/>
    <col min="8" max="8" width="13" style="7" bestFit="1" customWidth="1" collapsed="1"/>
    <col min="9" max="9" width="18.625" style="7" bestFit="1" customWidth="1"/>
    <col min="10" max="10" width="13.375" style="7" bestFit="1" customWidth="1"/>
    <col min="11" max="11" width="18.125" style="7" bestFit="1" customWidth="1"/>
    <col min="12" max="12" width="9" style="7"/>
    <col min="13" max="13" width="17.875" style="61" bestFit="1" customWidth="1"/>
    <col min="14" max="16384" width="9" style="7"/>
  </cols>
  <sheetData>
    <row r="1" spans="1:11" ht="54" customHeight="1" x14ac:dyDescent="0.3">
      <c r="I1" s="278" t="s">
        <v>338</v>
      </c>
      <c r="J1" s="278"/>
      <c r="K1" s="278"/>
    </row>
    <row r="2" spans="1:11" ht="45" customHeight="1" x14ac:dyDescent="0.3">
      <c r="I2" s="357" t="s">
        <v>329</v>
      </c>
      <c r="J2" s="357"/>
      <c r="K2" s="357"/>
    </row>
    <row r="3" spans="1:11" ht="51.75" customHeight="1" x14ac:dyDescent="0.3">
      <c r="I3" s="278" t="str">
        <f>CONCATENATE("к муниципальной программе Туруханского района """,'пр 6 к МП'!C14,"""")</f>
        <v>к муниципальной программе Туруханского района "Обеспечение доступным и комфортным жильем жителей Туруханского района"</v>
      </c>
      <c r="J3" s="278"/>
      <c r="K3" s="278"/>
    </row>
    <row r="4" spans="1:11" ht="8.25" customHeight="1" x14ac:dyDescent="0.3">
      <c r="I4" s="291"/>
      <c r="J4" s="291"/>
      <c r="K4" s="291"/>
    </row>
    <row r="5" spans="1:11" ht="21.75" customHeight="1" x14ac:dyDescent="0.3">
      <c r="A5" s="273" t="s">
        <v>0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</row>
    <row r="6" spans="1:11" x14ac:dyDescent="0.3">
      <c r="A6" s="273" t="s">
        <v>39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</row>
    <row r="7" spans="1:11" x14ac:dyDescent="0.3">
      <c r="A7" s="273" t="s">
        <v>40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</row>
    <row r="8" spans="1:11" x14ac:dyDescent="0.3">
      <c r="A8" s="273" t="s">
        <v>41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</row>
    <row r="9" spans="1:11" x14ac:dyDescent="0.3">
      <c r="A9" s="273" t="s">
        <v>42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spans="1:11" x14ac:dyDescent="0.3">
      <c r="A10" s="273" t="s">
        <v>43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73"/>
    </row>
    <row r="11" spans="1:11" ht="1.5" customHeight="1" x14ac:dyDescent="0.3">
      <c r="A11" s="130"/>
      <c r="B11" s="1"/>
      <c r="C11" s="1"/>
      <c r="D11" s="1"/>
      <c r="E11" s="56"/>
      <c r="F11" s="56"/>
      <c r="G11" s="56"/>
      <c r="H11" s="1"/>
      <c r="I11" s="1"/>
      <c r="J11" s="1"/>
      <c r="K11" s="1"/>
    </row>
    <row r="12" spans="1:11" ht="15.75" customHeight="1" x14ac:dyDescent="0.3">
      <c r="A12" s="6"/>
      <c r="B12" s="1"/>
      <c r="C12" s="1"/>
      <c r="D12" s="1"/>
      <c r="E12" s="56"/>
      <c r="F12" s="56"/>
      <c r="G12" s="56"/>
      <c r="H12" s="1"/>
      <c r="I12" s="1"/>
      <c r="J12" s="1"/>
      <c r="K12" s="132" t="s">
        <v>18</v>
      </c>
    </row>
    <row r="13" spans="1:11" ht="57.75" customHeight="1" x14ac:dyDescent="0.3">
      <c r="A13" s="266" t="s">
        <v>17</v>
      </c>
      <c r="B13" s="266" t="s">
        <v>32</v>
      </c>
      <c r="C13" s="266" t="s">
        <v>33</v>
      </c>
      <c r="D13" s="266" t="s">
        <v>36</v>
      </c>
      <c r="E13" s="54">
        <v>2014</v>
      </c>
      <c r="F13" s="54">
        <v>2015</v>
      </c>
      <c r="G13" s="54">
        <v>2016</v>
      </c>
      <c r="H13" s="129" t="s">
        <v>51</v>
      </c>
      <c r="I13" s="129" t="s">
        <v>52</v>
      </c>
      <c r="J13" s="129" t="s">
        <v>53</v>
      </c>
      <c r="K13" s="266" t="s">
        <v>23</v>
      </c>
    </row>
    <row r="14" spans="1:11" x14ac:dyDescent="0.3">
      <c r="A14" s="266"/>
      <c r="B14" s="266"/>
      <c r="C14" s="266"/>
      <c r="D14" s="266"/>
      <c r="E14" s="54"/>
      <c r="F14" s="54"/>
      <c r="G14" s="54"/>
      <c r="H14" s="129" t="s">
        <v>28</v>
      </c>
      <c r="I14" s="129" t="s">
        <v>28</v>
      </c>
      <c r="J14" s="129" t="s">
        <v>28</v>
      </c>
      <c r="K14" s="266"/>
    </row>
    <row r="15" spans="1:11" ht="15.75" customHeight="1" x14ac:dyDescent="0.3">
      <c r="A15" s="129">
        <v>1</v>
      </c>
      <c r="B15" s="129">
        <v>2</v>
      </c>
      <c r="C15" s="129">
        <v>3</v>
      </c>
      <c r="D15" s="129">
        <v>4</v>
      </c>
      <c r="E15" s="54"/>
      <c r="F15" s="54"/>
      <c r="G15" s="54"/>
      <c r="H15" s="129">
        <v>5</v>
      </c>
      <c r="I15" s="129">
        <v>6</v>
      </c>
      <c r="J15" s="129">
        <v>7</v>
      </c>
      <c r="K15" s="129">
        <v>8</v>
      </c>
    </row>
    <row r="16" spans="1:11" ht="17.25" customHeight="1" x14ac:dyDescent="0.3">
      <c r="A16" s="355">
        <v>1</v>
      </c>
      <c r="B16" s="356" t="s">
        <v>37</v>
      </c>
      <c r="C16" s="356" t="str">
        <f>'пр 6 к МП'!C14</f>
        <v>Обеспечение доступным и комфортным жильем жителей Туруханского района</v>
      </c>
      <c r="D16" s="131" t="s">
        <v>35</v>
      </c>
      <c r="E16" s="133" t="e">
        <f>#REF!+E30+E37+E44</f>
        <v>#REF!</v>
      </c>
      <c r="F16" s="133" t="e">
        <f>#REF!+F30+F37+F44</f>
        <v>#REF!</v>
      </c>
      <c r="G16" s="133" t="e">
        <f>#REF!+G30+G37+G44</f>
        <v>#REF!</v>
      </c>
      <c r="H16" s="134">
        <f>H30+H37+H44+H51+H58+H65+H72+H79</f>
        <v>14181.223</v>
      </c>
      <c r="I16" s="134">
        <f>I79+I72+I65+I58+I51+I44+I37</f>
        <v>13920.25</v>
      </c>
      <c r="J16" s="134">
        <f>J30+J37+J44+J51+J58+J65+J72+J79</f>
        <v>13920.25</v>
      </c>
      <c r="K16" s="134">
        <f>H16+I16+J16</f>
        <v>42021.722999999998</v>
      </c>
    </row>
    <row r="17" spans="1:11" ht="14.25" customHeight="1" x14ac:dyDescent="0.3">
      <c r="A17" s="355"/>
      <c r="B17" s="356"/>
      <c r="C17" s="356"/>
      <c r="D17" s="131" t="s">
        <v>19</v>
      </c>
      <c r="E17" s="135"/>
      <c r="F17" s="135"/>
      <c r="G17" s="135"/>
      <c r="H17" s="136"/>
      <c r="I17" s="136"/>
      <c r="J17" s="136"/>
      <c r="K17" s="136"/>
    </row>
    <row r="18" spans="1:11" ht="15" customHeight="1" x14ac:dyDescent="0.3">
      <c r="A18" s="355"/>
      <c r="B18" s="356"/>
      <c r="C18" s="356"/>
      <c r="D18" s="8" t="s">
        <v>71</v>
      </c>
      <c r="E18" s="137" t="e">
        <f>#REF!+E32+E39+E46</f>
        <v>#REF!</v>
      </c>
      <c r="F18" s="137" t="e">
        <f>#REF!+F32+F39+F46</f>
        <v>#REF!</v>
      </c>
      <c r="G18" s="137" t="e">
        <f>#REF!+G32+G39+G46</f>
        <v>#REF!</v>
      </c>
      <c r="H18" s="136"/>
      <c r="I18" s="136"/>
      <c r="J18" s="136"/>
      <c r="K18" s="136"/>
    </row>
    <row r="19" spans="1:11" ht="16.5" customHeight="1" x14ac:dyDescent="0.3">
      <c r="A19" s="355"/>
      <c r="B19" s="356"/>
      <c r="C19" s="356"/>
      <c r="D19" s="131" t="s">
        <v>72</v>
      </c>
      <c r="E19" s="137" t="e">
        <f>#REF!+E33+E40+E47</f>
        <v>#REF!</v>
      </c>
      <c r="F19" s="137" t="e">
        <f>#REF!+F33+F40+F47</f>
        <v>#REF!</v>
      </c>
      <c r="G19" s="137" t="e">
        <f>#REF!+G33+G40+G47</f>
        <v>#REF!</v>
      </c>
      <c r="H19" s="154"/>
      <c r="I19" s="154"/>
      <c r="J19" s="154"/>
      <c r="K19" s="154"/>
    </row>
    <row r="20" spans="1:11" ht="14.25" customHeight="1" x14ac:dyDescent="0.3">
      <c r="A20" s="355"/>
      <c r="B20" s="356"/>
      <c r="C20" s="356"/>
      <c r="D20" s="131" t="s">
        <v>38</v>
      </c>
      <c r="E20" s="137" t="e">
        <f>#REF!+E34+E41+E48</f>
        <v>#REF!</v>
      </c>
      <c r="F20" s="137" t="e">
        <f>#REF!+F34+F41+F48</f>
        <v>#REF!</v>
      </c>
      <c r="G20" s="137" t="e">
        <f>#REF!+G34+G41+G48</f>
        <v>#REF!</v>
      </c>
      <c r="H20" s="136">
        <v>13920.25</v>
      </c>
      <c r="I20" s="136">
        <v>13920.25</v>
      </c>
      <c r="J20" s="136">
        <v>13920.25</v>
      </c>
      <c r="K20" s="136">
        <v>41760.75</v>
      </c>
    </row>
    <row r="21" spans="1:11" ht="45" customHeight="1" x14ac:dyDescent="0.3">
      <c r="A21" s="355"/>
      <c r="B21" s="356"/>
      <c r="C21" s="356"/>
      <c r="D21" s="9" t="s">
        <v>73</v>
      </c>
      <c r="E21" s="135" t="e">
        <f>#REF!+E35+E42+E49</f>
        <v>#REF!</v>
      </c>
      <c r="F21" s="135" t="e">
        <f>#REF!+F35+F42+F49</f>
        <v>#REF!</v>
      </c>
      <c r="G21" s="135" t="e">
        <f>#REF!+G35+G42+G49</f>
        <v>#REF!</v>
      </c>
      <c r="H21" s="136"/>
      <c r="I21" s="136"/>
      <c r="J21" s="136"/>
      <c r="K21" s="136"/>
    </row>
    <row r="22" spans="1:11" ht="15.75" customHeight="1" x14ac:dyDescent="0.3">
      <c r="A22" s="355"/>
      <c r="B22" s="356"/>
      <c r="C22" s="356"/>
      <c r="D22" s="131" t="s">
        <v>20</v>
      </c>
      <c r="E22" s="135" t="e">
        <f>#REF!+E36+E43+E50</f>
        <v>#REF!</v>
      </c>
      <c r="F22" s="135" t="e">
        <f>#REF!+F36+F43+F50</f>
        <v>#REF!</v>
      </c>
      <c r="G22" s="135" t="e">
        <f>#REF!+G36+G43+G50</f>
        <v>#REF!</v>
      </c>
      <c r="H22" s="136"/>
      <c r="I22" s="136"/>
      <c r="J22" s="136"/>
      <c r="K22" s="136"/>
    </row>
    <row r="23" spans="1:11" ht="15.75" customHeight="1" x14ac:dyDescent="0.3">
      <c r="A23" s="355" t="s">
        <v>3</v>
      </c>
      <c r="B23" s="356" t="s">
        <v>271</v>
      </c>
      <c r="C23" s="356" t="s">
        <v>236</v>
      </c>
      <c r="D23" s="155" t="s">
        <v>35</v>
      </c>
      <c r="E23" s="55">
        <f t="shared" ref="E23:G23" si="0">SUM(E25:E29)</f>
        <v>174209.69390000001</v>
      </c>
      <c r="F23" s="55">
        <f t="shared" si="0"/>
        <v>81921.9133</v>
      </c>
      <c r="G23" s="55">
        <f t="shared" si="0"/>
        <v>93721.1</v>
      </c>
      <c r="H23" s="134">
        <v>0</v>
      </c>
      <c r="I23" s="134">
        <f t="shared" ref="I23:J23" si="1">SUM(I25:I29)</f>
        <v>0</v>
      </c>
      <c r="J23" s="134">
        <f t="shared" si="1"/>
        <v>0</v>
      </c>
      <c r="K23" s="134">
        <f t="shared" ref="K23" si="2">SUM(H23:J23)</f>
        <v>0</v>
      </c>
    </row>
    <row r="24" spans="1:11" ht="15.75" customHeight="1" x14ac:dyDescent="0.3">
      <c r="A24" s="355"/>
      <c r="B24" s="356"/>
      <c r="C24" s="356"/>
      <c r="D24" s="155" t="s">
        <v>19</v>
      </c>
      <c r="E24" s="55"/>
      <c r="F24" s="55"/>
      <c r="G24" s="55"/>
      <c r="H24" s="136"/>
      <c r="I24" s="136"/>
      <c r="J24" s="136"/>
      <c r="K24" s="136"/>
    </row>
    <row r="25" spans="1:11" ht="15.75" customHeight="1" x14ac:dyDescent="0.3">
      <c r="A25" s="355"/>
      <c r="B25" s="356"/>
      <c r="C25" s="356"/>
      <c r="D25" s="8" t="s">
        <v>71</v>
      </c>
      <c r="E25" s="59"/>
      <c r="F25" s="59"/>
      <c r="G25" s="59"/>
      <c r="H25" s="136"/>
      <c r="I25" s="136"/>
      <c r="J25" s="136"/>
      <c r="K25" s="136"/>
    </row>
    <row r="26" spans="1:11" ht="15.75" customHeight="1" x14ac:dyDescent="0.3">
      <c r="A26" s="355"/>
      <c r="B26" s="356"/>
      <c r="C26" s="356"/>
      <c r="D26" s="155" t="s">
        <v>72</v>
      </c>
      <c r="E26" s="55"/>
      <c r="F26" s="55"/>
      <c r="G26" s="55"/>
      <c r="H26" s="136"/>
      <c r="I26" s="136"/>
      <c r="J26" s="136"/>
      <c r="K26" s="136"/>
    </row>
    <row r="27" spans="1:11" ht="15.75" customHeight="1" x14ac:dyDescent="0.3">
      <c r="A27" s="355"/>
      <c r="B27" s="356"/>
      <c r="C27" s="356"/>
      <c r="D27" s="155" t="s">
        <v>38</v>
      </c>
      <c r="E27" s="55">
        <v>174209.69390000001</v>
      </c>
      <c r="F27" s="55">
        <v>81921.9133</v>
      </c>
      <c r="G27" s="55">
        <v>93721.1</v>
      </c>
      <c r="H27" s="136">
        <v>0</v>
      </c>
      <c r="I27" s="136">
        <v>0</v>
      </c>
      <c r="J27" s="136">
        <v>0</v>
      </c>
      <c r="K27" s="136">
        <v>0</v>
      </c>
    </row>
    <row r="28" spans="1:11" ht="15.75" customHeight="1" x14ac:dyDescent="0.3">
      <c r="A28" s="355"/>
      <c r="B28" s="356"/>
      <c r="C28" s="356"/>
      <c r="D28" s="9" t="s">
        <v>73</v>
      </c>
      <c r="E28" s="60"/>
      <c r="F28" s="60"/>
      <c r="G28" s="60"/>
      <c r="H28" s="136"/>
      <c r="I28" s="136"/>
      <c r="J28" s="136"/>
      <c r="K28" s="136"/>
    </row>
    <row r="29" spans="1:11" ht="15.75" customHeight="1" x14ac:dyDescent="0.3">
      <c r="A29" s="355"/>
      <c r="B29" s="356"/>
      <c r="C29" s="356"/>
      <c r="D29" s="155" t="s">
        <v>20</v>
      </c>
      <c r="E29" s="55"/>
      <c r="F29" s="55"/>
      <c r="G29" s="55"/>
      <c r="H29" s="136"/>
      <c r="I29" s="136"/>
      <c r="J29" s="136"/>
      <c r="K29" s="136"/>
    </row>
    <row r="30" spans="1:11" ht="15.75" customHeight="1" x14ac:dyDescent="0.3">
      <c r="A30" s="355" t="s">
        <v>62</v>
      </c>
      <c r="B30" s="356" t="s">
        <v>67</v>
      </c>
      <c r="C30" s="356" t="str">
        <f>'пр 6 к МП'!C22</f>
        <v xml:space="preserve">"Переселение жителей Туруханского района из неперспективных населенных пунктов" </v>
      </c>
      <c r="D30" s="131" t="s">
        <v>35</v>
      </c>
      <c r="E30" s="55">
        <f t="shared" ref="E30:G30" si="3">SUM(E32:E36)</f>
        <v>174209.69390000001</v>
      </c>
      <c r="F30" s="55">
        <f t="shared" si="3"/>
        <v>81921.9133</v>
      </c>
      <c r="G30" s="55">
        <f t="shared" si="3"/>
        <v>93721.1</v>
      </c>
      <c r="H30" s="134">
        <v>10</v>
      </c>
      <c r="I30" s="134">
        <f t="shared" ref="I30:J30" si="4">SUM(I32:I36)</f>
        <v>0</v>
      </c>
      <c r="J30" s="134">
        <f t="shared" si="4"/>
        <v>0</v>
      </c>
      <c r="K30" s="134">
        <f t="shared" ref="K30:K48" si="5">SUM(H30:J30)</f>
        <v>10</v>
      </c>
    </row>
    <row r="31" spans="1:11" ht="14.25" customHeight="1" x14ac:dyDescent="0.3">
      <c r="A31" s="355"/>
      <c r="B31" s="356"/>
      <c r="C31" s="356"/>
      <c r="D31" s="131" t="s">
        <v>19</v>
      </c>
      <c r="E31" s="55"/>
      <c r="F31" s="55"/>
      <c r="G31" s="55"/>
      <c r="H31" s="136"/>
      <c r="I31" s="136"/>
      <c r="J31" s="136"/>
      <c r="K31" s="136"/>
    </row>
    <row r="32" spans="1:11" ht="16.5" customHeight="1" x14ac:dyDescent="0.3">
      <c r="A32" s="355"/>
      <c r="B32" s="356"/>
      <c r="C32" s="356"/>
      <c r="D32" s="8" t="s">
        <v>71</v>
      </c>
      <c r="E32" s="59"/>
      <c r="F32" s="59"/>
      <c r="G32" s="59"/>
      <c r="H32" s="136"/>
      <c r="I32" s="136"/>
      <c r="J32" s="136"/>
      <c r="K32" s="136"/>
    </row>
    <row r="33" spans="1:12" ht="14.25" customHeight="1" x14ac:dyDescent="0.3">
      <c r="A33" s="355"/>
      <c r="B33" s="356"/>
      <c r="C33" s="356"/>
      <c r="D33" s="131" t="s">
        <v>72</v>
      </c>
      <c r="E33" s="55"/>
      <c r="F33" s="55"/>
      <c r="G33" s="55"/>
      <c r="H33" s="136"/>
      <c r="I33" s="136"/>
      <c r="J33" s="136"/>
      <c r="K33" s="136"/>
    </row>
    <row r="34" spans="1:12" ht="16.5" customHeight="1" x14ac:dyDescent="0.3">
      <c r="A34" s="355"/>
      <c r="B34" s="356"/>
      <c r="C34" s="356"/>
      <c r="D34" s="131" t="s">
        <v>38</v>
      </c>
      <c r="E34" s="55">
        <v>174209.69390000001</v>
      </c>
      <c r="F34" s="55">
        <v>81921.9133</v>
      </c>
      <c r="G34" s="55">
        <v>93721.1</v>
      </c>
      <c r="H34" s="136">
        <v>10</v>
      </c>
      <c r="I34" s="136">
        <v>0</v>
      </c>
      <c r="J34" s="136">
        <v>0</v>
      </c>
      <c r="K34" s="136">
        <v>10</v>
      </c>
    </row>
    <row r="35" spans="1:12" ht="46.5" customHeight="1" x14ac:dyDescent="0.3">
      <c r="A35" s="355"/>
      <c r="B35" s="356"/>
      <c r="C35" s="356"/>
      <c r="D35" s="9" t="s">
        <v>73</v>
      </c>
      <c r="E35" s="60"/>
      <c r="F35" s="60"/>
      <c r="G35" s="60"/>
      <c r="H35" s="136"/>
      <c r="I35" s="136"/>
      <c r="J35" s="136"/>
      <c r="K35" s="136"/>
    </row>
    <row r="36" spans="1:12" ht="13.5" customHeight="1" x14ac:dyDescent="0.3">
      <c r="A36" s="355"/>
      <c r="B36" s="356"/>
      <c r="C36" s="356"/>
      <c r="D36" s="131" t="s">
        <v>20</v>
      </c>
      <c r="E36" s="55"/>
      <c r="F36" s="55"/>
      <c r="G36" s="55"/>
      <c r="H36" s="136"/>
      <c r="I36" s="136"/>
      <c r="J36" s="136"/>
      <c r="K36" s="136"/>
    </row>
    <row r="37" spans="1:12" ht="15.75" customHeight="1" x14ac:dyDescent="0.3">
      <c r="A37" s="355" t="s">
        <v>64</v>
      </c>
      <c r="B37" s="356" t="s">
        <v>68</v>
      </c>
      <c r="C37" s="356" t="str">
        <f>'пр 6 к МП'!C27</f>
        <v>Обеспечение жильем работников бюджетной сферы на территории Туруханского района</v>
      </c>
      <c r="D37" s="131" t="s">
        <v>35</v>
      </c>
      <c r="E37" s="55">
        <f t="shared" ref="E37:G37" si="6">SUM(E39:E43)</f>
        <v>23.4</v>
      </c>
      <c r="F37" s="55">
        <f t="shared" si="6"/>
        <v>0</v>
      </c>
      <c r="G37" s="55">
        <f t="shared" si="6"/>
        <v>558.12400000000002</v>
      </c>
      <c r="H37" s="134">
        <v>700</v>
      </c>
      <c r="I37" s="134">
        <v>700</v>
      </c>
      <c r="J37" s="134">
        <v>700</v>
      </c>
      <c r="K37" s="134">
        <f t="shared" si="5"/>
        <v>2100</v>
      </c>
      <c r="L37" s="51"/>
    </row>
    <row r="38" spans="1:12" ht="12" customHeight="1" x14ac:dyDescent="0.3">
      <c r="A38" s="355"/>
      <c r="B38" s="356"/>
      <c r="C38" s="356"/>
      <c r="D38" s="131" t="s">
        <v>19</v>
      </c>
      <c r="E38" s="55"/>
      <c r="F38" s="55"/>
      <c r="G38" s="55"/>
      <c r="H38" s="136"/>
      <c r="I38" s="136"/>
      <c r="J38" s="136"/>
      <c r="K38" s="136"/>
    </row>
    <row r="39" spans="1:12" ht="16.5" customHeight="1" x14ac:dyDescent="0.3">
      <c r="A39" s="355"/>
      <c r="B39" s="356"/>
      <c r="C39" s="356"/>
      <c r="D39" s="8" t="s">
        <v>71</v>
      </c>
      <c r="E39" s="59"/>
      <c r="F39" s="59"/>
      <c r="G39" s="59"/>
      <c r="H39" s="136"/>
      <c r="I39" s="136"/>
      <c r="J39" s="136"/>
      <c r="K39" s="136"/>
    </row>
    <row r="40" spans="1:12" ht="13.5" customHeight="1" x14ac:dyDescent="0.3">
      <c r="A40" s="355"/>
      <c r="B40" s="356"/>
      <c r="C40" s="356"/>
      <c r="D40" s="131" t="s">
        <v>72</v>
      </c>
      <c r="E40" s="55">
        <v>23.4</v>
      </c>
      <c r="F40" s="55">
        <v>0</v>
      </c>
      <c r="G40" s="55">
        <v>237.64000000000001</v>
      </c>
      <c r="H40" s="136"/>
      <c r="I40" s="136"/>
      <c r="J40" s="136"/>
      <c r="K40" s="136"/>
    </row>
    <row r="41" spans="1:12" ht="14.25" customHeight="1" x14ac:dyDescent="0.3">
      <c r="A41" s="355"/>
      <c r="B41" s="356"/>
      <c r="C41" s="356"/>
      <c r="D41" s="131" t="s">
        <v>38</v>
      </c>
      <c r="E41" s="55">
        <v>0</v>
      </c>
      <c r="F41" s="55">
        <v>0</v>
      </c>
      <c r="G41" s="55">
        <v>320.48399999999998</v>
      </c>
      <c r="H41" s="136">
        <v>700</v>
      </c>
      <c r="I41" s="136">
        <v>700</v>
      </c>
      <c r="J41" s="136">
        <v>700</v>
      </c>
      <c r="K41" s="136">
        <f t="shared" si="5"/>
        <v>2100</v>
      </c>
    </row>
    <row r="42" spans="1:12" ht="46.5" customHeight="1" x14ac:dyDescent="0.3">
      <c r="A42" s="355"/>
      <c r="B42" s="356"/>
      <c r="C42" s="356"/>
      <c r="D42" s="9" t="s">
        <v>73</v>
      </c>
      <c r="E42" s="60"/>
      <c r="F42" s="60"/>
      <c r="G42" s="60"/>
      <c r="H42" s="136"/>
      <c r="I42" s="136"/>
      <c r="J42" s="136"/>
      <c r="K42" s="136"/>
    </row>
    <row r="43" spans="1:12" ht="13.5" customHeight="1" x14ac:dyDescent="0.3">
      <c r="A43" s="355"/>
      <c r="B43" s="356"/>
      <c r="C43" s="356"/>
      <c r="D43" s="131" t="s">
        <v>20</v>
      </c>
      <c r="E43" s="55"/>
      <c r="F43" s="55"/>
      <c r="G43" s="55"/>
      <c r="H43" s="136"/>
      <c r="I43" s="136"/>
      <c r="J43" s="136"/>
      <c r="K43" s="136"/>
    </row>
    <row r="44" spans="1:12" ht="15" customHeight="1" x14ac:dyDescent="0.3">
      <c r="A44" s="355" t="s">
        <v>65</v>
      </c>
      <c r="B44" s="356" t="s">
        <v>69</v>
      </c>
      <c r="C44" s="356" t="str">
        <f>'пр 6 к МП'!C32</f>
        <v>Обеспечение жильем молодых семей Туруханского района</v>
      </c>
      <c r="D44" s="131" t="s">
        <v>35</v>
      </c>
      <c r="E44" s="55">
        <f t="shared" ref="E44:G44" si="7">SUM(E46:E50)</f>
        <v>12095.88</v>
      </c>
      <c r="F44" s="55">
        <f t="shared" si="7"/>
        <v>11940</v>
      </c>
      <c r="G44" s="55">
        <f t="shared" si="7"/>
        <v>10600</v>
      </c>
      <c r="H44" s="134">
        <v>310</v>
      </c>
      <c r="I44" s="134">
        <v>310</v>
      </c>
      <c r="J44" s="134">
        <v>310</v>
      </c>
      <c r="K44" s="134">
        <f t="shared" si="5"/>
        <v>930</v>
      </c>
    </row>
    <row r="45" spans="1:12" ht="14.25" customHeight="1" x14ac:dyDescent="0.3">
      <c r="A45" s="355"/>
      <c r="B45" s="356"/>
      <c r="C45" s="356"/>
      <c r="D45" s="131" t="s">
        <v>19</v>
      </c>
      <c r="E45" s="55"/>
      <c r="F45" s="55"/>
      <c r="G45" s="55"/>
      <c r="H45" s="136"/>
      <c r="I45" s="136"/>
      <c r="J45" s="136"/>
      <c r="K45" s="136"/>
    </row>
    <row r="46" spans="1:12" ht="15.75" customHeight="1" x14ac:dyDescent="0.3">
      <c r="A46" s="355"/>
      <c r="B46" s="356"/>
      <c r="C46" s="356"/>
      <c r="D46" s="8" t="s">
        <v>71</v>
      </c>
      <c r="E46" s="59"/>
      <c r="F46" s="59"/>
      <c r="G46" s="59"/>
      <c r="H46" s="136"/>
      <c r="I46" s="136"/>
      <c r="J46" s="136"/>
      <c r="K46" s="136"/>
    </row>
    <row r="47" spans="1:12" ht="14.25" customHeight="1" x14ac:dyDescent="0.3">
      <c r="A47" s="355"/>
      <c r="B47" s="356"/>
      <c r="C47" s="356"/>
      <c r="D47" s="131" t="s">
        <v>72</v>
      </c>
      <c r="E47" s="55"/>
      <c r="F47" s="55"/>
      <c r="G47" s="55"/>
      <c r="H47" s="136"/>
      <c r="I47" s="136"/>
      <c r="J47" s="136"/>
      <c r="K47" s="136"/>
    </row>
    <row r="48" spans="1:12" ht="12.75" customHeight="1" x14ac:dyDescent="0.3">
      <c r="A48" s="355"/>
      <c r="B48" s="356"/>
      <c r="C48" s="356"/>
      <c r="D48" s="131" t="s">
        <v>38</v>
      </c>
      <c r="E48" s="55">
        <v>12095.88</v>
      </c>
      <c r="F48" s="55">
        <v>11940</v>
      </c>
      <c r="G48" s="55">
        <v>10600</v>
      </c>
      <c r="H48" s="136">
        <v>310</v>
      </c>
      <c r="I48" s="136">
        <v>310</v>
      </c>
      <c r="J48" s="136">
        <v>310</v>
      </c>
      <c r="K48" s="136">
        <f t="shared" si="5"/>
        <v>930</v>
      </c>
    </row>
    <row r="49" spans="1:11" ht="44.25" customHeight="1" x14ac:dyDescent="0.3">
      <c r="A49" s="355"/>
      <c r="B49" s="356"/>
      <c r="C49" s="356"/>
      <c r="D49" s="9" t="s">
        <v>73</v>
      </c>
      <c r="E49" s="60"/>
      <c r="F49" s="60"/>
      <c r="G49" s="60"/>
      <c r="H49" s="136"/>
      <c r="I49" s="136"/>
      <c r="J49" s="136"/>
      <c r="K49" s="136"/>
    </row>
    <row r="50" spans="1:11" ht="14.25" customHeight="1" x14ac:dyDescent="0.3">
      <c r="A50" s="355"/>
      <c r="B50" s="356"/>
      <c r="C50" s="356"/>
      <c r="D50" s="131" t="s">
        <v>20</v>
      </c>
      <c r="E50" s="55"/>
      <c r="F50" s="55"/>
      <c r="G50" s="55"/>
      <c r="H50" s="136"/>
      <c r="I50" s="136"/>
      <c r="J50" s="136"/>
      <c r="K50" s="136"/>
    </row>
    <row r="51" spans="1:11" ht="15" customHeight="1" x14ac:dyDescent="0.3">
      <c r="A51" s="355" t="s">
        <v>219</v>
      </c>
      <c r="B51" s="356" t="s">
        <v>215</v>
      </c>
      <c r="C51" s="356" t="s">
        <v>216</v>
      </c>
      <c r="D51" s="131" t="s">
        <v>35</v>
      </c>
      <c r="E51" s="55">
        <f t="shared" ref="E51:G51" si="8">SUM(E53:E57)</f>
        <v>12095.88</v>
      </c>
      <c r="F51" s="55">
        <f t="shared" si="8"/>
        <v>11940</v>
      </c>
      <c r="G51" s="55">
        <f t="shared" si="8"/>
        <v>10600</v>
      </c>
      <c r="H51" s="134">
        <v>1248</v>
      </c>
      <c r="I51" s="134">
        <v>1000</v>
      </c>
      <c r="J51" s="134">
        <v>1000</v>
      </c>
      <c r="K51" s="134">
        <f t="shared" ref="K51" si="9">SUM(H51:J51)</f>
        <v>3248</v>
      </c>
    </row>
    <row r="52" spans="1:11" ht="15" customHeight="1" x14ac:dyDescent="0.3">
      <c r="A52" s="355"/>
      <c r="B52" s="356"/>
      <c r="C52" s="356"/>
      <c r="D52" s="131" t="s">
        <v>19</v>
      </c>
      <c r="E52" s="55"/>
      <c r="F52" s="55"/>
      <c r="G52" s="55"/>
      <c r="H52" s="136"/>
      <c r="I52" s="136"/>
      <c r="J52" s="136"/>
      <c r="K52" s="136"/>
    </row>
    <row r="53" spans="1:11" ht="17.25" customHeight="1" x14ac:dyDescent="0.3">
      <c r="A53" s="355"/>
      <c r="B53" s="356"/>
      <c r="C53" s="356"/>
      <c r="D53" s="8" t="s">
        <v>71</v>
      </c>
      <c r="E53" s="59"/>
      <c r="F53" s="59"/>
      <c r="G53" s="59"/>
      <c r="H53" s="136"/>
      <c r="I53" s="136"/>
      <c r="J53" s="136"/>
      <c r="K53" s="136"/>
    </row>
    <row r="54" spans="1:11" ht="15" customHeight="1" x14ac:dyDescent="0.3">
      <c r="A54" s="355"/>
      <c r="B54" s="356"/>
      <c r="C54" s="356"/>
      <c r="D54" s="131" t="s">
        <v>72</v>
      </c>
      <c r="E54" s="55"/>
      <c r="F54" s="55"/>
      <c r="G54" s="55"/>
      <c r="H54" s="136"/>
      <c r="I54" s="136"/>
      <c r="J54" s="136"/>
      <c r="K54" s="136"/>
    </row>
    <row r="55" spans="1:11" ht="17.25" customHeight="1" x14ac:dyDescent="0.3">
      <c r="A55" s="355"/>
      <c r="B55" s="356"/>
      <c r="C55" s="356"/>
      <c r="D55" s="131" t="s">
        <v>38</v>
      </c>
      <c r="E55" s="55">
        <v>12095.88</v>
      </c>
      <c r="F55" s="55">
        <v>11940</v>
      </c>
      <c r="G55" s="55">
        <v>10600</v>
      </c>
      <c r="H55" s="136">
        <v>1248</v>
      </c>
      <c r="I55" s="136">
        <v>1000</v>
      </c>
      <c r="J55" s="136">
        <v>1000</v>
      </c>
      <c r="K55" s="136">
        <f t="shared" ref="K55:K58" si="10">SUM(H55:J55)</f>
        <v>3248</v>
      </c>
    </row>
    <row r="56" spans="1:11" ht="46.5" customHeight="1" x14ac:dyDescent="0.3">
      <c r="A56" s="355"/>
      <c r="B56" s="356"/>
      <c r="C56" s="356"/>
      <c r="D56" s="9" t="s">
        <v>73</v>
      </c>
      <c r="E56" s="60"/>
      <c r="F56" s="60"/>
      <c r="G56" s="60"/>
      <c r="H56" s="136"/>
      <c r="I56" s="136"/>
      <c r="J56" s="136"/>
      <c r="K56" s="136"/>
    </row>
    <row r="57" spans="1:11" ht="16.5" customHeight="1" x14ac:dyDescent="0.3">
      <c r="A57" s="355"/>
      <c r="B57" s="356"/>
      <c r="C57" s="356"/>
      <c r="D57" s="131" t="s">
        <v>20</v>
      </c>
      <c r="E57" s="55"/>
      <c r="F57" s="55"/>
      <c r="G57" s="55"/>
      <c r="H57" s="136"/>
      <c r="I57" s="136"/>
      <c r="J57" s="136"/>
      <c r="K57" s="136"/>
    </row>
    <row r="58" spans="1:11" ht="13.5" customHeight="1" x14ac:dyDescent="0.3">
      <c r="A58" s="355" t="s">
        <v>228</v>
      </c>
      <c r="B58" s="356" t="s">
        <v>188</v>
      </c>
      <c r="C58" s="356" t="s">
        <v>189</v>
      </c>
      <c r="D58" s="131" t="s">
        <v>35</v>
      </c>
      <c r="E58" s="55">
        <f t="shared" ref="E58:G58" si="11">SUM(E60:E64)</f>
        <v>12095.88</v>
      </c>
      <c r="F58" s="55">
        <f t="shared" si="11"/>
        <v>11940</v>
      </c>
      <c r="G58" s="55">
        <f t="shared" si="11"/>
        <v>10600</v>
      </c>
      <c r="H58" s="138">
        <v>1574.95</v>
      </c>
      <c r="I58" s="138">
        <v>1584.95</v>
      </c>
      <c r="J58" s="138">
        <v>1584.95</v>
      </c>
      <c r="K58" s="134">
        <f t="shared" si="10"/>
        <v>4744.8500000000004</v>
      </c>
    </row>
    <row r="59" spans="1:11" ht="14.25" customHeight="1" x14ac:dyDescent="0.3">
      <c r="A59" s="355"/>
      <c r="B59" s="356"/>
      <c r="C59" s="356"/>
      <c r="D59" s="131" t="s">
        <v>19</v>
      </c>
      <c r="E59" s="55"/>
      <c r="F59" s="55"/>
      <c r="G59" s="55"/>
      <c r="H59" s="136"/>
      <c r="I59" s="136"/>
      <c r="J59" s="136"/>
      <c r="K59" s="136"/>
    </row>
    <row r="60" spans="1:11" ht="17.25" customHeight="1" x14ac:dyDescent="0.3">
      <c r="A60" s="355"/>
      <c r="B60" s="356"/>
      <c r="C60" s="356"/>
      <c r="D60" s="8" t="s">
        <v>71</v>
      </c>
      <c r="E60" s="59"/>
      <c r="F60" s="59"/>
      <c r="G60" s="59"/>
      <c r="H60" s="136"/>
      <c r="I60" s="136"/>
      <c r="J60" s="136"/>
      <c r="K60" s="136"/>
    </row>
    <row r="61" spans="1:11" ht="15.75" customHeight="1" x14ac:dyDescent="0.3">
      <c r="A61" s="355"/>
      <c r="B61" s="356"/>
      <c r="C61" s="356"/>
      <c r="D61" s="131" t="s">
        <v>72</v>
      </c>
      <c r="E61" s="55"/>
      <c r="F61" s="55"/>
      <c r="G61" s="55"/>
      <c r="H61" s="136"/>
      <c r="I61" s="136"/>
      <c r="J61" s="136"/>
      <c r="K61" s="136"/>
    </row>
    <row r="62" spans="1:11" ht="15" customHeight="1" x14ac:dyDescent="0.3">
      <c r="A62" s="355"/>
      <c r="B62" s="356"/>
      <c r="C62" s="356"/>
      <c r="D62" s="131" t="s">
        <v>38</v>
      </c>
      <c r="E62" s="55">
        <v>12095.88</v>
      </c>
      <c r="F62" s="55">
        <v>11940</v>
      </c>
      <c r="G62" s="55">
        <v>10600</v>
      </c>
      <c r="H62" s="139">
        <v>1574.95</v>
      </c>
      <c r="I62" s="139">
        <v>1584.95</v>
      </c>
      <c r="J62" s="139">
        <v>1584.95</v>
      </c>
      <c r="K62" s="136">
        <f t="shared" ref="K62" si="12">SUM(H62:J62)</f>
        <v>4744.8500000000004</v>
      </c>
    </row>
    <row r="63" spans="1:11" ht="45" customHeight="1" x14ac:dyDescent="0.3">
      <c r="A63" s="355"/>
      <c r="B63" s="356"/>
      <c r="C63" s="356"/>
      <c r="D63" s="9" t="s">
        <v>73</v>
      </c>
      <c r="E63" s="60"/>
      <c r="F63" s="60"/>
      <c r="G63" s="60"/>
      <c r="H63" s="136"/>
      <c r="I63" s="136"/>
      <c r="J63" s="136"/>
      <c r="K63" s="136"/>
    </row>
    <row r="64" spans="1:11" ht="15" customHeight="1" x14ac:dyDescent="0.3">
      <c r="A64" s="355"/>
      <c r="B64" s="356"/>
      <c r="C64" s="356"/>
      <c r="D64" s="131" t="s">
        <v>20</v>
      </c>
      <c r="E64" s="55"/>
      <c r="F64" s="55"/>
      <c r="G64" s="55"/>
      <c r="H64" s="136"/>
      <c r="I64" s="136"/>
      <c r="J64" s="136"/>
      <c r="K64" s="136"/>
    </row>
    <row r="65" spans="1:11" ht="15" customHeight="1" x14ac:dyDescent="0.3">
      <c r="A65" s="355" t="s">
        <v>268</v>
      </c>
      <c r="B65" s="356" t="s">
        <v>191</v>
      </c>
      <c r="C65" s="356" t="s">
        <v>192</v>
      </c>
      <c r="D65" s="131" t="s">
        <v>35</v>
      </c>
      <c r="E65" s="55">
        <f t="shared" ref="E65:G65" si="13">SUM(E67:E71)</f>
        <v>12095.88</v>
      </c>
      <c r="F65" s="55">
        <f t="shared" si="13"/>
        <v>11940</v>
      </c>
      <c r="G65" s="55">
        <f t="shared" si="13"/>
        <v>10600</v>
      </c>
      <c r="H65" s="138">
        <v>75.3</v>
      </c>
      <c r="I65" s="138">
        <v>75.3</v>
      </c>
      <c r="J65" s="138">
        <v>75.3</v>
      </c>
      <c r="K65" s="134">
        <f t="shared" ref="K65" si="14">SUM(H65:J65)</f>
        <v>225.89999999999998</v>
      </c>
    </row>
    <row r="66" spans="1:11" ht="12.75" customHeight="1" x14ac:dyDescent="0.3">
      <c r="A66" s="355"/>
      <c r="B66" s="356"/>
      <c r="C66" s="356"/>
      <c r="D66" s="131" t="s">
        <v>19</v>
      </c>
      <c r="E66" s="55"/>
      <c r="F66" s="55"/>
      <c r="G66" s="55"/>
      <c r="H66" s="136"/>
      <c r="I66" s="136"/>
      <c r="J66" s="136"/>
      <c r="K66" s="136"/>
    </row>
    <row r="67" spans="1:11" ht="16.5" customHeight="1" x14ac:dyDescent="0.3">
      <c r="A67" s="355"/>
      <c r="B67" s="356"/>
      <c r="C67" s="356"/>
      <c r="D67" s="8" t="s">
        <v>71</v>
      </c>
      <c r="E67" s="59"/>
      <c r="F67" s="59"/>
      <c r="G67" s="59"/>
      <c r="H67" s="136"/>
      <c r="I67" s="136"/>
      <c r="J67" s="136"/>
      <c r="K67" s="136"/>
    </row>
    <row r="68" spans="1:11" ht="16.5" customHeight="1" x14ac:dyDescent="0.3">
      <c r="A68" s="355"/>
      <c r="B68" s="356"/>
      <c r="C68" s="356"/>
      <c r="D68" s="131" t="s">
        <v>72</v>
      </c>
      <c r="E68" s="55"/>
      <c r="F68" s="55"/>
      <c r="G68" s="55"/>
      <c r="H68" s="136"/>
      <c r="I68" s="136"/>
      <c r="J68" s="136"/>
      <c r="K68" s="136"/>
    </row>
    <row r="69" spans="1:11" ht="15" customHeight="1" x14ac:dyDescent="0.3">
      <c r="A69" s="355"/>
      <c r="B69" s="356"/>
      <c r="C69" s="356"/>
      <c r="D69" s="131" t="s">
        <v>38</v>
      </c>
      <c r="E69" s="55">
        <v>12095.88</v>
      </c>
      <c r="F69" s="55">
        <v>11940</v>
      </c>
      <c r="G69" s="55">
        <v>10600</v>
      </c>
      <c r="H69" s="139">
        <v>75.3</v>
      </c>
      <c r="I69" s="139">
        <v>75.3</v>
      </c>
      <c r="J69" s="139">
        <v>75.3</v>
      </c>
      <c r="K69" s="136">
        <f t="shared" ref="K69" si="15">SUM(H69:J69)</f>
        <v>225.89999999999998</v>
      </c>
    </row>
    <row r="70" spans="1:11" ht="45" customHeight="1" x14ac:dyDescent="0.3">
      <c r="A70" s="355"/>
      <c r="B70" s="356"/>
      <c r="C70" s="356"/>
      <c r="D70" s="9" t="s">
        <v>73</v>
      </c>
      <c r="E70" s="60"/>
      <c r="F70" s="60"/>
      <c r="G70" s="60"/>
      <c r="H70" s="136"/>
      <c r="I70" s="136"/>
      <c r="J70" s="136"/>
      <c r="K70" s="136"/>
    </row>
    <row r="71" spans="1:11" ht="14.25" customHeight="1" x14ac:dyDescent="0.3">
      <c r="A71" s="355"/>
      <c r="B71" s="356"/>
      <c r="C71" s="356"/>
      <c r="D71" s="131" t="s">
        <v>20</v>
      </c>
      <c r="E71" s="55"/>
      <c r="F71" s="55"/>
      <c r="G71" s="55"/>
      <c r="H71" s="136"/>
      <c r="I71" s="136"/>
      <c r="J71" s="136"/>
      <c r="K71" s="136"/>
    </row>
    <row r="72" spans="1:11" ht="12.75" customHeight="1" x14ac:dyDescent="0.3">
      <c r="A72" s="355" t="s">
        <v>269</v>
      </c>
      <c r="B72" s="356" t="s">
        <v>194</v>
      </c>
      <c r="C72" s="356" t="s">
        <v>195</v>
      </c>
      <c r="D72" s="131" t="s">
        <v>35</v>
      </c>
      <c r="E72" s="55">
        <f t="shared" ref="E72:G72" si="16">SUM(E74:E78)</f>
        <v>12095.88</v>
      </c>
      <c r="F72" s="55">
        <f t="shared" si="16"/>
        <v>11940</v>
      </c>
      <c r="G72" s="55">
        <f t="shared" si="16"/>
        <v>10600</v>
      </c>
      <c r="H72" s="138">
        <v>262.97300000000001</v>
      </c>
      <c r="I72" s="138">
        <v>250</v>
      </c>
      <c r="J72" s="138">
        <v>250</v>
      </c>
      <c r="K72" s="134">
        <f t="shared" ref="K72" si="17">SUM(H72:J72)</f>
        <v>762.97299999999996</v>
      </c>
    </row>
    <row r="73" spans="1:11" ht="14.25" customHeight="1" x14ac:dyDescent="0.3">
      <c r="A73" s="355"/>
      <c r="B73" s="356"/>
      <c r="C73" s="356"/>
      <c r="D73" s="131" t="s">
        <v>19</v>
      </c>
      <c r="E73" s="55"/>
      <c r="F73" s="55"/>
      <c r="G73" s="55"/>
      <c r="H73" s="136"/>
      <c r="I73" s="136"/>
      <c r="J73" s="136"/>
      <c r="K73" s="136"/>
    </row>
    <row r="74" spans="1:11" ht="15" customHeight="1" x14ac:dyDescent="0.3">
      <c r="A74" s="355"/>
      <c r="B74" s="356"/>
      <c r="C74" s="356"/>
      <c r="D74" s="8" t="s">
        <v>71</v>
      </c>
      <c r="E74" s="59"/>
      <c r="F74" s="59"/>
      <c r="G74" s="59"/>
      <c r="H74" s="136"/>
      <c r="I74" s="136"/>
      <c r="J74" s="136"/>
      <c r="K74" s="136"/>
    </row>
    <row r="75" spans="1:11" ht="14.25" customHeight="1" x14ac:dyDescent="0.3">
      <c r="A75" s="355"/>
      <c r="B75" s="356"/>
      <c r="C75" s="356"/>
      <c r="D75" s="131" t="s">
        <v>72</v>
      </c>
      <c r="E75" s="55"/>
      <c r="F75" s="55"/>
      <c r="G75" s="55"/>
      <c r="H75" s="136"/>
      <c r="I75" s="136"/>
      <c r="J75" s="136"/>
      <c r="K75" s="136"/>
    </row>
    <row r="76" spans="1:11" ht="15" customHeight="1" x14ac:dyDescent="0.3">
      <c r="A76" s="355"/>
      <c r="B76" s="356"/>
      <c r="C76" s="356"/>
      <c r="D76" s="131" t="s">
        <v>38</v>
      </c>
      <c r="E76" s="55">
        <v>12095.88</v>
      </c>
      <c r="F76" s="55">
        <v>11940</v>
      </c>
      <c r="G76" s="55">
        <v>10600</v>
      </c>
      <c r="H76" s="139">
        <v>262.97300000000001</v>
      </c>
      <c r="I76" s="139">
        <v>250</v>
      </c>
      <c r="J76" s="139">
        <v>250</v>
      </c>
      <c r="K76" s="136">
        <f t="shared" ref="K76" si="18">SUM(H76:J76)</f>
        <v>762.97299999999996</v>
      </c>
    </row>
    <row r="77" spans="1:11" ht="46.5" customHeight="1" x14ac:dyDescent="0.3">
      <c r="A77" s="355"/>
      <c r="B77" s="356"/>
      <c r="C77" s="356"/>
      <c r="D77" s="9" t="s">
        <v>73</v>
      </c>
      <c r="E77" s="60"/>
      <c r="F77" s="60"/>
      <c r="G77" s="60"/>
      <c r="H77" s="136"/>
      <c r="I77" s="136"/>
      <c r="J77" s="136"/>
      <c r="K77" s="136"/>
    </row>
    <row r="78" spans="1:11" ht="15.75" customHeight="1" x14ac:dyDescent="0.3">
      <c r="A78" s="355"/>
      <c r="B78" s="356"/>
      <c r="C78" s="356"/>
      <c r="D78" s="131" t="s">
        <v>20</v>
      </c>
      <c r="E78" s="55"/>
      <c r="F78" s="55"/>
      <c r="G78" s="55"/>
      <c r="H78" s="136"/>
      <c r="I78" s="136"/>
      <c r="J78" s="136"/>
      <c r="K78" s="136"/>
    </row>
    <row r="79" spans="1:11" ht="12.75" customHeight="1" x14ac:dyDescent="0.3">
      <c r="A79" s="355" t="s">
        <v>270</v>
      </c>
      <c r="B79" s="356" t="s">
        <v>196</v>
      </c>
      <c r="C79" s="356" t="s">
        <v>217</v>
      </c>
      <c r="D79" s="131" t="s">
        <v>35</v>
      </c>
      <c r="E79" s="55">
        <f t="shared" ref="E79:G79" si="19">SUM(E81:E85)</f>
        <v>12095.88</v>
      </c>
      <c r="F79" s="55">
        <f t="shared" si="19"/>
        <v>11940</v>
      </c>
      <c r="G79" s="55">
        <f t="shared" si="19"/>
        <v>10600</v>
      </c>
      <c r="H79" s="138">
        <v>10000</v>
      </c>
      <c r="I79" s="138">
        <v>10000</v>
      </c>
      <c r="J79" s="138">
        <v>10000</v>
      </c>
      <c r="K79" s="134">
        <f t="shared" ref="K79" si="20">SUM(H79:J79)</f>
        <v>30000</v>
      </c>
    </row>
    <row r="80" spans="1:11" ht="13.5" customHeight="1" x14ac:dyDescent="0.3">
      <c r="A80" s="355"/>
      <c r="B80" s="356"/>
      <c r="C80" s="356"/>
      <c r="D80" s="131" t="s">
        <v>19</v>
      </c>
      <c r="E80" s="55"/>
      <c r="F80" s="55"/>
      <c r="G80" s="55"/>
      <c r="H80" s="136"/>
      <c r="I80" s="136"/>
      <c r="J80" s="136"/>
      <c r="K80" s="136"/>
    </row>
    <row r="81" spans="1:11" ht="15.75" customHeight="1" x14ac:dyDescent="0.3">
      <c r="A81" s="355"/>
      <c r="B81" s="356"/>
      <c r="C81" s="356"/>
      <c r="D81" s="8" t="s">
        <v>71</v>
      </c>
      <c r="E81" s="59"/>
      <c r="F81" s="59"/>
      <c r="G81" s="59"/>
      <c r="H81" s="136"/>
      <c r="I81" s="136"/>
      <c r="J81" s="136"/>
      <c r="K81" s="136"/>
    </row>
    <row r="82" spans="1:11" ht="15" customHeight="1" x14ac:dyDescent="0.3">
      <c r="A82" s="355"/>
      <c r="B82" s="356"/>
      <c r="C82" s="356"/>
      <c r="D82" s="131" t="s">
        <v>72</v>
      </c>
      <c r="E82" s="55"/>
      <c r="F82" s="55"/>
      <c r="G82" s="55"/>
      <c r="H82" s="136"/>
      <c r="I82" s="136"/>
      <c r="J82" s="136"/>
      <c r="K82" s="136"/>
    </row>
    <row r="83" spans="1:11" ht="16.5" customHeight="1" x14ac:dyDescent="0.3">
      <c r="A83" s="355"/>
      <c r="B83" s="356"/>
      <c r="C83" s="356"/>
      <c r="D83" s="131" t="s">
        <v>38</v>
      </c>
      <c r="E83" s="55">
        <v>12095.88</v>
      </c>
      <c r="F83" s="55">
        <v>11940</v>
      </c>
      <c r="G83" s="55">
        <v>10600</v>
      </c>
      <c r="H83" s="139">
        <v>10000</v>
      </c>
      <c r="I83" s="139">
        <v>10000</v>
      </c>
      <c r="J83" s="139">
        <v>10000</v>
      </c>
      <c r="K83" s="136">
        <f t="shared" ref="K83" si="21">SUM(H83:J83)</f>
        <v>30000</v>
      </c>
    </row>
    <row r="84" spans="1:11" ht="48" x14ac:dyDescent="0.3">
      <c r="A84" s="355"/>
      <c r="B84" s="356"/>
      <c r="C84" s="356"/>
      <c r="D84" s="9" t="s">
        <v>73</v>
      </c>
      <c r="E84" s="60"/>
      <c r="F84" s="60"/>
      <c r="G84" s="60"/>
      <c r="H84" s="136"/>
      <c r="I84" s="136"/>
      <c r="J84" s="136"/>
      <c r="K84" s="136"/>
    </row>
    <row r="85" spans="1:11" ht="16.5" customHeight="1" x14ac:dyDescent="0.3">
      <c r="A85" s="355"/>
      <c r="B85" s="356"/>
      <c r="C85" s="356"/>
      <c r="D85" s="131" t="s">
        <v>20</v>
      </c>
      <c r="E85" s="55"/>
      <c r="F85" s="55"/>
      <c r="G85" s="55"/>
      <c r="H85" s="136"/>
      <c r="I85" s="136"/>
      <c r="J85" s="136"/>
      <c r="K85" s="136"/>
    </row>
  </sheetData>
  <mergeCells count="45">
    <mergeCell ref="I3:K3"/>
    <mergeCell ref="I1:K1"/>
    <mergeCell ref="I2:K2"/>
    <mergeCell ref="A9:K9"/>
    <mergeCell ref="A13:A14"/>
    <mergeCell ref="B13:B14"/>
    <mergeCell ref="C13:C14"/>
    <mergeCell ref="D13:D14"/>
    <mergeCell ref="A10:K10"/>
    <mergeCell ref="I4:K4"/>
    <mergeCell ref="A5:K5"/>
    <mergeCell ref="A6:K6"/>
    <mergeCell ref="A7:K7"/>
    <mergeCell ref="A8:K8"/>
    <mergeCell ref="A37:A43"/>
    <mergeCell ref="B37:B43"/>
    <mergeCell ref="C37:C43"/>
    <mergeCell ref="A44:A50"/>
    <mergeCell ref="K13:K14"/>
    <mergeCell ref="A16:A22"/>
    <mergeCell ref="B16:B22"/>
    <mergeCell ref="C16:C22"/>
    <mergeCell ref="A30:A36"/>
    <mergeCell ref="B30:B36"/>
    <mergeCell ref="C30:C36"/>
    <mergeCell ref="B44:B50"/>
    <mergeCell ref="C44:C50"/>
    <mergeCell ref="A23:A29"/>
    <mergeCell ref="B23:B29"/>
    <mergeCell ref="C23:C29"/>
    <mergeCell ref="A51:A57"/>
    <mergeCell ref="B51:B57"/>
    <mergeCell ref="C51:C57"/>
    <mergeCell ref="A58:A64"/>
    <mergeCell ref="B58:B64"/>
    <mergeCell ref="C58:C64"/>
    <mergeCell ref="A79:A85"/>
    <mergeCell ref="B79:B85"/>
    <mergeCell ref="C79:C85"/>
    <mergeCell ref="A65:A71"/>
    <mergeCell ref="B65:B71"/>
    <mergeCell ref="C65:C71"/>
    <mergeCell ref="A72:A78"/>
    <mergeCell ref="B72:B78"/>
    <mergeCell ref="C72:C78"/>
  </mergeCells>
  <pageMargins left="0.59055118110236227" right="0.59055118110236227" top="0.98425196850393704" bottom="0.19685039370078741" header="0.31496062992125984" footer="0.31496062992125984"/>
  <pageSetup paperSize="9" scale="91" fitToHeight="0" orientation="landscape" verticalDpi="300" r:id="rId1"/>
  <rowBreaks count="3" manualBreakCount="3">
    <brk id="25" max="10" man="1"/>
    <brk id="50" max="10" man="1"/>
    <brk id="71" max="10" man="1"/>
  </rowBreaks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E19" sqref="E19"/>
    </sheetView>
  </sheetViews>
  <sheetFormatPr defaultRowHeight="15.75" x14ac:dyDescent="0.25"/>
  <cols>
    <col min="1" max="1" width="4.75" style="6" customWidth="1"/>
    <col min="2" max="2" width="40.375" style="1" customWidth="1"/>
    <col min="3" max="3" width="13.125" style="6" customWidth="1"/>
    <col min="4" max="4" width="14.875" style="1" customWidth="1"/>
    <col min="5" max="5" width="11.375" style="1" customWidth="1"/>
    <col min="6" max="6" width="10.5" style="1" customWidth="1"/>
    <col min="7" max="7" width="10.875" style="1" customWidth="1"/>
    <col min="8" max="8" width="10.75" style="1" customWidth="1"/>
    <col min="9" max="16384" width="9" style="1"/>
  </cols>
  <sheetData>
    <row r="1" spans="1:8" ht="103.5" customHeight="1" x14ac:dyDescent="0.25">
      <c r="E1" s="264" t="s">
        <v>234</v>
      </c>
      <c r="F1" s="264"/>
      <c r="G1" s="264"/>
      <c r="H1" s="264"/>
    </row>
    <row r="2" spans="1:8" ht="9" customHeight="1" x14ac:dyDescent="0.25">
      <c r="A2" s="152"/>
    </row>
    <row r="3" spans="1:8" ht="18.75" hidden="1" x14ac:dyDescent="0.25">
      <c r="A3" s="152"/>
    </row>
    <row r="4" spans="1:8" ht="18.75" x14ac:dyDescent="0.25">
      <c r="A4" s="273" t="s">
        <v>1</v>
      </c>
      <c r="B4" s="273"/>
      <c r="C4" s="273"/>
      <c r="D4" s="273"/>
      <c r="E4" s="273"/>
      <c r="F4" s="273"/>
      <c r="G4" s="273"/>
      <c r="H4" s="273"/>
    </row>
    <row r="5" spans="1:8" ht="18.75" x14ac:dyDescent="0.25">
      <c r="A5" s="274" t="s">
        <v>235</v>
      </c>
      <c r="B5" s="273"/>
      <c r="C5" s="273"/>
      <c r="D5" s="273"/>
      <c r="E5" s="273"/>
      <c r="F5" s="273"/>
      <c r="G5" s="273"/>
      <c r="H5" s="273"/>
    </row>
    <row r="6" spans="1:8" ht="36" customHeight="1" x14ac:dyDescent="0.25">
      <c r="A6" s="274" t="s">
        <v>236</v>
      </c>
      <c r="B6" s="273"/>
      <c r="C6" s="273"/>
      <c r="D6" s="273"/>
      <c r="E6" s="273"/>
      <c r="F6" s="273"/>
      <c r="G6" s="273"/>
      <c r="H6" s="273"/>
    </row>
    <row r="7" spans="1:8" ht="9" customHeight="1" x14ac:dyDescent="0.25">
      <c r="A7" s="152"/>
    </row>
    <row r="8" spans="1:8" x14ac:dyDescent="0.25">
      <c r="A8" s="266" t="s">
        <v>17</v>
      </c>
      <c r="B8" s="266" t="s">
        <v>44</v>
      </c>
      <c r="C8" s="266" t="s">
        <v>2</v>
      </c>
      <c r="D8" s="266" t="s">
        <v>45</v>
      </c>
      <c r="E8" s="266" t="s">
        <v>46</v>
      </c>
      <c r="F8" s="266"/>
      <c r="G8" s="266"/>
      <c r="H8" s="266"/>
    </row>
    <row r="9" spans="1:8" x14ac:dyDescent="0.25">
      <c r="A9" s="266"/>
      <c r="B9" s="266"/>
      <c r="C9" s="266"/>
      <c r="D9" s="266"/>
      <c r="E9" s="151" t="s">
        <v>59</v>
      </c>
      <c r="F9" s="150" t="s">
        <v>51</v>
      </c>
      <c r="G9" s="150" t="s">
        <v>52</v>
      </c>
      <c r="H9" s="150" t="s">
        <v>53</v>
      </c>
    </row>
    <row r="10" spans="1:8" x14ac:dyDescent="0.25">
      <c r="A10" s="150">
        <v>1</v>
      </c>
      <c r="B10" s="150">
        <v>2</v>
      </c>
      <c r="C10" s="150">
        <v>3</v>
      </c>
      <c r="D10" s="150">
        <v>4</v>
      </c>
      <c r="E10" s="150">
        <v>5</v>
      </c>
      <c r="F10" s="150">
        <v>6</v>
      </c>
      <c r="G10" s="150">
        <v>7</v>
      </c>
      <c r="H10" s="150">
        <v>8</v>
      </c>
    </row>
    <row r="11" spans="1:8" ht="27.75" customHeight="1" x14ac:dyDescent="0.25">
      <c r="A11" s="270" t="s">
        <v>237</v>
      </c>
      <c r="B11" s="271"/>
      <c r="C11" s="271"/>
      <c r="D11" s="271"/>
      <c r="E11" s="271"/>
      <c r="F11" s="271"/>
      <c r="G11" s="271"/>
      <c r="H11" s="272"/>
    </row>
    <row r="12" spans="1:8" ht="24.75" customHeight="1" x14ac:dyDescent="0.25">
      <c r="A12" s="270" t="s">
        <v>238</v>
      </c>
      <c r="B12" s="271"/>
      <c r="C12" s="271"/>
      <c r="D12" s="271"/>
      <c r="E12" s="271"/>
      <c r="F12" s="271"/>
      <c r="G12" s="271"/>
      <c r="H12" s="272"/>
    </row>
    <row r="13" spans="1:8" ht="60" x14ac:dyDescent="0.25">
      <c r="A13" s="153" t="s">
        <v>3</v>
      </c>
      <c r="B13" s="163" t="s">
        <v>239</v>
      </c>
      <c r="C13" s="90" t="s">
        <v>89</v>
      </c>
      <c r="D13" s="90" t="s">
        <v>90</v>
      </c>
      <c r="E13" s="91">
        <v>0</v>
      </c>
      <c r="F13" s="91">
        <v>0</v>
      </c>
      <c r="G13" s="91">
        <v>0</v>
      </c>
      <c r="H13" s="91">
        <v>0</v>
      </c>
    </row>
    <row r="14" spans="1:8" ht="60" x14ac:dyDescent="0.25">
      <c r="A14" s="153" t="s">
        <v>62</v>
      </c>
      <c r="B14" s="163" t="s">
        <v>242</v>
      </c>
      <c r="C14" s="90" t="s">
        <v>89</v>
      </c>
      <c r="D14" s="90" t="s">
        <v>245</v>
      </c>
      <c r="E14" s="91">
        <v>0</v>
      </c>
      <c r="F14" s="91">
        <v>0</v>
      </c>
      <c r="G14" s="91">
        <v>0</v>
      </c>
      <c r="H14" s="91">
        <v>0</v>
      </c>
    </row>
    <row r="15" spans="1:8" ht="60" x14ac:dyDescent="0.25">
      <c r="A15" s="159" t="s">
        <v>64</v>
      </c>
      <c r="B15" s="163" t="s">
        <v>243</v>
      </c>
      <c r="C15" s="90" t="s">
        <v>89</v>
      </c>
      <c r="D15" s="90" t="s">
        <v>245</v>
      </c>
      <c r="E15" s="91">
        <v>0</v>
      </c>
      <c r="F15" s="91">
        <v>0</v>
      </c>
      <c r="G15" s="91">
        <v>0</v>
      </c>
      <c r="H15" s="91">
        <v>0</v>
      </c>
    </row>
    <row r="16" spans="1:8" ht="60" x14ac:dyDescent="0.25">
      <c r="A16" s="153" t="s">
        <v>241</v>
      </c>
      <c r="B16" s="163" t="s">
        <v>244</v>
      </c>
      <c r="C16" s="90" t="s">
        <v>246</v>
      </c>
      <c r="D16" s="90" t="s">
        <v>247</v>
      </c>
      <c r="E16" s="91">
        <v>1.1000000000000001</v>
      </c>
      <c r="F16" s="91">
        <v>0</v>
      </c>
      <c r="G16" s="91">
        <v>0</v>
      </c>
      <c r="H16" s="91">
        <v>0</v>
      </c>
    </row>
    <row r="17" spans="1:3" ht="18.75" x14ac:dyDescent="0.25">
      <c r="A17" s="152"/>
    </row>
    <row r="18" spans="1:3" ht="18.75" x14ac:dyDescent="0.25">
      <c r="A18" s="152"/>
      <c r="C18" s="1"/>
    </row>
    <row r="19" spans="1:3" ht="18.75" x14ac:dyDescent="0.25">
      <c r="A19" s="152"/>
      <c r="C19" s="1"/>
    </row>
  </sheetData>
  <mergeCells count="11">
    <mergeCell ref="A11:H11"/>
    <mergeCell ref="A12:H12"/>
    <mergeCell ref="E1:H1"/>
    <mergeCell ref="A4:H4"/>
    <mergeCell ref="A5:H5"/>
    <mergeCell ref="A6:H6"/>
    <mergeCell ref="A8:A9"/>
    <mergeCell ref="B8:B9"/>
    <mergeCell ref="C8:C9"/>
    <mergeCell ref="D8:D9"/>
    <mergeCell ref="E8:H8"/>
  </mergeCells>
  <pageMargins left="0.70866141732283472" right="0.51181102362204722" top="0.74803149606299213" bottom="0.35433070866141736" header="0.31496062992125984" footer="0.31496062992125984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sqref="A1:XFD1048576"/>
    </sheetView>
  </sheetViews>
  <sheetFormatPr defaultRowHeight="18.75" x14ac:dyDescent="0.25"/>
  <cols>
    <col min="1" max="1" width="3.75" style="157" customWidth="1"/>
    <col min="2" max="2" width="31.75" style="4" customWidth="1"/>
    <col min="3" max="3" width="16.375" style="4" customWidth="1"/>
    <col min="4" max="5" width="6.375" style="4" customWidth="1"/>
    <col min="6" max="6" width="9" style="4" customWidth="1"/>
    <col min="7" max="7" width="4.375" style="4" customWidth="1"/>
    <col min="8" max="8" width="6.125" style="4" customWidth="1"/>
    <col min="9" max="9" width="6" style="4" customWidth="1"/>
    <col min="10" max="10" width="7.625" style="4" customWidth="1"/>
    <col min="11" max="11" width="9.5" style="4" customWidth="1"/>
    <col min="12" max="12" width="25.125" style="4" customWidth="1"/>
    <col min="13" max="16384" width="9" style="4"/>
  </cols>
  <sheetData>
    <row r="1" spans="1:12" ht="104.25" customHeight="1" x14ac:dyDescent="0.25">
      <c r="I1" s="264" t="s">
        <v>248</v>
      </c>
      <c r="J1" s="264"/>
      <c r="K1" s="264"/>
      <c r="L1" s="264"/>
    </row>
    <row r="2" spans="1:12" hidden="1" x14ac:dyDescent="0.25"/>
    <row r="3" spans="1:12" x14ac:dyDescent="0.25">
      <c r="A3" s="273" t="s">
        <v>1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</row>
    <row r="4" spans="1:12" ht="36.75" customHeight="1" x14ac:dyDescent="0.25">
      <c r="A4" s="274" t="s">
        <v>249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</row>
    <row r="5" spans="1:12" ht="3" customHeight="1" x14ac:dyDescent="0.25"/>
    <row r="6" spans="1:12" s="164" customFormat="1" ht="31.5" customHeight="1" x14ac:dyDescent="0.25">
      <c r="A6" s="361" t="s">
        <v>17</v>
      </c>
      <c r="B6" s="361" t="s">
        <v>47</v>
      </c>
      <c r="C6" s="361" t="s">
        <v>24</v>
      </c>
      <c r="D6" s="361" t="s">
        <v>22</v>
      </c>
      <c r="E6" s="361"/>
      <c r="F6" s="361"/>
      <c r="G6" s="361"/>
      <c r="H6" s="361" t="s">
        <v>48</v>
      </c>
      <c r="I6" s="361"/>
      <c r="J6" s="361"/>
      <c r="K6" s="361"/>
      <c r="L6" s="361" t="s">
        <v>49</v>
      </c>
    </row>
    <row r="7" spans="1:12" s="164" customFormat="1" ht="84" customHeight="1" x14ac:dyDescent="0.25">
      <c r="A7" s="361"/>
      <c r="B7" s="361"/>
      <c r="C7" s="361"/>
      <c r="D7" s="165" t="s">
        <v>24</v>
      </c>
      <c r="E7" s="165" t="s">
        <v>25</v>
      </c>
      <c r="F7" s="165" t="s">
        <v>26</v>
      </c>
      <c r="G7" s="165" t="s">
        <v>27</v>
      </c>
      <c r="H7" s="165">
        <v>2017</v>
      </c>
      <c r="I7" s="165">
        <v>2018</v>
      </c>
      <c r="J7" s="165">
        <v>2019</v>
      </c>
      <c r="K7" s="165" t="s">
        <v>50</v>
      </c>
      <c r="L7" s="361"/>
    </row>
    <row r="8" spans="1:12" s="164" customFormat="1" ht="12.75" x14ac:dyDescent="0.25">
      <c r="A8" s="165">
        <v>1</v>
      </c>
      <c r="B8" s="165">
        <v>2</v>
      </c>
      <c r="C8" s="165">
        <v>3</v>
      </c>
      <c r="D8" s="165">
        <v>4</v>
      </c>
      <c r="E8" s="165">
        <v>5</v>
      </c>
      <c r="F8" s="165">
        <v>6</v>
      </c>
      <c r="G8" s="165">
        <v>7</v>
      </c>
      <c r="H8" s="165">
        <v>8</v>
      </c>
      <c r="I8" s="165">
        <v>9</v>
      </c>
      <c r="J8" s="165">
        <v>10</v>
      </c>
      <c r="K8" s="165">
        <v>11</v>
      </c>
      <c r="L8" s="165">
        <v>12</v>
      </c>
    </row>
    <row r="9" spans="1:12" s="166" customFormat="1" ht="12.75" x14ac:dyDescent="0.25">
      <c r="A9" s="358" t="s">
        <v>87</v>
      </c>
      <c r="B9" s="359"/>
      <c r="C9" s="359"/>
      <c r="D9" s="359"/>
      <c r="E9" s="359"/>
      <c r="F9" s="359"/>
      <c r="G9" s="359"/>
      <c r="H9" s="359"/>
      <c r="I9" s="359"/>
      <c r="J9" s="359"/>
      <c r="K9" s="359"/>
      <c r="L9" s="360"/>
    </row>
    <row r="10" spans="1:12" s="166" customFormat="1" ht="12.75" x14ac:dyDescent="0.25">
      <c r="A10" s="358" t="s">
        <v>255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9"/>
      <c r="L10" s="360"/>
    </row>
    <row r="11" spans="1:12" s="164" customFormat="1" ht="63.75" x14ac:dyDescent="0.2">
      <c r="A11" s="167" t="s">
        <v>3</v>
      </c>
      <c r="B11" s="168" t="s">
        <v>239</v>
      </c>
      <c r="C11" s="165" t="s">
        <v>60</v>
      </c>
      <c r="D11" s="165">
        <v>241</v>
      </c>
      <c r="E11" s="169" t="s">
        <v>111</v>
      </c>
      <c r="F11" s="165" t="s">
        <v>252</v>
      </c>
      <c r="G11" s="165">
        <v>244</v>
      </c>
      <c r="H11" s="170">
        <v>0</v>
      </c>
      <c r="I11" s="170">
        <v>0</v>
      </c>
      <c r="J11" s="170">
        <v>0</v>
      </c>
      <c r="K11" s="171" t="s">
        <v>214</v>
      </c>
      <c r="L11" s="184" t="s">
        <v>273</v>
      </c>
    </row>
    <row r="12" spans="1:12" s="164" customFormat="1" ht="89.25" x14ac:dyDescent="0.2">
      <c r="A12" s="167" t="s">
        <v>62</v>
      </c>
      <c r="B12" s="168" t="s">
        <v>256</v>
      </c>
      <c r="C12" s="165" t="s">
        <v>60</v>
      </c>
      <c r="D12" s="165">
        <v>241</v>
      </c>
      <c r="E12" s="169" t="s">
        <v>111</v>
      </c>
      <c r="F12" s="165" t="s">
        <v>252</v>
      </c>
      <c r="G12" s="165">
        <v>244</v>
      </c>
      <c r="H12" s="170">
        <v>0</v>
      </c>
      <c r="I12" s="170">
        <v>0</v>
      </c>
      <c r="J12" s="170">
        <v>0</v>
      </c>
      <c r="K12" s="171">
        <v>0</v>
      </c>
      <c r="L12" s="184" t="s">
        <v>274</v>
      </c>
    </row>
    <row r="13" spans="1:12" s="164" customFormat="1" ht="63.75" x14ac:dyDescent="0.2">
      <c r="A13" s="165" t="s">
        <v>250</v>
      </c>
      <c r="B13" s="168" t="s">
        <v>240</v>
      </c>
      <c r="C13" s="165" t="s">
        <v>251</v>
      </c>
      <c r="D13" s="172">
        <v>247</v>
      </c>
      <c r="E13" s="173" t="s">
        <v>111</v>
      </c>
      <c r="F13" s="172" t="s">
        <v>253</v>
      </c>
      <c r="G13" s="172">
        <v>244</v>
      </c>
      <c r="H13" s="170">
        <v>0</v>
      </c>
      <c r="I13" s="170">
        <v>0</v>
      </c>
      <c r="J13" s="170">
        <v>0</v>
      </c>
      <c r="K13" s="171">
        <v>0</v>
      </c>
      <c r="L13" s="174" t="s">
        <v>254</v>
      </c>
    </row>
    <row r="14" spans="1:12" s="176" customFormat="1" ht="12.75" x14ac:dyDescent="0.25">
      <c r="A14" s="165"/>
      <c r="B14" s="168" t="s">
        <v>78</v>
      </c>
      <c r="C14" s="165" t="s">
        <v>29</v>
      </c>
      <c r="D14" s="165" t="s">
        <v>29</v>
      </c>
      <c r="E14" s="165" t="s">
        <v>29</v>
      </c>
      <c r="F14" s="165" t="s">
        <v>29</v>
      </c>
      <c r="G14" s="168" t="s">
        <v>29</v>
      </c>
      <c r="H14" s="175">
        <f>SUM(H11:H13)</f>
        <v>0</v>
      </c>
      <c r="I14" s="175">
        <f>SUM(I11:I13)</f>
        <v>0</v>
      </c>
      <c r="J14" s="175">
        <f>SUM(J11:J13)</f>
        <v>0</v>
      </c>
      <c r="K14" s="175">
        <v>0</v>
      </c>
      <c r="L14" s="168"/>
    </row>
    <row r="15" spans="1:12" s="18" customFormat="1" x14ac:dyDescent="0.25">
      <c r="A15" s="158"/>
    </row>
    <row r="19" spans="8:11" x14ac:dyDescent="0.25">
      <c r="H19" s="64"/>
      <c r="I19" s="64"/>
      <c r="J19" s="64"/>
      <c r="K19" s="64"/>
    </row>
    <row r="20" spans="8:11" x14ac:dyDescent="0.25">
      <c r="H20" s="64"/>
      <c r="I20" s="64"/>
      <c r="J20" s="64"/>
      <c r="K20" s="64"/>
    </row>
    <row r="21" spans="8:11" x14ac:dyDescent="0.25">
      <c r="H21" s="64"/>
      <c r="I21" s="64"/>
      <c r="J21" s="64"/>
      <c r="K21" s="64"/>
    </row>
    <row r="22" spans="8:11" x14ac:dyDescent="0.25">
      <c r="H22" s="64"/>
      <c r="I22" s="64"/>
      <c r="J22" s="64"/>
      <c r="K22" s="64"/>
    </row>
    <row r="23" spans="8:11" x14ac:dyDescent="0.25">
      <c r="H23" s="65"/>
      <c r="I23" s="65"/>
      <c r="J23" s="65"/>
      <c r="K23" s="65"/>
    </row>
    <row r="24" spans="8:11" x14ac:dyDescent="0.25">
      <c r="H24" s="64"/>
      <c r="I24" s="64"/>
      <c r="J24" s="64"/>
      <c r="K24" s="64"/>
    </row>
    <row r="25" spans="8:11" x14ac:dyDescent="0.25">
      <c r="H25" s="64"/>
      <c r="I25" s="64"/>
      <c r="J25" s="64"/>
      <c r="K25" s="64"/>
    </row>
    <row r="26" spans="8:11" x14ac:dyDescent="0.25">
      <c r="H26" s="64"/>
      <c r="I26" s="64"/>
      <c r="J26" s="64"/>
      <c r="K26" s="64"/>
    </row>
  </sheetData>
  <mergeCells count="11">
    <mergeCell ref="A9:L9"/>
    <mergeCell ref="A10:L10"/>
    <mergeCell ref="I1:L1"/>
    <mergeCell ref="A3:L3"/>
    <mergeCell ref="A4:L4"/>
    <mergeCell ref="A6:A7"/>
    <mergeCell ref="B6:B7"/>
    <mergeCell ref="C6:C7"/>
    <mergeCell ref="D6:G6"/>
    <mergeCell ref="H6:K6"/>
    <mergeCell ref="L6:L7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E14" sqref="E14"/>
    </sheetView>
  </sheetViews>
  <sheetFormatPr defaultRowHeight="15.75" x14ac:dyDescent="0.25"/>
  <cols>
    <col min="1" max="1" width="4.75" style="6" customWidth="1"/>
    <col min="2" max="2" width="40.375" style="1" customWidth="1"/>
    <col min="3" max="3" width="13.125" style="6" customWidth="1"/>
    <col min="4" max="4" width="14.875" style="1" customWidth="1"/>
    <col min="5" max="5" width="11.375" style="1" customWidth="1"/>
    <col min="6" max="6" width="10.5" style="1" customWidth="1"/>
    <col min="7" max="7" width="10.875" style="1" customWidth="1"/>
    <col min="8" max="8" width="10.75" style="1" customWidth="1"/>
    <col min="9" max="16384" width="9" style="1"/>
  </cols>
  <sheetData>
    <row r="1" spans="1:8" ht="54.75" customHeight="1" x14ac:dyDescent="0.25">
      <c r="E1" s="278" t="s">
        <v>335</v>
      </c>
      <c r="F1" s="278"/>
      <c r="G1" s="278"/>
      <c r="H1" s="278"/>
    </row>
    <row r="2" spans="1:8" ht="63" customHeight="1" x14ac:dyDescent="0.25">
      <c r="A2" s="187"/>
      <c r="E2" s="362" t="s">
        <v>325</v>
      </c>
      <c r="F2" s="362"/>
      <c r="G2" s="362"/>
      <c r="H2" s="362"/>
    </row>
    <row r="3" spans="1:8" ht="18.75" hidden="1" x14ac:dyDescent="0.25">
      <c r="A3" s="187"/>
    </row>
    <row r="4" spans="1:8" x14ac:dyDescent="0.25">
      <c r="A4" s="268" t="s">
        <v>1</v>
      </c>
      <c r="B4" s="268"/>
      <c r="C4" s="268"/>
      <c r="D4" s="268"/>
      <c r="E4" s="268"/>
      <c r="F4" s="268"/>
      <c r="G4" s="268"/>
      <c r="H4" s="268"/>
    </row>
    <row r="5" spans="1:8" x14ac:dyDescent="0.25">
      <c r="A5" s="279" t="s">
        <v>290</v>
      </c>
      <c r="B5" s="268"/>
      <c r="C5" s="268"/>
      <c r="D5" s="268"/>
      <c r="E5" s="268"/>
      <c r="F5" s="268"/>
      <c r="G5" s="268"/>
      <c r="H5" s="268"/>
    </row>
    <row r="6" spans="1:8" ht="36" customHeight="1" x14ac:dyDescent="0.25">
      <c r="A6" s="279" t="s">
        <v>276</v>
      </c>
      <c r="B6" s="268"/>
      <c r="C6" s="268"/>
      <c r="D6" s="268"/>
      <c r="E6" s="268"/>
      <c r="F6" s="268"/>
      <c r="G6" s="268"/>
      <c r="H6" s="268"/>
    </row>
    <row r="7" spans="1:8" ht="9" customHeight="1" x14ac:dyDescent="0.25">
      <c r="A7" s="187"/>
    </row>
    <row r="8" spans="1:8" x14ac:dyDescent="0.25">
      <c r="A8" s="266" t="s">
        <v>17</v>
      </c>
      <c r="B8" s="266" t="s">
        <v>44</v>
      </c>
      <c r="C8" s="266" t="s">
        <v>2</v>
      </c>
      <c r="D8" s="266" t="s">
        <v>45</v>
      </c>
      <c r="E8" s="266" t="s">
        <v>277</v>
      </c>
      <c r="F8" s="266"/>
      <c r="G8" s="266"/>
      <c r="H8" s="266"/>
    </row>
    <row r="9" spans="1:8" x14ac:dyDescent="0.25">
      <c r="A9" s="266"/>
      <c r="B9" s="266"/>
      <c r="C9" s="266"/>
      <c r="D9" s="266"/>
      <c r="E9" s="186" t="s">
        <v>59</v>
      </c>
      <c r="F9" s="185" t="s">
        <v>51</v>
      </c>
      <c r="G9" s="185" t="s">
        <v>52</v>
      </c>
      <c r="H9" s="185" t="s">
        <v>53</v>
      </c>
    </row>
    <row r="10" spans="1:8" x14ac:dyDescent="0.25">
      <c r="A10" s="185">
        <v>1</v>
      </c>
      <c r="B10" s="185">
        <v>2</v>
      </c>
      <c r="C10" s="185">
        <v>3</v>
      </c>
      <c r="D10" s="185">
        <v>4</v>
      </c>
      <c r="E10" s="185">
        <v>5</v>
      </c>
      <c r="F10" s="185">
        <v>6</v>
      </c>
      <c r="G10" s="185">
        <v>7</v>
      </c>
      <c r="H10" s="185">
        <v>8</v>
      </c>
    </row>
    <row r="11" spans="1:8" ht="35.25" customHeight="1" x14ac:dyDescent="0.25">
      <c r="A11" s="270" t="s">
        <v>278</v>
      </c>
      <c r="B11" s="271"/>
      <c r="C11" s="271"/>
      <c r="D11" s="271"/>
      <c r="E11" s="271"/>
      <c r="F11" s="271"/>
      <c r="G11" s="271"/>
      <c r="H11" s="272"/>
    </row>
    <row r="12" spans="1:8" ht="24.75" customHeight="1" x14ac:dyDescent="0.25">
      <c r="A12" s="270" t="s">
        <v>279</v>
      </c>
      <c r="B12" s="271"/>
      <c r="C12" s="271"/>
      <c r="D12" s="271"/>
      <c r="E12" s="271"/>
      <c r="F12" s="271"/>
      <c r="G12" s="271"/>
      <c r="H12" s="272"/>
    </row>
    <row r="13" spans="1:8" ht="45" x14ac:dyDescent="0.25">
      <c r="A13" s="189" t="s">
        <v>3</v>
      </c>
      <c r="B13" s="163" t="s">
        <v>280</v>
      </c>
      <c r="C13" s="90" t="s">
        <v>281</v>
      </c>
      <c r="D13" s="191" t="s">
        <v>138</v>
      </c>
      <c r="E13" s="185">
        <v>180</v>
      </c>
      <c r="F13" s="185">
        <v>150</v>
      </c>
      <c r="G13" s="185">
        <v>150</v>
      </c>
      <c r="H13" s="189">
        <v>150</v>
      </c>
    </row>
    <row r="14" spans="1:8" ht="18.75" x14ac:dyDescent="0.25">
      <c r="A14" s="187"/>
    </row>
    <row r="15" spans="1:8" ht="18.75" x14ac:dyDescent="0.25">
      <c r="A15" s="187"/>
      <c r="C15" s="1"/>
    </row>
    <row r="16" spans="1:8" ht="18.75" x14ac:dyDescent="0.25">
      <c r="A16" s="187"/>
      <c r="C16" s="1"/>
    </row>
  </sheetData>
  <mergeCells count="12">
    <mergeCell ref="A11:H11"/>
    <mergeCell ref="A12:H12"/>
    <mergeCell ref="E1:H1"/>
    <mergeCell ref="A4:H4"/>
    <mergeCell ref="A5:H5"/>
    <mergeCell ref="A6:H6"/>
    <mergeCell ref="A8:A9"/>
    <mergeCell ref="B8:B9"/>
    <mergeCell ref="C8:C9"/>
    <mergeCell ref="D8:D9"/>
    <mergeCell ref="E8:H8"/>
    <mergeCell ref="E2:H2"/>
  </mergeCells>
  <pageMargins left="0.7" right="0.7" top="0.75" bottom="0.75" header="0.3" footer="0.3"/>
  <pageSetup paperSize="9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A9" sqref="A9:L9"/>
    </sheetView>
  </sheetViews>
  <sheetFormatPr defaultRowHeight="18.75" x14ac:dyDescent="0.25"/>
  <cols>
    <col min="1" max="1" width="3.75" style="187" customWidth="1"/>
    <col min="2" max="2" width="22" style="4" customWidth="1"/>
    <col min="3" max="3" width="12" style="4" customWidth="1"/>
    <col min="4" max="4" width="6.375" style="4" customWidth="1"/>
    <col min="5" max="5" width="5.625" style="4" customWidth="1"/>
    <col min="6" max="6" width="9.5" style="4" customWidth="1"/>
    <col min="7" max="7" width="4.375" style="4" customWidth="1"/>
    <col min="8" max="8" width="10.125" style="4" customWidth="1"/>
    <col min="9" max="9" width="9.625" style="4" customWidth="1"/>
    <col min="10" max="10" width="10" style="4" customWidth="1"/>
    <col min="11" max="11" width="11.75" style="4" customWidth="1"/>
    <col min="12" max="12" width="22" style="4" customWidth="1"/>
    <col min="13" max="16384" width="9" style="4"/>
  </cols>
  <sheetData>
    <row r="1" spans="1:12" ht="104.25" customHeight="1" x14ac:dyDescent="0.25">
      <c r="I1" s="264" t="s">
        <v>282</v>
      </c>
      <c r="J1" s="264"/>
      <c r="K1" s="264"/>
      <c r="L1" s="264"/>
    </row>
    <row r="2" spans="1:12" hidden="1" x14ac:dyDescent="0.25"/>
    <row r="3" spans="1:12" x14ac:dyDescent="0.25">
      <c r="A3" s="273" t="s">
        <v>1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</row>
    <row r="4" spans="1:12" ht="36.75" customHeight="1" x14ac:dyDescent="0.25">
      <c r="A4" s="274" t="s">
        <v>283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</row>
    <row r="5" spans="1:12" ht="3" customHeight="1" x14ac:dyDescent="0.25"/>
    <row r="6" spans="1:12" s="164" customFormat="1" ht="31.5" customHeight="1" x14ac:dyDescent="0.25">
      <c r="A6" s="361" t="s">
        <v>17</v>
      </c>
      <c r="B6" s="361" t="s">
        <v>287</v>
      </c>
      <c r="C6" s="361" t="s">
        <v>24</v>
      </c>
      <c r="D6" s="361" t="s">
        <v>22</v>
      </c>
      <c r="E6" s="361"/>
      <c r="F6" s="361"/>
      <c r="G6" s="361"/>
      <c r="H6" s="361" t="s">
        <v>286</v>
      </c>
      <c r="I6" s="361"/>
      <c r="J6" s="361"/>
      <c r="K6" s="361"/>
      <c r="L6" s="361" t="s">
        <v>297</v>
      </c>
    </row>
    <row r="7" spans="1:12" s="164" customFormat="1" ht="84" customHeight="1" x14ac:dyDescent="0.25">
      <c r="A7" s="361"/>
      <c r="B7" s="361"/>
      <c r="C7" s="361"/>
      <c r="D7" s="190" t="s">
        <v>24</v>
      </c>
      <c r="E7" s="190" t="s">
        <v>25</v>
      </c>
      <c r="F7" s="190" t="s">
        <v>26</v>
      </c>
      <c r="G7" s="190" t="s">
        <v>27</v>
      </c>
      <c r="H7" s="190">
        <v>2017</v>
      </c>
      <c r="I7" s="190">
        <v>2018</v>
      </c>
      <c r="J7" s="190">
        <v>2019</v>
      </c>
      <c r="K7" s="190" t="s">
        <v>50</v>
      </c>
      <c r="L7" s="361"/>
    </row>
    <row r="8" spans="1:12" s="164" customFormat="1" ht="12.75" x14ac:dyDescent="0.25">
      <c r="A8" s="190">
        <v>1</v>
      </c>
      <c r="B8" s="190">
        <v>2</v>
      </c>
      <c r="C8" s="190">
        <v>3</v>
      </c>
      <c r="D8" s="190">
        <v>4</v>
      </c>
      <c r="E8" s="190">
        <v>5</v>
      </c>
      <c r="F8" s="190">
        <v>6</v>
      </c>
      <c r="G8" s="190">
        <v>7</v>
      </c>
      <c r="H8" s="190">
        <v>8</v>
      </c>
      <c r="I8" s="190">
        <v>9</v>
      </c>
      <c r="J8" s="190">
        <v>10</v>
      </c>
      <c r="K8" s="190">
        <v>11</v>
      </c>
      <c r="L8" s="190">
        <v>12</v>
      </c>
    </row>
    <row r="9" spans="1:12" s="166" customFormat="1" ht="12.75" x14ac:dyDescent="0.25">
      <c r="A9" s="358" t="s">
        <v>278</v>
      </c>
      <c r="B9" s="359"/>
      <c r="C9" s="359"/>
      <c r="D9" s="359"/>
      <c r="E9" s="359"/>
      <c r="F9" s="359"/>
      <c r="G9" s="359"/>
      <c r="H9" s="359"/>
      <c r="I9" s="359"/>
      <c r="J9" s="359"/>
      <c r="K9" s="359"/>
      <c r="L9" s="360"/>
    </row>
    <row r="10" spans="1:12" s="166" customFormat="1" ht="12.75" x14ac:dyDescent="0.25">
      <c r="A10" s="358" t="s">
        <v>279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9"/>
      <c r="L10" s="360"/>
    </row>
    <row r="11" spans="1:12" s="164" customFormat="1" ht="64.5" customHeight="1" x14ac:dyDescent="0.2">
      <c r="A11" s="167" t="s">
        <v>3</v>
      </c>
      <c r="B11" s="193" t="s">
        <v>280</v>
      </c>
      <c r="C11" s="92" t="s">
        <v>60</v>
      </c>
      <c r="D11" s="194">
        <v>241</v>
      </c>
      <c r="E11" s="195" t="s">
        <v>190</v>
      </c>
      <c r="F11" s="196" t="s">
        <v>199</v>
      </c>
      <c r="G11" s="194">
        <v>244</v>
      </c>
      <c r="H11" s="197">
        <v>1574.95</v>
      </c>
      <c r="I11" s="197">
        <v>1584.95</v>
      </c>
      <c r="J11" s="197">
        <v>1584.95</v>
      </c>
      <c r="K11" s="198">
        <f>H11+I11+J11</f>
        <v>4744.8500000000004</v>
      </c>
      <c r="L11" s="184" t="s">
        <v>285</v>
      </c>
    </row>
    <row r="12" spans="1:12" s="176" customFormat="1" ht="14.25" x14ac:dyDescent="0.25">
      <c r="A12" s="190"/>
      <c r="B12" s="168" t="s">
        <v>284</v>
      </c>
      <c r="C12" s="190" t="s">
        <v>29</v>
      </c>
      <c r="D12" s="190" t="s">
        <v>29</v>
      </c>
      <c r="E12" s="190" t="s">
        <v>29</v>
      </c>
      <c r="F12" s="190" t="s">
        <v>29</v>
      </c>
      <c r="G12" s="168" t="s">
        <v>29</v>
      </c>
      <c r="H12" s="175">
        <f>SUM(H11:H11)</f>
        <v>1574.95</v>
      </c>
      <c r="I12" s="175">
        <f>SUM(I11:I11)</f>
        <v>1584.95</v>
      </c>
      <c r="J12" s="175">
        <f>SUM(J11:J11)</f>
        <v>1584.95</v>
      </c>
      <c r="K12" s="192">
        <f>H12+I12+J12</f>
        <v>4744.8500000000004</v>
      </c>
      <c r="L12" s="168"/>
    </row>
    <row r="13" spans="1:12" s="18" customFormat="1" x14ac:dyDescent="0.25">
      <c r="A13" s="188"/>
    </row>
    <row r="17" spans="8:11" x14ac:dyDescent="0.25">
      <c r="H17" s="64"/>
      <c r="I17" s="64"/>
      <c r="J17" s="64"/>
      <c r="K17" s="64"/>
    </row>
    <row r="18" spans="8:11" x14ac:dyDescent="0.25">
      <c r="H18" s="64"/>
      <c r="I18" s="64"/>
      <c r="J18" s="64"/>
      <c r="K18" s="64"/>
    </row>
    <row r="19" spans="8:11" x14ac:dyDescent="0.25">
      <c r="H19" s="64"/>
      <c r="I19" s="64"/>
      <c r="J19" s="64"/>
      <c r="K19" s="64"/>
    </row>
    <row r="20" spans="8:11" x14ac:dyDescent="0.25">
      <c r="H20" s="64"/>
      <c r="I20" s="64"/>
      <c r="J20" s="64"/>
      <c r="K20" s="64"/>
    </row>
    <row r="21" spans="8:11" x14ac:dyDescent="0.25">
      <c r="H21" s="65"/>
      <c r="I21" s="65"/>
      <c r="J21" s="65"/>
      <c r="K21" s="65"/>
    </row>
    <row r="22" spans="8:11" x14ac:dyDescent="0.25">
      <c r="H22" s="64"/>
      <c r="I22" s="64"/>
      <c r="J22" s="64"/>
      <c r="K22" s="64"/>
    </row>
    <row r="23" spans="8:11" x14ac:dyDescent="0.25">
      <c r="H23" s="64"/>
      <c r="I23" s="64"/>
      <c r="J23" s="64"/>
      <c r="K23" s="64"/>
    </row>
    <row r="24" spans="8:11" x14ac:dyDescent="0.25">
      <c r="H24" s="64"/>
      <c r="I24" s="64"/>
      <c r="J24" s="64"/>
      <c r="K24" s="64"/>
    </row>
  </sheetData>
  <mergeCells count="11">
    <mergeCell ref="A9:L9"/>
    <mergeCell ref="A10:L10"/>
    <mergeCell ref="I1:L1"/>
    <mergeCell ref="A3:L3"/>
    <mergeCell ref="A4:L4"/>
    <mergeCell ref="A6:A7"/>
    <mergeCell ref="B6:B7"/>
    <mergeCell ref="C6:C7"/>
    <mergeCell ref="D6:G6"/>
    <mergeCell ref="H6:K6"/>
    <mergeCell ref="L6:L7"/>
  </mergeCells>
  <pageMargins left="0.70866141732283472" right="0.31496062992125984" top="0.74803149606299213" bottom="0.74803149606299213" header="0.31496062992125984" footer="0.31496062992125984"/>
  <pageSetup paperSize="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L13" sqref="L13"/>
    </sheetView>
  </sheetViews>
  <sheetFormatPr defaultRowHeight="15.75" x14ac:dyDescent="0.25"/>
  <cols>
    <col min="1" max="1" width="4.75" style="6" customWidth="1"/>
    <col min="2" max="2" width="40.375" style="1" customWidth="1"/>
    <col min="3" max="3" width="13.125" style="6" customWidth="1"/>
    <col min="4" max="4" width="14.875" style="1" customWidth="1"/>
    <col min="5" max="5" width="11.375" style="1" customWidth="1"/>
    <col min="6" max="6" width="10.5" style="1" customWidth="1"/>
    <col min="7" max="7" width="10.875" style="1" customWidth="1"/>
    <col min="8" max="8" width="10.75" style="1" customWidth="1"/>
    <col min="9" max="16384" width="9" style="1"/>
  </cols>
  <sheetData>
    <row r="1" spans="1:8" ht="69" customHeight="1" x14ac:dyDescent="0.25">
      <c r="E1" s="278"/>
      <c r="F1" s="278"/>
      <c r="G1" s="278"/>
      <c r="H1" s="278"/>
    </row>
    <row r="2" spans="1:8" ht="75.75" customHeight="1" x14ac:dyDescent="0.25">
      <c r="A2" s="187"/>
      <c r="E2" s="362" t="s">
        <v>320</v>
      </c>
      <c r="F2" s="362"/>
      <c r="G2" s="362"/>
      <c r="H2" s="362"/>
    </row>
    <row r="3" spans="1:8" ht="15.75" customHeight="1" x14ac:dyDescent="0.25">
      <c r="A3" s="187"/>
    </row>
    <row r="4" spans="1:8" ht="18.75" x14ac:dyDescent="0.25">
      <c r="A4" s="273" t="s">
        <v>1</v>
      </c>
      <c r="B4" s="273"/>
      <c r="C4" s="273"/>
      <c r="D4" s="273"/>
      <c r="E4" s="273"/>
      <c r="F4" s="273"/>
      <c r="G4" s="273"/>
      <c r="H4" s="273"/>
    </row>
    <row r="5" spans="1:8" ht="18.75" x14ac:dyDescent="0.25">
      <c r="A5" s="274" t="s">
        <v>289</v>
      </c>
      <c r="B5" s="273"/>
      <c r="C5" s="273"/>
      <c r="D5" s="273"/>
      <c r="E5" s="273"/>
      <c r="F5" s="273"/>
      <c r="G5" s="273"/>
      <c r="H5" s="273"/>
    </row>
    <row r="6" spans="1:8" ht="36" customHeight="1" x14ac:dyDescent="0.25">
      <c r="A6" s="274" t="s">
        <v>288</v>
      </c>
      <c r="B6" s="273"/>
      <c r="C6" s="273"/>
      <c r="D6" s="273"/>
      <c r="E6" s="273"/>
      <c r="F6" s="273"/>
      <c r="G6" s="273"/>
      <c r="H6" s="273"/>
    </row>
    <row r="7" spans="1:8" ht="9" customHeight="1" x14ac:dyDescent="0.25">
      <c r="A7" s="187"/>
    </row>
    <row r="8" spans="1:8" x14ac:dyDescent="0.25">
      <c r="A8" s="266" t="s">
        <v>17</v>
      </c>
      <c r="B8" s="266" t="s">
        <v>44</v>
      </c>
      <c r="C8" s="266" t="s">
        <v>2</v>
      </c>
      <c r="D8" s="266" t="s">
        <v>45</v>
      </c>
      <c r="E8" s="266" t="s">
        <v>277</v>
      </c>
      <c r="F8" s="266"/>
      <c r="G8" s="266"/>
      <c r="H8" s="266"/>
    </row>
    <row r="9" spans="1:8" x14ac:dyDescent="0.25">
      <c r="A9" s="266"/>
      <c r="B9" s="266"/>
      <c r="C9" s="266"/>
      <c r="D9" s="266"/>
      <c r="E9" s="186" t="s">
        <v>59</v>
      </c>
      <c r="F9" s="185" t="s">
        <v>51</v>
      </c>
      <c r="G9" s="185" t="s">
        <v>52</v>
      </c>
      <c r="H9" s="185" t="s">
        <v>53</v>
      </c>
    </row>
    <row r="10" spans="1:8" x14ac:dyDescent="0.25">
      <c r="A10" s="185">
        <v>1</v>
      </c>
      <c r="B10" s="185">
        <v>2</v>
      </c>
      <c r="C10" s="185">
        <v>3</v>
      </c>
      <c r="D10" s="185">
        <v>4</v>
      </c>
      <c r="E10" s="185">
        <v>5</v>
      </c>
      <c r="F10" s="185">
        <v>6</v>
      </c>
      <c r="G10" s="185">
        <v>7</v>
      </c>
      <c r="H10" s="185">
        <v>8</v>
      </c>
    </row>
    <row r="11" spans="1:8" ht="35.25" customHeight="1" x14ac:dyDescent="0.25">
      <c r="A11" s="270" t="s">
        <v>278</v>
      </c>
      <c r="B11" s="271"/>
      <c r="C11" s="271"/>
      <c r="D11" s="271"/>
      <c r="E11" s="271"/>
      <c r="F11" s="271"/>
      <c r="G11" s="271"/>
      <c r="H11" s="272"/>
    </row>
    <row r="12" spans="1:8" ht="36" customHeight="1" x14ac:dyDescent="0.25">
      <c r="A12" s="270" t="s">
        <v>291</v>
      </c>
      <c r="B12" s="271"/>
      <c r="C12" s="271"/>
      <c r="D12" s="271"/>
      <c r="E12" s="271"/>
      <c r="F12" s="271"/>
      <c r="G12" s="271"/>
      <c r="H12" s="272"/>
    </row>
    <row r="13" spans="1:8" ht="60" x14ac:dyDescent="0.25">
      <c r="A13" s="189" t="s">
        <v>3</v>
      </c>
      <c r="B13" s="163" t="s">
        <v>292</v>
      </c>
      <c r="C13" s="90" t="s">
        <v>293</v>
      </c>
      <c r="D13" s="191" t="s">
        <v>138</v>
      </c>
      <c r="E13" s="125">
        <v>18</v>
      </c>
      <c r="F13" s="185">
        <v>3</v>
      </c>
      <c r="G13" s="185">
        <v>3</v>
      </c>
      <c r="H13" s="189">
        <v>3</v>
      </c>
    </row>
    <row r="14" spans="1:8" ht="18.75" x14ac:dyDescent="0.25">
      <c r="A14" s="187"/>
    </row>
    <row r="15" spans="1:8" ht="18.75" x14ac:dyDescent="0.25">
      <c r="A15" s="187"/>
      <c r="C15" s="1"/>
    </row>
    <row r="16" spans="1:8" ht="18.75" x14ac:dyDescent="0.25">
      <c r="A16" s="187"/>
      <c r="C16" s="1"/>
    </row>
  </sheetData>
  <mergeCells count="12">
    <mergeCell ref="A11:H11"/>
    <mergeCell ref="A12:H12"/>
    <mergeCell ref="E1:H1"/>
    <mergeCell ref="A4:H4"/>
    <mergeCell ref="A5:H5"/>
    <mergeCell ref="A6:H6"/>
    <mergeCell ref="A8:A9"/>
    <mergeCell ref="B8:B9"/>
    <mergeCell ref="C8:C9"/>
    <mergeCell ref="D8:D9"/>
    <mergeCell ref="E8:H8"/>
    <mergeCell ref="E2:H2"/>
  </mergeCells>
  <pageMargins left="0.7" right="0.7" top="0.75" bottom="0.75" header="0.3" footer="0.3"/>
  <pageSetup paperSize="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C1" sqref="C1"/>
    </sheetView>
  </sheetViews>
  <sheetFormatPr defaultRowHeight="18.75" x14ac:dyDescent="0.25"/>
  <cols>
    <col min="1" max="1" width="3.75" style="187" customWidth="1"/>
    <col min="2" max="2" width="23.75" style="4" customWidth="1"/>
    <col min="3" max="3" width="12" style="4" customWidth="1"/>
    <col min="4" max="4" width="6.375" style="4" customWidth="1"/>
    <col min="5" max="5" width="5.625" style="4" customWidth="1"/>
    <col min="6" max="6" width="9.5" style="4" customWidth="1"/>
    <col min="7" max="7" width="4.375" style="4" customWidth="1"/>
    <col min="8" max="8" width="10.125" style="4" customWidth="1"/>
    <col min="9" max="9" width="9.625" style="4" customWidth="1"/>
    <col min="10" max="10" width="10" style="4" customWidth="1"/>
    <col min="11" max="11" width="11" style="4" customWidth="1"/>
    <col min="12" max="12" width="23.625" style="4" customWidth="1"/>
    <col min="13" max="16384" width="9" style="4"/>
  </cols>
  <sheetData>
    <row r="1" spans="1:12" ht="104.25" customHeight="1" x14ac:dyDescent="0.25">
      <c r="I1" s="264" t="s">
        <v>294</v>
      </c>
      <c r="J1" s="264"/>
      <c r="K1" s="264"/>
      <c r="L1" s="264"/>
    </row>
    <row r="2" spans="1:12" hidden="1" x14ac:dyDescent="0.25"/>
    <row r="3" spans="1:12" x14ac:dyDescent="0.25">
      <c r="A3" s="273" t="s">
        <v>1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</row>
    <row r="4" spans="1:12" ht="36.75" customHeight="1" x14ac:dyDescent="0.25">
      <c r="A4" s="274" t="s">
        <v>295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</row>
    <row r="5" spans="1:12" ht="3" customHeight="1" x14ac:dyDescent="0.25"/>
    <row r="6" spans="1:12" s="164" customFormat="1" ht="31.5" customHeight="1" x14ac:dyDescent="0.25">
      <c r="A6" s="361" t="s">
        <v>17</v>
      </c>
      <c r="B6" s="361" t="s">
        <v>287</v>
      </c>
      <c r="C6" s="361" t="s">
        <v>24</v>
      </c>
      <c r="D6" s="361" t="s">
        <v>22</v>
      </c>
      <c r="E6" s="361"/>
      <c r="F6" s="361"/>
      <c r="G6" s="361"/>
      <c r="H6" s="361" t="s">
        <v>286</v>
      </c>
      <c r="I6" s="361"/>
      <c r="J6" s="361"/>
      <c r="K6" s="361"/>
      <c r="L6" s="361" t="s">
        <v>297</v>
      </c>
    </row>
    <row r="7" spans="1:12" s="164" customFormat="1" ht="84" customHeight="1" x14ac:dyDescent="0.25">
      <c r="A7" s="361"/>
      <c r="B7" s="361"/>
      <c r="C7" s="361"/>
      <c r="D7" s="190" t="s">
        <v>24</v>
      </c>
      <c r="E7" s="190" t="s">
        <v>25</v>
      </c>
      <c r="F7" s="190" t="s">
        <v>26</v>
      </c>
      <c r="G7" s="190" t="s">
        <v>27</v>
      </c>
      <c r="H7" s="190">
        <v>2017</v>
      </c>
      <c r="I7" s="190">
        <v>2018</v>
      </c>
      <c r="J7" s="190">
        <v>2019</v>
      </c>
      <c r="K7" s="190" t="s">
        <v>50</v>
      </c>
      <c r="L7" s="361"/>
    </row>
    <row r="8" spans="1:12" s="164" customFormat="1" ht="12.75" x14ac:dyDescent="0.25">
      <c r="A8" s="190">
        <v>1</v>
      </c>
      <c r="B8" s="190">
        <v>2</v>
      </c>
      <c r="C8" s="190">
        <v>3</v>
      </c>
      <c r="D8" s="190">
        <v>4</v>
      </c>
      <c r="E8" s="190">
        <v>5</v>
      </c>
      <c r="F8" s="190">
        <v>6</v>
      </c>
      <c r="G8" s="190">
        <v>7</v>
      </c>
      <c r="H8" s="190">
        <v>8</v>
      </c>
      <c r="I8" s="190">
        <v>9</v>
      </c>
      <c r="J8" s="190">
        <v>10</v>
      </c>
      <c r="K8" s="190">
        <v>11</v>
      </c>
      <c r="L8" s="190">
        <v>12</v>
      </c>
    </row>
    <row r="9" spans="1:12" s="166" customFormat="1" ht="12.75" x14ac:dyDescent="0.25">
      <c r="A9" s="358" t="s">
        <v>278</v>
      </c>
      <c r="B9" s="359"/>
      <c r="C9" s="359"/>
      <c r="D9" s="359"/>
      <c r="E9" s="359"/>
      <c r="F9" s="359"/>
      <c r="G9" s="359"/>
      <c r="H9" s="359"/>
      <c r="I9" s="359"/>
      <c r="J9" s="359"/>
      <c r="K9" s="359"/>
      <c r="L9" s="360"/>
    </row>
    <row r="10" spans="1:12" s="166" customFormat="1" ht="12.75" x14ac:dyDescent="0.25">
      <c r="A10" s="358" t="s">
        <v>291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9"/>
      <c r="L10" s="360"/>
    </row>
    <row r="11" spans="1:12" s="164" customFormat="1" ht="64.5" customHeight="1" x14ac:dyDescent="0.2">
      <c r="A11" s="167" t="s">
        <v>3</v>
      </c>
      <c r="B11" s="193" t="s">
        <v>292</v>
      </c>
      <c r="C11" s="92" t="s">
        <v>60</v>
      </c>
      <c r="D11" s="194">
        <v>241</v>
      </c>
      <c r="E11" s="195" t="s">
        <v>190</v>
      </c>
      <c r="F11" s="196" t="s">
        <v>193</v>
      </c>
      <c r="G11" s="194">
        <v>244</v>
      </c>
      <c r="H11" s="197">
        <v>75.3</v>
      </c>
      <c r="I11" s="197">
        <v>75.3</v>
      </c>
      <c r="J11" s="197">
        <v>75.3</v>
      </c>
      <c r="K11" s="198">
        <f>H11+I11+J11</f>
        <v>225.89999999999998</v>
      </c>
      <c r="L11" s="184" t="s">
        <v>296</v>
      </c>
    </row>
    <row r="12" spans="1:12" s="176" customFormat="1" ht="14.25" x14ac:dyDescent="0.25">
      <c r="A12" s="190"/>
      <c r="B12" s="168" t="s">
        <v>284</v>
      </c>
      <c r="C12" s="190" t="s">
        <v>29</v>
      </c>
      <c r="D12" s="190" t="s">
        <v>29</v>
      </c>
      <c r="E12" s="190" t="s">
        <v>29</v>
      </c>
      <c r="F12" s="190" t="s">
        <v>29</v>
      </c>
      <c r="G12" s="168" t="s">
        <v>29</v>
      </c>
      <c r="H12" s="175">
        <f>SUM(H11:H11)</f>
        <v>75.3</v>
      </c>
      <c r="I12" s="175">
        <f>SUM(I11:I11)</f>
        <v>75.3</v>
      </c>
      <c r="J12" s="175">
        <f>SUM(J11:J11)</f>
        <v>75.3</v>
      </c>
      <c r="K12" s="192">
        <f>H12+I12+J12</f>
        <v>225.89999999999998</v>
      </c>
      <c r="L12" s="168"/>
    </row>
    <row r="13" spans="1:12" s="18" customFormat="1" x14ac:dyDescent="0.25">
      <c r="A13" s="188"/>
    </row>
    <row r="17" spans="8:11" x14ac:dyDescent="0.25">
      <c r="H17" s="64"/>
      <c r="I17" s="64"/>
      <c r="J17" s="64"/>
      <c r="K17" s="64"/>
    </row>
    <row r="18" spans="8:11" x14ac:dyDescent="0.25">
      <c r="H18" s="64"/>
      <c r="I18" s="64"/>
      <c r="J18" s="64"/>
      <c r="K18" s="64"/>
    </row>
    <row r="19" spans="8:11" x14ac:dyDescent="0.25">
      <c r="H19" s="64"/>
      <c r="I19" s="64"/>
      <c r="J19" s="64"/>
      <c r="K19" s="64"/>
    </row>
    <row r="20" spans="8:11" x14ac:dyDescent="0.25">
      <c r="H20" s="64"/>
      <c r="I20" s="64"/>
      <c r="J20" s="64"/>
      <c r="K20" s="64"/>
    </row>
    <row r="21" spans="8:11" x14ac:dyDescent="0.25">
      <c r="H21" s="65"/>
      <c r="I21" s="65"/>
      <c r="J21" s="65"/>
      <c r="K21" s="65"/>
    </row>
    <row r="22" spans="8:11" x14ac:dyDescent="0.25">
      <c r="H22" s="64"/>
      <c r="I22" s="64"/>
      <c r="J22" s="64"/>
      <c r="K22" s="64"/>
    </row>
    <row r="23" spans="8:11" x14ac:dyDescent="0.25">
      <c r="H23" s="64"/>
      <c r="I23" s="64"/>
      <c r="J23" s="64"/>
      <c r="K23" s="64"/>
    </row>
    <row r="24" spans="8:11" x14ac:dyDescent="0.25">
      <c r="H24" s="64"/>
      <c r="I24" s="64"/>
      <c r="J24" s="64"/>
      <c r="K24" s="64"/>
    </row>
  </sheetData>
  <mergeCells count="11">
    <mergeCell ref="A9:L9"/>
    <mergeCell ref="A10:L10"/>
    <mergeCell ref="I1:L1"/>
    <mergeCell ref="A3:L3"/>
    <mergeCell ref="A4:L4"/>
    <mergeCell ref="A6:A7"/>
    <mergeCell ref="B6:B7"/>
    <mergeCell ref="C6:C7"/>
    <mergeCell ref="D6:G6"/>
    <mergeCell ref="H6:K6"/>
    <mergeCell ref="L6:L7"/>
  </mergeCells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A6" sqref="A6:H6"/>
    </sheetView>
  </sheetViews>
  <sheetFormatPr defaultRowHeight="148.5" customHeight="1" x14ac:dyDescent="0.25"/>
  <cols>
    <col min="1" max="1" width="4.75" style="6" customWidth="1"/>
    <col min="2" max="2" width="40.375" style="1" customWidth="1"/>
    <col min="3" max="3" width="13.125" style="6" customWidth="1"/>
    <col min="4" max="4" width="14.875" style="1" customWidth="1"/>
    <col min="5" max="5" width="11.375" style="1" customWidth="1"/>
    <col min="6" max="6" width="10.5" style="1" customWidth="1"/>
    <col min="7" max="7" width="10.875" style="1" customWidth="1"/>
    <col min="8" max="8" width="10.75" style="1" customWidth="1"/>
    <col min="9" max="16384" width="9" style="1"/>
  </cols>
  <sheetData>
    <row r="1" spans="1:8" ht="66" customHeight="1" x14ac:dyDescent="0.25">
      <c r="E1" s="278" t="s">
        <v>336</v>
      </c>
      <c r="F1" s="278"/>
      <c r="G1" s="278"/>
      <c r="H1" s="278"/>
    </row>
    <row r="2" spans="1:8" ht="63" customHeight="1" x14ac:dyDescent="0.25">
      <c r="A2" s="187"/>
      <c r="E2" s="362" t="s">
        <v>326</v>
      </c>
      <c r="F2" s="362"/>
      <c r="G2" s="362"/>
      <c r="H2" s="362"/>
    </row>
    <row r="3" spans="1:8" ht="18.75" hidden="1" x14ac:dyDescent="0.25">
      <c r="A3" s="187"/>
    </row>
    <row r="4" spans="1:8" ht="18.75" x14ac:dyDescent="0.25">
      <c r="A4" s="273" t="s">
        <v>1</v>
      </c>
      <c r="B4" s="273"/>
      <c r="C4" s="273"/>
      <c r="D4" s="273"/>
      <c r="E4" s="273"/>
      <c r="F4" s="273"/>
      <c r="G4" s="273"/>
      <c r="H4" s="273"/>
    </row>
    <row r="5" spans="1:8" ht="18.75" x14ac:dyDescent="0.25">
      <c r="A5" s="274" t="s">
        <v>298</v>
      </c>
      <c r="B5" s="273"/>
      <c r="C5" s="273"/>
      <c r="D5" s="273"/>
      <c r="E5" s="273"/>
      <c r="F5" s="273"/>
      <c r="G5" s="273"/>
      <c r="H5" s="273"/>
    </row>
    <row r="6" spans="1:8" ht="18.75" x14ac:dyDescent="0.25">
      <c r="A6" s="274" t="s">
        <v>316</v>
      </c>
      <c r="B6" s="273"/>
      <c r="C6" s="273"/>
      <c r="D6" s="273"/>
      <c r="E6" s="273"/>
      <c r="F6" s="273"/>
      <c r="G6" s="273"/>
      <c r="H6" s="273"/>
    </row>
    <row r="7" spans="1:8" ht="18.75" x14ac:dyDescent="0.25">
      <c r="A7" s="187"/>
    </row>
    <row r="8" spans="1:8" ht="15.75" x14ac:dyDescent="0.25">
      <c r="A8" s="266" t="s">
        <v>17</v>
      </c>
      <c r="B8" s="266" t="s">
        <v>44</v>
      </c>
      <c r="C8" s="266" t="s">
        <v>2</v>
      </c>
      <c r="D8" s="266" t="s">
        <v>45</v>
      </c>
      <c r="E8" s="266" t="s">
        <v>277</v>
      </c>
      <c r="F8" s="266"/>
      <c r="G8" s="266"/>
      <c r="H8" s="266"/>
    </row>
    <row r="9" spans="1:8" ht="15.75" x14ac:dyDescent="0.25">
      <c r="A9" s="266"/>
      <c r="B9" s="266"/>
      <c r="C9" s="266"/>
      <c r="D9" s="266"/>
      <c r="E9" s="186" t="s">
        <v>59</v>
      </c>
      <c r="F9" s="185" t="s">
        <v>51</v>
      </c>
      <c r="G9" s="185" t="s">
        <v>52</v>
      </c>
      <c r="H9" s="185" t="s">
        <v>53</v>
      </c>
    </row>
    <row r="10" spans="1:8" ht="15.75" x14ac:dyDescent="0.25">
      <c r="A10" s="185">
        <v>1</v>
      </c>
      <c r="B10" s="185">
        <v>2</v>
      </c>
      <c r="C10" s="185">
        <v>3</v>
      </c>
      <c r="D10" s="185">
        <v>4</v>
      </c>
      <c r="E10" s="185">
        <v>5</v>
      </c>
      <c r="F10" s="185">
        <v>6</v>
      </c>
      <c r="G10" s="185">
        <v>7</v>
      </c>
      <c r="H10" s="185">
        <v>8</v>
      </c>
    </row>
    <row r="11" spans="1:8" ht="15.75" x14ac:dyDescent="0.25">
      <c r="A11" s="270" t="s">
        <v>278</v>
      </c>
      <c r="B11" s="271"/>
      <c r="C11" s="271"/>
      <c r="D11" s="271"/>
      <c r="E11" s="271"/>
      <c r="F11" s="271"/>
      <c r="G11" s="271"/>
      <c r="H11" s="272"/>
    </row>
    <row r="12" spans="1:8" ht="15.75" x14ac:dyDescent="0.25">
      <c r="A12" s="270" t="s">
        <v>299</v>
      </c>
      <c r="B12" s="271"/>
      <c r="C12" s="271"/>
      <c r="D12" s="271"/>
      <c r="E12" s="271"/>
      <c r="F12" s="271"/>
      <c r="G12" s="271"/>
      <c r="H12" s="272"/>
    </row>
    <row r="13" spans="1:8" ht="47.25" x14ac:dyDescent="0.25">
      <c r="A13" s="189" t="s">
        <v>3</v>
      </c>
      <c r="B13" s="163" t="s">
        <v>317</v>
      </c>
      <c r="C13" s="185" t="s">
        <v>209</v>
      </c>
      <c r="D13" s="191" t="s">
        <v>138</v>
      </c>
      <c r="E13" s="185">
        <v>36</v>
      </c>
      <c r="F13" s="185">
        <v>30</v>
      </c>
      <c r="G13" s="185">
        <v>30</v>
      </c>
      <c r="H13" s="189">
        <v>30</v>
      </c>
    </row>
    <row r="14" spans="1:8" ht="148.5" customHeight="1" x14ac:dyDescent="0.25">
      <c r="A14" s="187"/>
    </row>
    <row r="15" spans="1:8" ht="148.5" customHeight="1" x14ac:dyDescent="0.25">
      <c r="A15" s="187"/>
      <c r="C15" s="1"/>
    </row>
    <row r="16" spans="1:8" ht="148.5" customHeight="1" x14ac:dyDescent="0.25">
      <c r="A16" s="187"/>
      <c r="C16" s="1"/>
    </row>
  </sheetData>
  <mergeCells count="12">
    <mergeCell ref="A11:H11"/>
    <mergeCell ref="A12:H12"/>
    <mergeCell ref="E1:H1"/>
    <mergeCell ref="A4:H4"/>
    <mergeCell ref="A5:H5"/>
    <mergeCell ref="A6:H6"/>
    <mergeCell ref="A8:A9"/>
    <mergeCell ref="B8:B9"/>
    <mergeCell ref="C8:C9"/>
    <mergeCell ref="D8:D9"/>
    <mergeCell ref="E8:H8"/>
    <mergeCell ref="E2:H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18"/>
  <sheetViews>
    <sheetView view="pageBreakPreview" zoomScale="60" zoomScaleNormal="70" workbookViewId="0">
      <selection activeCell="B33" sqref="B33"/>
    </sheetView>
  </sheetViews>
  <sheetFormatPr defaultRowHeight="15.75" x14ac:dyDescent="0.25"/>
  <cols>
    <col min="1" max="1" width="4.75" style="6" customWidth="1"/>
    <col min="2" max="2" width="43.5" style="1" customWidth="1"/>
    <col min="3" max="3" width="10.5" style="6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100.5" customHeight="1" x14ac:dyDescent="0.25">
      <c r="F1" s="264" t="s">
        <v>84</v>
      </c>
      <c r="G1" s="264"/>
      <c r="H1" s="264"/>
    </row>
    <row r="2" spans="1:8" ht="9" customHeight="1" x14ac:dyDescent="0.25">
      <c r="A2" s="10"/>
    </row>
    <row r="3" spans="1:8" ht="18.75" hidden="1" x14ac:dyDescent="0.25">
      <c r="A3" s="10"/>
    </row>
    <row r="4" spans="1:8" ht="18.75" x14ac:dyDescent="0.25">
      <c r="A4" s="273" t="s">
        <v>1</v>
      </c>
      <c r="B4" s="273"/>
      <c r="C4" s="273"/>
      <c r="D4" s="273"/>
      <c r="E4" s="273"/>
      <c r="F4" s="273"/>
      <c r="G4" s="273"/>
      <c r="H4" s="273"/>
    </row>
    <row r="5" spans="1:8" ht="18.75" x14ac:dyDescent="0.25">
      <c r="A5" s="274" t="s">
        <v>85</v>
      </c>
      <c r="B5" s="273"/>
      <c r="C5" s="273"/>
      <c r="D5" s="273"/>
      <c r="E5" s="273"/>
      <c r="F5" s="273"/>
      <c r="G5" s="273"/>
      <c r="H5" s="273"/>
    </row>
    <row r="6" spans="1:8" ht="36" customHeight="1" x14ac:dyDescent="0.25">
      <c r="A6" s="274" t="s">
        <v>86</v>
      </c>
      <c r="B6" s="273"/>
      <c r="C6" s="273"/>
      <c r="D6" s="273"/>
      <c r="E6" s="273"/>
      <c r="F6" s="273"/>
      <c r="G6" s="273"/>
      <c r="H6" s="273"/>
    </row>
    <row r="7" spans="1:8" ht="9" customHeight="1" x14ac:dyDescent="0.25">
      <c r="A7" s="10"/>
    </row>
    <row r="8" spans="1:8" x14ac:dyDescent="0.25">
      <c r="A8" s="266" t="s">
        <v>17</v>
      </c>
      <c r="B8" s="266" t="s">
        <v>44</v>
      </c>
      <c r="C8" s="266" t="s">
        <v>2</v>
      </c>
      <c r="D8" s="266" t="s">
        <v>45</v>
      </c>
      <c r="E8" s="266" t="s">
        <v>46</v>
      </c>
      <c r="F8" s="266"/>
      <c r="G8" s="266"/>
      <c r="H8" s="266"/>
    </row>
    <row r="9" spans="1:8" x14ac:dyDescent="0.25">
      <c r="A9" s="266"/>
      <c r="B9" s="266"/>
      <c r="C9" s="266"/>
      <c r="D9" s="266"/>
      <c r="E9" s="2" t="s">
        <v>59</v>
      </c>
      <c r="F9" s="5" t="s">
        <v>51</v>
      </c>
      <c r="G9" s="5" t="s">
        <v>52</v>
      </c>
      <c r="H9" s="5" t="s">
        <v>53</v>
      </c>
    </row>
    <row r="10" spans="1:8" x14ac:dyDescent="0.25">
      <c r="A10" s="11">
        <v>1</v>
      </c>
      <c r="B10" s="3">
        <v>2</v>
      </c>
      <c r="C10" s="11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</row>
    <row r="11" spans="1:8" ht="41.25" customHeight="1" x14ac:dyDescent="0.25">
      <c r="A11" s="270" t="s">
        <v>87</v>
      </c>
      <c r="B11" s="271"/>
      <c r="C11" s="271"/>
      <c r="D11" s="271"/>
      <c r="E11" s="271"/>
      <c r="F11" s="271"/>
      <c r="G11" s="271"/>
      <c r="H11" s="272"/>
    </row>
    <row r="12" spans="1:8" ht="39" customHeight="1" x14ac:dyDescent="0.25">
      <c r="A12" s="270" t="s">
        <v>88</v>
      </c>
      <c r="B12" s="271"/>
      <c r="C12" s="271"/>
      <c r="D12" s="271"/>
      <c r="E12" s="271"/>
      <c r="F12" s="271"/>
      <c r="G12" s="271"/>
      <c r="H12" s="272"/>
    </row>
    <row r="13" spans="1:8" ht="60" x14ac:dyDescent="0.25">
      <c r="A13" s="72" t="s">
        <v>3</v>
      </c>
      <c r="B13" s="79" t="s">
        <v>95</v>
      </c>
      <c r="C13" s="80" t="s">
        <v>89</v>
      </c>
      <c r="D13" s="80" t="s">
        <v>90</v>
      </c>
      <c r="E13" s="81">
        <v>0</v>
      </c>
      <c r="F13" s="81">
        <v>0</v>
      </c>
      <c r="G13" s="81">
        <v>0</v>
      </c>
      <c r="H13" s="81">
        <v>0</v>
      </c>
    </row>
    <row r="14" spans="1:8" ht="45" x14ac:dyDescent="0.25">
      <c r="A14" s="72" t="s">
        <v>62</v>
      </c>
      <c r="B14" s="79" t="s">
        <v>96</v>
      </c>
      <c r="C14" s="80" t="s">
        <v>91</v>
      </c>
      <c r="D14" s="80" t="s">
        <v>92</v>
      </c>
      <c r="E14" s="81">
        <v>0</v>
      </c>
      <c r="F14" s="81">
        <v>0</v>
      </c>
      <c r="G14" s="81">
        <v>0</v>
      </c>
      <c r="H14" s="81">
        <v>0</v>
      </c>
    </row>
    <row r="15" spans="1:8" ht="45" x14ac:dyDescent="0.25">
      <c r="A15" s="78" t="s">
        <v>64</v>
      </c>
      <c r="B15" s="79" t="s">
        <v>97</v>
      </c>
      <c r="C15" s="80" t="s">
        <v>93</v>
      </c>
      <c r="D15" s="80" t="s">
        <v>94</v>
      </c>
      <c r="E15" s="81">
        <v>0</v>
      </c>
      <c r="F15" s="81">
        <v>1</v>
      </c>
      <c r="G15" s="81">
        <v>0</v>
      </c>
      <c r="H15" s="81">
        <v>0</v>
      </c>
    </row>
    <row r="16" spans="1:8" ht="18.75" x14ac:dyDescent="0.25">
      <c r="A16" s="10"/>
    </row>
    <row r="17" spans="1:1" s="1" customFormat="1" ht="18.75" x14ac:dyDescent="0.25">
      <c r="A17" s="10"/>
    </row>
    <row r="18" spans="1:1" s="1" customFormat="1" ht="18.75" x14ac:dyDescent="0.25">
      <c r="A18" s="10"/>
    </row>
  </sheetData>
  <mergeCells count="11">
    <mergeCell ref="A12:H12"/>
    <mergeCell ref="F1:H1"/>
    <mergeCell ref="A11:H11"/>
    <mergeCell ref="A4:H4"/>
    <mergeCell ref="A5:H5"/>
    <mergeCell ref="A8:A9"/>
    <mergeCell ref="B8:B9"/>
    <mergeCell ref="C8:C9"/>
    <mergeCell ref="D8:D9"/>
    <mergeCell ref="E8:H8"/>
    <mergeCell ref="A6:H6"/>
  </mergeCells>
  <pageMargins left="0.78740157480314965" right="0.78740157480314965" top="1.1811023622047245" bottom="0.39370078740157483" header="0.31496062992125984" footer="0.31496062992125984"/>
  <pageSetup paperSize="9" scale="98" fitToHeight="0" orientation="landscape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D1" sqref="D1"/>
    </sheetView>
  </sheetViews>
  <sheetFormatPr defaultRowHeight="18.75" x14ac:dyDescent="0.25"/>
  <cols>
    <col min="1" max="1" width="3.75" style="187" customWidth="1"/>
    <col min="2" max="2" width="20.25" style="4" customWidth="1"/>
    <col min="3" max="3" width="12" style="4" customWidth="1"/>
    <col min="4" max="4" width="6.375" style="4" customWidth="1"/>
    <col min="5" max="5" width="5.625" style="4" customWidth="1"/>
    <col min="6" max="6" width="9.5" style="4" customWidth="1"/>
    <col min="7" max="7" width="4.375" style="4" customWidth="1"/>
    <col min="8" max="8" width="10.125" style="4" customWidth="1"/>
    <col min="9" max="9" width="9.625" style="4" customWidth="1"/>
    <col min="10" max="10" width="10" style="4" customWidth="1"/>
    <col min="11" max="11" width="11" style="4" customWidth="1"/>
    <col min="12" max="12" width="23.625" style="4" customWidth="1"/>
    <col min="13" max="16384" width="9" style="4"/>
  </cols>
  <sheetData>
    <row r="1" spans="1:12" ht="58.5" customHeight="1" x14ac:dyDescent="0.25">
      <c r="A1" s="262"/>
      <c r="I1" s="278" t="s">
        <v>337</v>
      </c>
      <c r="J1" s="278"/>
      <c r="K1" s="278"/>
      <c r="L1" s="278"/>
    </row>
    <row r="2" spans="1:12" ht="57" customHeight="1" x14ac:dyDescent="0.25">
      <c r="I2" s="278" t="s">
        <v>327</v>
      </c>
      <c r="J2" s="278"/>
      <c r="K2" s="278"/>
      <c r="L2" s="278"/>
    </row>
    <row r="3" spans="1:12" hidden="1" x14ac:dyDescent="0.25"/>
    <row r="4" spans="1:12" x14ac:dyDescent="0.25">
      <c r="A4" s="268" t="s">
        <v>1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</row>
    <row r="5" spans="1:12" ht="36.75" customHeight="1" x14ac:dyDescent="0.25">
      <c r="A5" s="279" t="s">
        <v>318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</row>
    <row r="6" spans="1:12" ht="3" customHeight="1" x14ac:dyDescent="0.25"/>
    <row r="7" spans="1:12" s="205" customFormat="1" ht="24.75" customHeight="1" x14ac:dyDescent="0.25">
      <c r="A7" s="366" t="s">
        <v>17</v>
      </c>
      <c r="B7" s="366" t="s">
        <v>287</v>
      </c>
      <c r="C7" s="366" t="s">
        <v>24</v>
      </c>
      <c r="D7" s="366" t="s">
        <v>22</v>
      </c>
      <c r="E7" s="366"/>
      <c r="F7" s="366"/>
      <c r="G7" s="366"/>
      <c r="H7" s="366" t="s">
        <v>286</v>
      </c>
      <c r="I7" s="366"/>
      <c r="J7" s="366"/>
      <c r="K7" s="366"/>
      <c r="L7" s="366" t="s">
        <v>297</v>
      </c>
    </row>
    <row r="8" spans="1:12" s="205" customFormat="1" ht="68.25" customHeight="1" x14ac:dyDescent="0.25">
      <c r="A8" s="366"/>
      <c r="B8" s="366"/>
      <c r="C8" s="366"/>
      <c r="D8" s="206" t="s">
        <v>24</v>
      </c>
      <c r="E8" s="206" t="s">
        <v>25</v>
      </c>
      <c r="F8" s="206" t="s">
        <v>26</v>
      </c>
      <c r="G8" s="206" t="s">
        <v>27</v>
      </c>
      <c r="H8" s="206">
        <v>2017</v>
      </c>
      <c r="I8" s="206">
        <v>2018</v>
      </c>
      <c r="J8" s="206">
        <v>2019</v>
      </c>
      <c r="K8" s="206" t="s">
        <v>50</v>
      </c>
      <c r="L8" s="366"/>
    </row>
    <row r="9" spans="1:12" s="205" customFormat="1" ht="12" x14ac:dyDescent="0.25">
      <c r="A9" s="206">
        <v>1</v>
      </c>
      <c r="B9" s="206">
        <v>2</v>
      </c>
      <c r="C9" s="206">
        <v>3</v>
      </c>
      <c r="D9" s="206">
        <v>4</v>
      </c>
      <c r="E9" s="206">
        <v>5</v>
      </c>
      <c r="F9" s="206">
        <v>6</v>
      </c>
      <c r="G9" s="206">
        <v>7</v>
      </c>
      <c r="H9" s="206">
        <v>8</v>
      </c>
      <c r="I9" s="206">
        <v>9</v>
      </c>
      <c r="J9" s="206">
        <v>10</v>
      </c>
      <c r="K9" s="206">
        <v>11</v>
      </c>
      <c r="L9" s="206">
        <v>12</v>
      </c>
    </row>
    <row r="10" spans="1:12" s="207" customFormat="1" ht="12" x14ac:dyDescent="0.25">
      <c r="A10" s="363" t="s">
        <v>278</v>
      </c>
      <c r="B10" s="364"/>
      <c r="C10" s="364"/>
      <c r="D10" s="364"/>
      <c r="E10" s="364"/>
      <c r="F10" s="364"/>
      <c r="G10" s="364"/>
      <c r="H10" s="364"/>
      <c r="I10" s="364"/>
      <c r="J10" s="364"/>
      <c r="K10" s="364"/>
      <c r="L10" s="365"/>
    </row>
    <row r="11" spans="1:12" s="207" customFormat="1" ht="25.5" customHeight="1" x14ac:dyDescent="0.25">
      <c r="A11" s="363" t="s">
        <v>299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4"/>
      <c r="L11" s="365"/>
    </row>
    <row r="12" spans="1:12" s="205" customFormat="1" ht="197.25" customHeight="1" x14ac:dyDescent="0.25">
      <c r="A12" s="208" t="s">
        <v>3</v>
      </c>
      <c r="B12" s="209" t="s">
        <v>317</v>
      </c>
      <c r="C12" s="206" t="s">
        <v>60</v>
      </c>
      <c r="D12" s="210">
        <v>241</v>
      </c>
      <c r="E12" s="211" t="s">
        <v>190</v>
      </c>
      <c r="F12" s="212">
        <v>1090082470</v>
      </c>
      <c r="G12" s="210">
        <v>244</v>
      </c>
      <c r="H12" s="213">
        <v>262.97300000000001</v>
      </c>
      <c r="I12" s="213">
        <v>250</v>
      </c>
      <c r="J12" s="213">
        <v>250</v>
      </c>
      <c r="K12" s="214">
        <f>H12+I12+J12</f>
        <v>762.97299999999996</v>
      </c>
      <c r="L12" s="215" t="s">
        <v>300</v>
      </c>
    </row>
    <row r="13" spans="1:12" s="219" customFormat="1" ht="12" x14ac:dyDescent="0.25">
      <c r="A13" s="206"/>
      <c r="B13" s="216" t="s">
        <v>284</v>
      </c>
      <c r="C13" s="206" t="s">
        <v>29</v>
      </c>
      <c r="D13" s="206" t="s">
        <v>29</v>
      </c>
      <c r="E13" s="206" t="s">
        <v>29</v>
      </c>
      <c r="F13" s="206" t="s">
        <v>29</v>
      </c>
      <c r="G13" s="216" t="s">
        <v>29</v>
      </c>
      <c r="H13" s="217">
        <f>SUM(H12:H12)</f>
        <v>262.97300000000001</v>
      </c>
      <c r="I13" s="217">
        <f>SUM(I12:I12)</f>
        <v>250</v>
      </c>
      <c r="J13" s="217">
        <f>SUM(J12:J12)</f>
        <v>250</v>
      </c>
      <c r="K13" s="218">
        <f>H13+I13+J13</f>
        <v>762.97299999999996</v>
      </c>
      <c r="L13" s="216"/>
    </row>
    <row r="14" spans="1:12" s="18" customFormat="1" x14ac:dyDescent="0.25">
      <c r="A14" s="188"/>
    </row>
    <row r="18" spans="8:11" x14ac:dyDescent="0.25">
      <c r="H18" s="64"/>
      <c r="I18" s="64"/>
      <c r="J18" s="64"/>
      <c r="K18" s="64"/>
    </row>
    <row r="19" spans="8:11" x14ac:dyDescent="0.25">
      <c r="H19" s="64"/>
      <c r="I19" s="64"/>
      <c r="J19" s="64"/>
      <c r="K19" s="64"/>
    </row>
    <row r="20" spans="8:11" x14ac:dyDescent="0.25">
      <c r="H20" s="64"/>
      <c r="I20" s="64"/>
      <c r="J20" s="64"/>
      <c r="K20" s="64"/>
    </row>
    <row r="21" spans="8:11" x14ac:dyDescent="0.25">
      <c r="H21" s="64"/>
      <c r="I21" s="64"/>
      <c r="J21" s="64"/>
      <c r="K21" s="64"/>
    </row>
    <row r="22" spans="8:11" x14ac:dyDescent="0.25">
      <c r="H22" s="65"/>
      <c r="I22" s="65"/>
      <c r="J22" s="65"/>
      <c r="K22" s="65"/>
    </row>
    <row r="23" spans="8:11" x14ac:dyDescent="0.25">
      <c r="H23" s="64"/>
      <c r="I23" s="64"/>
      <c r="J23" s="64"/>
      <c r="K23" s="64"/>
    </row>
    <row r="24" spans="8:11" x14ac:dyDescent="0.25">
      <c r="H24" s="64"/>
      <c r="I24" s="64"/>
      <c r="J24" s="64"/>
      <c r="K24" s="64"/>
    </row>
    <row r="25" spans="8:11" x14ac:dyDescent="0.25">
      <c r="H25" s="64"/>
      <c r="I25" s="64"/>
      <c r="J25" s="64"/>
      <c r="K25" s="64"/>
    </row>
  </sheetData>
  <mergeCells count="12">
    <mergeCell ref="I1:L1"/>
    <mergeCell ref="A10:L10"/>
    <mergeCell ref="A11:L11"/>
    <mergeCell ref="I2:L2"/>
    <mergeCell ref="A4:L4"/>
    <mergeCell ref="A5:L5"/>
    <mergeCell ref="A7:A8"/>
    <mergeCell ref="B7:B8"/>
    <mergeCell ref="C7:C8"/>
    <mergeCell ref="D7:G7"/>
    <mergeCell ref="H7:K7"/>
    <mergeCell ref="L7:L8"/>
  </mergeCells>
  <pageMargins left="0.31496062992125984" right="0.11811023622047245" top="0.55118110236220474" bottom="0.35433070866141736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E1" sqref="E1:H1"/>
    </sheetView>
  </sheetViews>
  <sheetFormatPr defaultRowHeight="15.75" x14ac:dyDescent="0.25"/>
  <cols>
    <col min="1" max="1" width="4.75" style="6" customWidth="1"/>
    <col min="2" max="2" width="40.375" style="1" customWidth="1"/>
    <col min="3" max="3" width="13.125" style="6" customWidth="1"/>
    <col min="4" max="4" width="14.875" style="1" customWidth="1"/>
    <col min="5" max="5" width="11.375" style="1" customWidth="1"/>
    <col min="6" max="6" width="10.5" style="1" customWidth="1"/>
    <col min="7" max="7" width="10.875" style="1" customWidth="1"/>
    <col min="8" max="8" width="10.75" style="1" customWidth="1"/>
    <col min="9" max="16384" width="9" style="1"/>
  </cols>
  <sheetData>
    <row r="1" spans="1:8" ht="72" customHeight="1" x14ac:dyDescent="0.25">
      <c r="E1" s="264" t="s">
        <v>301</v>
      </c>
      <c r="F1" s="264"/>
      <c r="G1" s="264"/>
      <c r="H1" s="264"/>
    </row>
    <row r="2" spans="1:8" ht="9" customHeight="1" x14ac:dyDescent="0.25">
      <c r="A2" s="187"/>
    </row>
    <row r="3" spans="1:8" ht="18.75" hidden="1" x14ac:dyDescent="0.25">
      <c r="A3" s="187"/>
    </row>
    <row r="4" spans="1:8" ht="18.75" x14ac:dyDescent="0.25">
      <c r="A4" s="273" t="s">
        <v>1</v>
      </c>
      <c r="B4" s="273"/>
      <c r="C4" s="273"/>
      <c r="D4" s="273"/>
      <c r="E4" s="273"/>
      <c r="F4" s="273"/>
      <c r="G4" s="273"/>
      <c r="H4" s="273"/>
    </row>
    <row r="5" spans="1:8" ht="18.75" x14ac:dyDescent="0.25">
      <c r="A5" s="274" t="s">
        <v>303</v>
      </c>
      <c r="B5" s="273"/>
      <c r="C5" s="273"/>
      <c r="D5" s="273"/>
      <c r="E5" s="273"/>
      <c r="F5" s="273"/>
      <c r="G5" s="273"/>
      <c r="H5" s="273"/>
    </row>
    <row r="6" spans="1:8" ht="27" customHeight="1" x14ac:dyDescent="0.25">
      <c r="A6" s="274" t="s">
        <v>302</v>
      </c>
      <c r="B6" s="273"/>
      <c r="C6" s="273"/>
      <c r="D6" s="273"/>
      <c r="E6" s="273"/>
      <c r="F6" s="273"/>
      <c r="G6" s="273"/>
      <c r="H6" s="273"/>
    </row>
    <row r="7" spans="1:8" ht="9" customHeight="1" x14ac:dyDescent="0.25">
      <c r="A7" s="187"/>
    </row>
    <row r="8" spans="1:8" x14ac:dyDescent="0.25">
      <c r="A8" s="266" t="s">
        <v>17</v>
      </c>
      <c r="B8" s="266" t="s">
        <v>44</v>
      </c>
      <c r="C8" s="266" t="s">
        <v>2</v>
      </c>
      <c r="D8" s="266" t="s">
        <v>45</v>
      </c>
      <c r="E8" s="266" t="s">
        <v>277</v>
      </c>
      <c r="F8" s="266"/>
      <c r="G8" s="266"/>
      <c r="H8" s="266"/>
    </row>
    <row r="9" spans="1:8" x14ac:dyDescent="0.25">
      <c r="A9" s="266"/>
      <c r="B9" s="266"/>
      <c r="C9" s="266"/>
      <c r="D9" s="266"/>
      <c r="E9" s="186" t="s">
        <v>59</v>
      </c>
      <c r="F9" s="185" t="s">
        <v>51</v>
      </c>
      <c r="G9" s="185" t="s">
        <v>52</v>
      </c>
      <c r="H9" s="185" t="s">
        <v>53</v>
      </c>
    </row>
    <row r="10" spans="1:8" x14ac:dyDescent="0.25">
      <c r="A10" s="185">
        <v>1</v>
      </c>
      <c r="B10" s="185">
        <v>2</v>
      </c>
      <c r="C10" s="185">
        <v>3</v>
      </c>
      <c r="D10" s="185">
        <v>4</v>
      </c>
      <c r="E10" s="185">
        <v>5</v>
      </c>
      <c r="F10" s="185">
        <v>6</v>
      </c>
      <c r="G10" s="185">
        <v>7</v>
      </c>
      <c r="H10" s="185">
        <v>8</v>
      </c>
    </row>
    <row r="11" spans="1:8" ht="35.25" customHeight="1" x14ac:dyDescent="0.25">
      <c r="A11" s="270" t="s">
        <v>278</v>
      </c>
      <c r="B11" s="271"/>
      <c r="C11" s="271"/>
      <c r="D11" s="271"/>
      <c r="E11" s="271"/>
      <c r="F11" s="271"/>
      <c r="G11" s="271"/>
      <c r="H11" s="272"/>
    </row>
    <row r="12" spans="1:8" ht="25.5" customHeight="1" x14ac:dyDescent="0.25">
      <c r="A12" s="270" t="s">
        <v>304</v>
      </c>
      <c r="B12" s="271"/>
      <c r="C12" s="271"/>
      <c r="D12" s="271"/>
      <c r="E12" s="271"/>
      <c r="F12" s="271"/>
      <c r="G12" s="271"/>
      <c r="H12" s="272"/>
    </row>
    <row r="13" spans="1:8" ht="30" x14ac:dyDescent="0.25">
      <c r="A13" s="189" t="s">
        <v>3</v>
      </c>
      <c r="B13" s="163" t="s">
        <v>305</v>
      </c>
      <c r="C13" s="185" t="s">
        <v>82</v>
      </c>
      <c r="D13" s="191" t="s">
        <v>138</v>
      </c>
      <c r="E13" s="185">
        <v>100</v>
      </c>
      <c r="F13" s="185">
        <v>100</v>
      </c>
      <c r="G13" s="185">
        <v>100</v>
      </c>
      <c r="H13" s="189">
        <v>100</v>
      </c>
    </row>
    <row r="14" spans="1:8" ht="18.75" x14ac:dyDescent="0.25">
      <c r="A14" s="187"/>
    </row>
    <row r="15" spans="1:8" ht="18.75" x14ac:dyDescent="0.25">
      <c r="A15" s="187"/>
      <c r="C15" s="1"/>
    </row>
    <row r="16" spans="1:8" ht="18.75" x14ac:dyDescent="0.25">
      <c r="A16" s="187"/>
      <c r="C16" s="1"/>
    </row>
  </sheetData>
  <mergeCells count="11">
    <mergeCell ref="A11:H11"/>
    <mergeCell ref="A12:H12"/>
    <mergeCell ref="E1:H1"/>
    <mergeCell ref="A4:H4"/>
    <mergeCell ref="A5:H5"/>
    <mergeCell ref="A6:H6"/>
    <mergeCell ref="A8:A9"/>
    <mergeCell ref="B8:B9"/>
    <mergeCell ref="C8:C9"/>
    <mergeCell ref="D8:D9"/>
    <mergeCell ref="E8:H8"/>
  </mergeCells>
  <pageMargins left="0.7" right="0.7" top="0.75" bottom="0.75" header="0.3" footer="0.3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J15" sqref="J15"/>
    </sheetView>
  </sheetViews>
  <sheetFormatPr defaultRowHeight="18.75" x14ac:dyDescent="0.25"/>
  <cols>
    <col min="1" max="1" width="3.75" style="187" customWidth="1"/>
    <col min="2" max="2" width="23" style="4" customWidth="1"/>
    <col min="3" max="3" width="12" style="4" customWidth="1"/>
    <col min="4" max="4" width="6.375" style="4" customWidth="1"/>
    <col min="5" max="5" width="5.625" style="4" customWidth="1"/>
    <col min="6" max="6" width="9.5" style="4" customWidth="1"/>
    <col min="7" max="7" width="4.375" style="4" customWidth="1"/>
    <col min="8" max="8" width="11.375" style="4" customWidth="1"/>
    <col min="9" max="9" width="10.875" style="4" customWidth="1"/>
    <col min="10" max="10" width="11.25" style="4" customWidth="1"/>
    <col min="11" max="11" width="10.625" style="4" customWidth="1"/>
    <col min="12" max="12" width="23.625" style="4" customWidth="1"/>
    <col min="13" max="16384" width="9" style="4"/>
  </cols>
  <sheetData>
    <row r="1" spans="1:12" ht="74.25" customHeight="1" x14ac:dyDescent="0.25">
      <c r="I1" s="264" t="s">
        <v>307</v>
      </c>
      <c r="J1" s="264"/>
      <c r="K1" s="264"/>
      <c r="L1" s="264"/>
    </row>
    <row r="2" spans="1:12" hidden="1" x14ac:dyDescent="0.25"/>
    <row r="3" spans="1:12" x14ac:dyDescent="0.25">
      <c r="A3" s="273" t="s">
        <v>1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</row>
    <row r="4" spans="1:12" ht="25.5" customHeight="1" x14ac:dyDescent="0.25">
      <c r="A4" s="274" t="s">
        <v>306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</row>
    <row r="5" spans="1:12" ht="3" customHeight="1" x14ac:dyDescent="0.25"/>
    <row r="6" spans="1:12" s="164" customFormat="1" ht="31.5" customHeight="1" x14ac:dyDescent="0.25">
      <c r="A6" s="361" t="s">
        <v>17</v>
      </c>
      <c r="B6" s="361" t="s">
        <v>287</v>
      </c>
      <c r="C6" s="361" t="s">
        <v>24</v>
      </c>
      <c r="D6" s="361" t="s">
        <v>22</v>
      </c>
      <c r="E6" s="361"/>
      <c r="F6" s="361"/>
      <c r="G6" s="361"/>
      <c r="H6" s="361" t="s">
        <v>286</v>
      </c>
      <c r="I6" s="361"/>
      <c r="J6" s="361"/>
      <c r="K6" s="361"/>
      <c r="L6" s="361" t="s">
        <v>297</v>
      </c>
    </row>
    <row r="7" spans="1:12" s="164" customFormat="1" ht="84" customHeight="1" x14ac:dyDescent="0.25">
      <c r="A7" s="361"/>
      <c r="B7" s="361"/>
      <c r="C7" s="361"/>
      <c r="D7" s="190" t="s">
        <v>24</v>
      </c>
      <c r="E7" s="190" t="s">
        <v>25</v>
      </c>
      <c r="F7" s="190" t="s">
        <v>26</v>
      </c>
      <c r="G7" s="190" t="s">
        <v>27</v>
      </c>
      <c r="H7" s="190">
        <v>2017</v>
      </c>
      <c r="I7" s="190">
        <v>2018</v>
      </c>
      <c r="J7" s="190">
        <v>2019</v>
      </c>
      <c r="K7" s="190" t="s">
        <v>50</v>
      </c>
      <c r="L7" s="361"/>
    </row>
    <row r="8" spans="1:12" s="164" customFormat="1" ht="12.75" x14ac:dyDescent="0.25">
      <c r="A8" s="190">
        <v>1</v>
      </c>
      <c r="B8" s="190">
        <v>2</v>
      </c>
      <c r="C8" s="190">
        <v>3</v>
      </c>
      <c r="D8" s="190">
        <v>4</v>
      </c>
      <c r="E8" s="190">
        <v>5</v>
      </c>
      <c r="F8" s="190">
        <v>6</v>
      </c>
      <c r="G8" s="190">
        <v>7</v>
      </c>
      <c r="H8" s="190">
        <v>8</v>
      </c>
      <c r="I8" s="190">
        <v>9</v>
      </c>
      <c r="J8" s="190">
        <v>10</v>
      </c>
      <c r="K8" s="190">
        <v>11</v>
      </c>
      <c r="L8" s="190">
        <v>12</v>
      </c>
    </row>
    <row r="9" spans="1:12" s="166" customFormat="1" ht="12.75" x14ac:dyDescent="0.25">
      <c r="A9" s="358" t="s">
        <v>278</v>
      </c>
      <c r="B9" s="359"/>
      <c r="C9" s="359"/>
      <c r="D9" s="359"/>
      <c r="E9" s="359"/>
      <c r="F9" s="359"/>
      <c r="G9" s="359"/>
      <c r="H9" s="359"/>
      <c r="I9" s="359"/>
      <c r="J9" s="359"/>
      <c r="K9" s="359"/>
      <c r="L9" s="360"/>
    </row>
    <row r="10" spans="1:12" s="166" customFormat="1" ht="25.5" customHeight="1" x14ac:dyDescent="0.25">
      <c r="A10" s="358" t="s">
        <v>304</v>
      </c>
      <c r="B10" s="359"/>
      <c r="C10" s="359"/>
      <c r="D10" s="359"/>
      <c r="E10" s="359"/>
      <c r="F10" s="359"/>
      <c r="G10" s="359"/>
      <c r="H10" s="359"/>
      <c r="I10" s="359"/>
      <c r="J10" s="359"/>
      <c r="K10" s="359"/>
      <c r="L10" s="360"/>
    </row>
    <row r="11" spans="1:12" s="203" customFormat="1" ht="43.5" customHeight="1" x14ac:dyDescent="0.25">
      <c r="A11" s="167" t="s">
        <v>3</v>
      </c>
      <c r="B11" s="193" t="s">
        <v>305</v>
      </c>
      <c r="C11" s="92" t="s">
        <v>60</v>
      </c>
      <c r="D11" s="196">
        <v>241</v>
      </c>
      <c r="E11" s="199" t="s">
        <v>111</v>
      </c>
      <c r="F11" s="196" t="s">
        <v>198</v>
      </c>
      <c r="G11" s="194">
        <v>244</v>
      </c>
      <c r="H11" s="200">
        <v>10000</v>
      </c>
      <c r="I11" s="200">
        <v>10000</v>
      </c>
      <c r="J11" s="201">
        <v>10000</v>
      </c>
      <c r="K11" s="198">
        <f>H11+I11+J11</f>
        <v>30000</v>
      </c>
      <c r="L11" s="204" t="s">
        <v>308</v>
      </c>
    </row>
    <row r="12" spans="1:12" s="176" customFormat="1" ht="12.75" x14ac:dyDescent="0.25">
      <c r="A12" s="190"/>
      <c r="B12" s="168" t="s">
        <v>284</v>
      </c>
      <c r="C12" s="190" t="s">
        <v>29</v>
      </c>
      <c r="D12" s="190" t="s">
        <v>29</v>
      </c>
      <c r="E12" s="190" t="s">
        <v>29</v>
      </c>
      <c r="F12" s="190" t="s">
        <v>29</v>
      </c>
      <c r="G12" s="168" t="s">
        <v>29</v>
      </c>
      <c r="H12" s="175">
        <f>SUM(H11:H11)</f>
        <v>10000</v>
      </c>
      <c r="I12" s="175">
        <f>SUM(I11:I11)</f>
        <v>10000</v>
      </c>
      <c r="J12" s="175">
        <f>SUM(J11:J11)</f>
        <v>10000</v>
      </c>
      <c r="K12" s="202">
        <f>H12+I12+J12</f>
        <v>30000</v>
      </c>
      <c r="L12" s="168"/>
    </row>
    <row r="13" spans="1:12" s="18" customFormat="1" x14ac:dyDescent="0.25">
      <c r="A13" s="188"/>
    </row>
    <row r="17" spans="8:11" x14ac:dyDescent="0.25">
      <c r="H17" s="64"/>
      <c r="I17" s="64"/>
      <c r="J17" s="64"/>
      <c r="K17" s="64"/>
    </row>
    <row r="18" spans="8:11" x14ac:dyDescent="0.25">
      <c r="H18" s="64"/>
      <c r="I18" s="64"/>
      <c r="J18" s="64"/>
      <c r="K18" s="64"/>
    </row>
    <row r="19" spans="8:11" x14ac:dyDescent="0.25">
      <c r="H19" s="64"/>
      <c r="I19" s="64"/>
      <c r="J19" s="64"/>
      <c r="K19" s="64"/>
    </row>
    <row r="20" spans="8:11" x14ac:dyDescent="0.25">
      <c r="H20" s="64"/>
      <c r="I20" s="64"/>
      <c r="J20" s="64"/>
      <c r="K20" s="64"/>
    </row>
    <row r="21" spans="8:11" x14ac:dyDescent="0.25">
      <c r="H21" s="65"/>
      <c r="I21" s="65"/>
      <c r="J21" s="65"/>
      <c r="K21" s="65"/>
    </row>
    <row r="22" spans="8:11" x14ac:dyDescent="0.25">
      <c r="H22" s="64"/>
      <c r="I22" s="64"/>
      <c r="J22" s="64"/>
      <c r="K22" s="64"/>
    </row>
    <row r="23" spans="8:11" x14ac:dyDescent="0.25">
      <c r="H23" s="64"/>
      <c r="I23" s="64"/>
      <c r="J23" s="64"/>
      <c r="K23" s="64"/>
    </row>
    <row r="24" spans="8:11" x14ac:dyDescent="0.25">
      <c r="H24" s="64"/>
      <c r="I24" s="64"/>
      <c r="J24" s="64"/>
      <c r="K24" s="64"/>
    </row>
  </sheetData>
  <mergeCells count="11">
    <mergeCell ref="A9:L9"/>
    <mergeCell ref="A10:L10"/>
    <mergeCell ref="I1:L1"/>
    <mergeCell ref="A3:L3"/>
    <mergeCell ref="A4:L4"/>
    <mergeCell ref="A6:A7"/>
    <mergeCell ref="B6:B7"/>
    <mergeCell ref="C6:C7"/>
    <mergeCell ref="D6:G6"/>
    <mergeCell ref="H6:K6"/>
    <mergeCell ref="L6:L7"/>
  </mergeCells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26"/>
  <sheetViews>
    <sheetView view="pageBreakPreview" zoomScaleNormal="70" zoomScaleSheetLayoutView="100" workbookViewId="0">
      <selection activeCell="K12" sqref="K12"/>
    </sheetView>
  </sheetViews>
  <sheetFormatPr defaultRowHeight="18.75" x14ac:dyDescent="0.25"/>
  <cols>
    <col min="1" max="1" width="4.75" style="14" customWidth="1"/>
    <col min="2" max="2" width="49.625" style="4" customWidth="1"/>
    <col min="3" max="3" width="18.5" style="4" customWidth="1"/>
    <col min="4" max="5" width="7.375" style="4" customWidth="1"/>
    <col min="6" max="6" width="17.75" style="4" customWidth="1"/>
    <col min="7" max="7" width="5.75" style="4" customWidth="1"/>
    <col min="8" max="10" width="13.75" style="4" bestFit="1" customWidth="1"/>
    <col min="11" max="11" width="20" style="4" customWidth="1"/>
    <col min="12" max="12" width="24.5" style="4" customWidth="1"/>
    <col min="13" max="16384" width="9" style="4"/>
  </cols>
  <sheetData>
    <row r="1" spans="1:12" ht="121.5" customHeight="1" x14ac:dyDescent="0.25">
      <c r="K1" s="264" t="s">
        <v>99</v>
      </c>
      <c r="L1" s="264"/>
    </row>
    <row r="4" spans="1:12" x14ac:dyDescent="0.25">
      <c r="A4" s="273" t="s">
        <v>1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</row>
    <row r="5" spans="1:12" x14ac:dyDescent="0.25">
      <c r="A5" s="273" t="s">
        <v>98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</row>
    <row r="7" spans="1:12" x14ac:dyDescent="0.25">
      <c r="A7" s="266" t="s">
        <v>17</v>
      </c>
      <c r="B7" s="266" t="s">
        <v>47</v>
      </c>
      <c r="C7" s="266" t="s">
        <v>24</v>
      </c>
      <c r="D7" s="266" t="s">
        <v>22</v>
      </c>
      <c r="E7" s="266"/>
      <c r="F7" s="266"/>
      <c r="G7" s="266"/>
      <c r="H7" s="266" t="s">
        <v>48</v>
      </c>
      <c r="I7" s="266"/>
      <c r="J7" s="266"/>
      <c r="K7" s="266"/>
      <c r="L7" s="266" t="s">
        <v>49</v>
      </c>
    </row>
    <row r="8" spans="1:12" ht="76.5" customHeight="1" x14ac:dyDescent="0.25">
      <c r="A8" s="266"/>
      <c r="B8" s="266"/>
      <c r="C8" s="266"/>
      <c r="D8" s="11" t="s">
        <v>24</v>
      </c>
      <c r="E8" s="11" t="s">
        <v>25</v>
      </c>
      <c r="F8" s="11" t="s">
        <v>26</v>
      </c>
      <c r="G8" s="11" t="s">
        <v>27</v>
      </c>
      <c r="H8" s="11">
        <v>2017</v>
      </c>
      <c r="I8" s="11">
        <v>2018</v>
      </c>
      <c r="J8" s="11">
        <v>2019</v>
      </c>
      <c r="K8" s="11" t="s">
        <v>50</v>
      </c>
      <c r="L8" s="266"/>
    </row>
    <row r="9" spans="1:12" x14ac:dyDescent="0.25">
      <c r="A9" s="15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11">
        <v>10</v>
      </c>
      <c r="K9" s="11">
        <v>11</v>
      </c>
      <c r="L9" s="11">
        <v>12</v>
      </c>
    </row>
    <row r="10" spans="1:12" s="42" customFormat="1" ht="27" customHeight="1" x14ac:dyDescent="0.25">
      <c r="A10" s="275" t="s">
        <v>87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76"/>
      <c r="L10" s="277"/>
    </row>
    <row r="11" spans="1:12" s="42" customFormat="1" ht="24" customHeight="1" x14ac:dyDescent="0.25">
      <c r="A11" s="275" t="s">
        <v>88</v>
      </c>
      <c r="B11" s="276"/>
      <c r="C11" s="276"/>
      <c r="D11" s="276"/>
      <c r="E11" s="276"/>
      <c r="F11" s="276"/>
      <c r="G11" s="276"/>
      <c r="H11" s="276"/>
      <c r="I11" s="276"/>
      <c r="J11" s="276"/>
      <c r="K11" s="276"/>
      <c r="L11" s="277"/>
    </row>
    <row r="12" spans="1:12" ht="50.25" customHeight="1" x14ac:dyDescent="0.25">
      <c r="A12" s="46" t="s">
        <v>3</v>
      </c>
      <c r="B12" s="82" t="s">
        <v>95</v>
      </c>
      <c r="C12" s="73" t="s">
        <v>100</v>
      </c>
      <c r="D12" s="84">
        <v>241</v>
      </c>
      <c r="E12" s="85">
        <v>1006</v>
      </c>
      <c r="F12" s="86" t="s">
        <v>101</v>
      </c>
      <c r="G12" s="87">
        <v>244</v>
      </c>
      <c r="H12" s="88">
        <v>0</v>
      </c>
      <c r="I12" s="88">
        <v>0</v>
      </c>
      <c r="J12" s="88">
        <v>0</v>
      </c>
      <c r="K12" s="115" t="s">
        <v>214</v>
      </c>
      <c r="L12" s="68"/>
    </row>
    <row r="13" spans="1:12" ht="47.25" customHeight="1" x14ac:dyDescent="0.25">
      <c r="A13" s="75" t="s">
        <v>62</v>
      </c>
      <c r="B13" s="82" t="s">
        <v>97</v>
      </c>
      <c r="C13" s="13" t="s">
        <v>100</v>
      </c>
      <c r="D13" s="84">
        <v>241</v>
      </c>
      <c r="E13" s="85">
        <v>1006</v>
      </c>
      <c r="F13" s="86" t="s">
        <v>102</v>
      </c>
      <c r="G13" s="87">
        <v>360</v>
      </c>
      <c r="H13" s="88">
        <v>10</v>
      </c>
      <c r="I13" s="88">
        <v>0</v>
      </c>
      <c r="J13" s="88">
        <v>0</v>
      </c>
      <c r="K13" s="112">
        <f t="shared" ref="K13" si="0">SUM(H13:J13)</f>
        <v>10</v>
      </c>
      <c r="L13" s="74" t="s">
        <v>103</v>
      </c>
    </row>
    <row r="14" spans="1:12" s="18" customFormat="1" x14ac:dyDescent="0.25">
      <c r="A14" s="16"/>
      <c r="B14" s="13" t="s">
        <v>78</v>
      </c>
      <c r="C14" s="16" t="s">
        <v>29</v>
      </c>
      <c r="D14" s="16" t="s">
        <v>29</v>
      </c>
      <c r="E14" s="16" t="s">
        <v>29</v>
      </c>
      <c r="F14" s="16" t="s">
        <v>29</v>
      </c>
      <c r="G14" s="17" t="s">
        <v>29</v>
      </c>
      <c r="H14" s="113">
        <f>SUM(H12:H13)</f>
        <v>10</v>
      </c>
      <c r="I14" s="114">
        <f>SUM(I12:I13)</f>
        <v>0</v>
      </c>
      <c r="J14" s="114">
        <f>SUM(J12:J13)</f>
        <v>0</v>
      </c>
      <c r="K14" s="113">
        <f>SUM(H14:J14)</f>
        <v>10</v>
      </c>
      <c r="L14" s="17"/>
    </row>
    <row r="15" spans="1:12" s="18" customFormat="1" x14ac:dyDescent="0.25">
      <c r="A15" s="19"/>
    </row>
    <row r="19" spans="1:11" x14ac:dyDescent="0.25">
      <c r="H19" s="64"/>
      <c r="I19" s="64"/>
      <c r="J19" s="64"/>
      <c r="K19" s="64"/>
    </row>
    <row r="20" spans="1:11" x14ac:dyDescent="0.25">
      <c r="H20" s="64"/>
      <c r="I20" s="64"/>
      <c r="J20" s="64"/>
      <c r="K20" s="64"/>
    </row>
    <row r="21" spans="1:11" x14ac:dyDescent="0.25">
      <c r="H21" s="64"/>
      <c r="I21" s="64"/>
      <c r="J21" s="64"/>
      <c r="K21" s="64"/>
    </row>
    <row r="22" spans="1:11" x14ac:dyDescent="0.25">
      <c r="H22" s="64"/>
      <c r="I22" s="64"/>
      <c r="J22" s="64"/>
      <c r="K22" s="64"/>
    </row>
    <row r="23" spans="1:11" x14ac:dyDescent="0.25">
      <c r="H23" s="65"/>
      <c r="I23" s="65"/>
      <c r="J23" s="65"/>
      <c r="K23" s="65"/>
    </row>
    <row r="24" spans="1:11" x14ac:dyDescent="0.25">
      <c r="A24" s="62"/>
      <c r="H24" s="64"/>
      <c r="I24" s="64"/>
      <c r="J24" s="64"/>
      <c r="K24" s="64"/>
    </row>
    <row r="25" spans="1:11" x14ac:dyDescent="0.25">
      <c r="A25" s="62"/>
      <c r="H25" s="64"/>
      <c r="I25" s="64"/>
      <c r="J25" s="64"/>
      <c r="K25" s="64"/>
    </row>
    <row r="26" spans="1:11" x14ac:dyDescent="0.25">
      <c r="H26" s="64"/>
      <c r="I26" s="64"/>
      <c r="J26" s="64"/>
      <c r="K26" s="64"/>
    </row>
  </sheetData>
  <autoFilter ref="A7:L13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1">
    <mergeCell ref="A11:L11"/>
    <mergeCell ref="A10:L10"/>
    <mergeCell ref="K1:L1"/>
    <mergeCell ref="A4:L4"/>
    <mergeCell ref="A5:L5"/>
    <mergeCell ref="A7:A8"/>
    <mergeCell ref="B7:B8"/>
    <mergeCell ref="C7:C8"/>
    <mergeCell ref="D7:G7"/>
    <mergeCell ref="H7:K7"/>
    <mergeCell ref="L7:L8"/>
  </mergeCells>
  <pageMargins left="0.78740157480314965" right="0.78740157480314965" top="1.1811023622047245" bottom="0.39370078740157483" header="0.31496062992125984" footer="0.31496062992125984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H17"/>
  <sheetViews>
    <sheetView view="pageBreakPreview" zoomScaleNormal="70" zoomScaleSheetLayoutView="100" workbookViewId="0">
      <selection activeCell="B18" sqref="B18"/>
    </sheetView>
  </sheetViews>
  <sheetFormatPr defaultRowHeight="15.75" x14ac:dyDescent="0.25"/>
  <cols>
    <col min="1" max="1" width="5.375" style="6" customWidth="1"/>
    <col min="2" max="2" width="42.125" style="1" customWidth="1"/>
    <col min="3" max="3" width="11.5" style="6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63.75" customHeight="1" x14ac:dyDescent="0.25">
      <c r="E1" s="278" t="s">
        <v>332</v>
      </c>
      <c r="F1" s="278"/>
      <c r="G1" s="278"/>
      <c r="H1" s="278"/>
    </row>
    <row r="2" spans="1:8" ht="70.5" customHeight="1" x14ac:dyDescent="0.25">
      <c r="E2" s="278" t="s">
        <v>321</v>
      </c>
      <c r="F2" s="278"/>
      <c r="G2" s="278"/>
      <c r="H2" s="278"/>
    </row>
    <row r="3" spans="1:8" ht="8.25" customHeight="1" x14ac:dyDescent="0.25">
      <c r="A3" s="10"/>
    </row>
    <row r="4" spans="1:8" x14ac:dyDescent="0.25">
      <c r="A4" s="268" t="s">
        <v>1</v>
      </c>
      <c r="B4" s="268"/>
      <c r="C4" s="268"/>
      <c r="D4" s="268"/>
      <c r="E4" s="268"/>
      <c r="F4" s="268"/>
      <c r="G4" s="268"/>
      <c r="H4" s="268"/>
    </row>
    <row r="5" spans="1:8" ht="48" customHeight="1" x14ac:dyDescent="0.25">
      <c r="A5" s="279" t="s">
        <v>133</v>
      </c>
      <c r="B5" s="268"/>
      <c r="C5" s="268"/>
      <c r="D5" s="268"/>
      <c r="E5" s="268"/>
      <c r="F5" s="268"/>
      <c r="G5" s="268"/>
      <c r="H5" s="268"/>
    </row>
    <row r="6" spans="1:8" ht="18.75" x14ac:dyDescent="0.25">
      <c r="A6" s="10"/>
    </row>
    <row r="7" spans="1:8" x14ac:dyDescent="0.25">
      <c r="A7" s="266" t="s">
        <v>17</v>
      </c>
      <c r="B7" s="266" t="s">
        <v>44</v>
      </c>
      <c r="C7" s="266" t="s">
        <v>2</v>
      </c>
      <c r="D7" s="266" t="s">
        <v>45</v>
      </c>
      <c r="E7" s="266" t="s">
        <v>46</v>
      </c>
      <c r="F7" s="266"/>
      <c r="G7" s="266"/>
      <c r="H7" s="266"/>
    </row>
    <row r="8" spans="1:8" x14ac:dyDescent="0.25">
      <c r="A8" s="266"/>
      <c r="B8" s="266"/>
      <c r="C8" s="266"/>
      <c r="D8" s="266"/>
      <c r="E8" s="12" t="s">
        <v>59</v>
      </c>
      <c r="F8" s="11" t="s">
        <v>51</v>
      </c>
      <c r="G8" s="11" t="s">
        <v>52</v>
      </c>
      <c r="H8" s="11" t="s">
        <v>53</v>
      </c>
    </row>
    <row r="9" spans="1:8" x14ac:dyDescent="0.25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</row>
    <row r="10" spans="1:8" x14ac:dyDescent="0.25">
      <c r="A10" s="270" t="s">
        <v>104</v>
      </c>
      <c r="B10" s="271"/>
      <c r="C10" s="271"/>
      <c r="D10" s="271"/>
      <c r="E10" s="271"/>
      <c r="F10" s="271"/>
      <c r="G10" s="271"/>
      <c r="H10" s="272"/>
    </row>
    <row r="11" spans="1:8" ht="33" customHeight="1" x14ac:dyDescent="0.25">
      <c r="A11" s="270" t="s">
        <v>105</v>
      </c>
      <c r="B11" s="271"/>
      <c r="C11" s="271"/>
      <c r="D11" s="271"/>
      <c r="E11" s="271"/>
      <c r="F11" s="271"/>
      <c r="G11" s="271"/>
      <c r="H11" s="272"/>
    </row>
    <row r="12" spans="1:8" ht="94.5" x14ac:dyDescent="0.25">
      <c r="A12" s="11" t="s">
        <v>3</v>
      </c>
      <c r="B12" s="73" t="s">
        <v>108</v>
      </c>
      <c r="C12" s="75" t="s">
        <v>91</v>
      </c>
      <c r="D12" s="75" t="s">
        <v>90</v>
      </c>
      <c r="E12" s="36">
        <v>0</v>
      </c>
      <c r="F12" s="36">
        <v>1</v>
      </c>
      <c r="G12" s="36">
        <v>1</v>
      </c>
      <c r="H12" s="36">
        <v>1</v>
      </c>
    </row>
    <row r="13" spans="1:8" ht="78.75" x14ac:dyDescent="0.25">
      <c r="A13" s="11" t="s">
        <v>62</v>
      </c>
      <c r="B13" s="73" t="s">
        <v>109</v>
      </c>
      <c r="C13" s="75" t="s">
        <v>106</v>
      </c>
      <c r="D13" s="75" t="s">
        <v>107</v>
      </c>
      <c r="E13" s="83">
        <v>1</v>
      </c>
      <c r="F13" s="83">
        <v>2</v>
      </c>
      <c r="G13" s="83">
        <v>2</v>
      </c>
      <c r="H13" s="83">
        <v>2</v>
      </c>
    </row>
    <row r="14" spans="1:8" ht="18.75" x14ac:dyDescent="0.25">
      <c r="A14" s="10"/>
    </row>
    <row r="17" spans="5:5" x14ac:dyDescent="0.25">
      <c r="E17" s="52"/>
    </row>
  </sheetData>
  <mergeCells count="11">
    <mergeCell ref="E1:H1"/>
    <mergeCell ref="E2:H2"/>
    <mergeCell ref="A10:H10"/>
    <mergeCell ref="A11:H11"/>
    <mergeCell ref="A4:H4"/>
    <mergeCell ref="A5:H5"/>
    <mergeCell ref="A7:A8"/>
    <mergeCell ref="B7:B8"/>
    <mergeCell ref="C7:C8"/>
    <mergeCell ref="D7:D8"/>
    <mergeCell ref="E7:H7"/>
  </mergeCells>
  <pageMargins left="0.78740157480314965" right="0.78740157480314965" top="1.1811023622047245" bottom="0.39370078740157483" header="0.31496062992125984" footer="0.31496062992125984"/>
  <pageSetup paperSize="9" scale="98" fitToHeight="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20"/>
  <sheetViews>
    <sheetView view="pageBreakPreview" zoomScaleNormal="70" zoomScaleSheetLayoutView="100" workbookViewId="0">
      <selection activeCell="B12" sqref="B12"/>
    </sheetView>
  </sheetViews>
  <sheetFormatPr defaultRowHeight="18.75" x14ac:dyDescent="0.25"/>
  <cols>
    <col min="1" max="1" width="4.75" style="38" customWidth="1"/>
    <col min="2" max="2" width="49.625" style="31" customWidth="1"/>
    <col min="3" max="3" width="18.5" style="31" customWidth="1"/>
    <col min="4" max="5" width="7.375" style="31" customWidth="1"/>
    <col min="6" max="6" width="17.75" style="31" customWidth="1"/>
    <col min="7" max="7" width="5.75" style="31" customWidth="1"/>
    <col min="8" max="10" width="13.75" style="31" bestFit="1" customWidth="1"/>
    <col min="11" max="11" width="17.625" style="31" customWidth="1"/>
    <col min="12" max="12" width="24.5" style="31" customWidth="1"/>
    <col min="13" max="16384" width="9" style="31"/>
  </cols>
  <sheetData>
    <row r="1" spans="1:12" ht="88.5" customHeight="1" x14ac:dyDescent="0.25">
      <c r="K1" s="287" t="s">
        <v>110</v>
      </c>
      <c r="L1" s="287"/>
    </row>
    <row r="4" spans="1:12" x14ac:dyDescent="0.25">
      <c r="A4" s="288" t="s">
        <v>1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</row>
    <row r="5" spans="1:12" x14ac:dyDescent="0.25">
      <c r="A5" s="288" t="s">
        <v>134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</row>
    <row r="7" spans="1:12" s="43" customFormat="1" ht="32.25" customHeight="1" x14ac:dyDescent="0.25">
      <c r="A7" s="289" t="s">
        <v>17</v>
      </c>
      <c r="B7" s="289" t="s">
        <v>47</v>
      </c>
      <c r="C7" s="289" t="s">
        <v>24</v>
      </c>
      <c r="D7" s="289" t="s">
        <v>22</v>
      </c>
      <c r="E7" s="289"/>
      <c r="F7" s="289"/>
      <c r="G7" s="289"/>
      <c r="H7" s="289" t="s">
        <v>48</v>
      </c>
      <c r="I7" s="289"/>
      <c r="J7" s="289"/>
      <c r="K7" s="289"/>
      <c r="L7" s="289" t="s">
        <v>49</v>
      </c>
    </row>
    <row r="8" spans="1:12" s="43" customFormat="1" ht="85.5" customHeight="1" x14ac:dyDescent="0.25">
      <c r="A8" s="289"/>
      <c r="B8" s="289"/>
      <c r="C8" s="289"/>
      <c r="D8" s="29" t="s">
        <v>24</v>
      </c>
      <c r="E8" s="29" t="s">
        <v>25</v>
      </c>
      <c r="F8" s="29" t="s">
        <v>26</v>
      </c>
      <c r="G8" s="29" t="s">
        <v>27</v>
      </c>
      <c r="H8" s="29">
        <v>2017</v>
      </c>
      <c r="I8" s="29">
        <v>2018</v>
      </c>
      <c r="J8" s="29">
        <v>2019</v>
      </c>
      <c r="K8" s="29" t="s">
        <v>50</v>
      </c>
      <c r="L8" s="289"/>
    </row>
    <row r="9" spans="1:12" s="43" customFormat="1" ht="15.75" x14ac:dyDescent="0.25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12</v>
      </c>
    </row>
    <row r="10" spans="1:12" s="44" customFormat="1" ht="18.75" customHeight="1" x14ac:dyDescent="0.25">
      <c r="A10" s="284" t="s">
        <v>105</v>
      </c>
      <c r="B10" s="285"/>
      <c r="C10" s="285"/>
      <c r="D10" s="285"/>
      <c r="E10" s="285"/>
      <c r="F10" s="285"/>
      <c r="G10" s="285"/>
      <c r="H10" s="285"/>
      <c r="I10" s="285"/>
      <c r="J10" s="285"/>
      <c r="K10" s="285"/>
      <c r="L10" s="286"/>
    </row>
    <row r="11" spans="1:12" s="44" customFormat="1" ht="15.75" x14ac:dyDescent="0.25">
      <c r="A11" s="284" t="s">
        <v>79</v>
      </c>
      <c r="B11" s="285"/>
      <c r="C11" s="285"/>
      <c r="D11" s="285"/>
      <c r="E11" s="285"/>
      <c r="F11" s="285"/>
      <c r="G11" s="285"/>
      <c r="H11" s="285"/>
      <c r="I11" s="285"/>
      <c r="J11" s="285"/>
      <c r="K11" s="285"/>
      <c r="L11" s="286"/>
    </row>
    <row r="12" spans="1:12" s="43" customFormat="1" ht="105" x14ac:dyDescent="0.25">
      <c r="A12" s="29" t="s">
        <v>3</v>
      </c>
      <c r="B12" s="28" t="s">
        <v>275</v>
      </c>
      <c r="C12" s="76" t="s">
        <v>60</v>
      </c>
      <c r="D12" s="78">
        <v>241</v>
      </c>
      <c r="E12" s="78">
        <v>501</v>
      </c>
      <c r="F12" s="78" t="s">
        <v>112</v>
      </c>
      <c r="G12" s="78">
        <v>244</v>
      </c>
      <c r="H12" s="39">
        <v>550</v>
      </c>
      <c r="I12" s="40">
        <f>H12</f>
        <v>550</v>
      </c>
      <c r="J12" s="40">
        <f>I12</f>
        <v>550</v>
      </c>
      <c r="K12" s="33">
        <f>SUM(H12:J12)</f>
        <v>1650</v>
      </c>
      <c r="L12" s="91" t="s">
        <v>117</v>
      </c>
    </row>
    <row r="13" spans="1:12" s="43" customFormat="1" ht="57.75" customHeight="1" x14ac:dyDescent="0.25">
      <c r="A13" s="282" t="s">
        <v>62</v>
      </c>
      <c r="B13" s="280" t="s">
        <v>116</v>
      </c>
      <c r="C13" s="76" t="s">
        <v>113</v>
      </c>
      <c r="D13" s="78">
        <v>243</v>
      </c>
      <c r="E13" s="78">
        <v>702</v>
      </c>
      <c r="F13" s="78" t="s">
        <v>114</v>
      </c>
      <c r="G13" s="78">
        <v>244</v>
      </c>
      <c r="H13" s="141">
        <v>150</v>
      </c>
      <c r="I13" s="141">
        <v>150</v>
      </c>
      <c r="J13" s="141">
        <v>150</v>
      </c>
      <c r="K13" s="141">
        <f>H13+I13+J13</f>
        <v>450</v>
      </c>
      <c r="L13" s="143" t="s">
        <v>226</v>
      </c>
    </row>
    <row r="14" spans="1:12" s="43" customFormat="1" ht="72" customHeight="1" x14ac:dyDescent="0.25">
      <c r="A14" s="283"/>
      <c r="B14" s="281"/>
      <c r="C14" s="76" t="s">
        <v>115</v>
      </c>
      <c r="D14" s="78">
        <v>244</v>
      </c>
      <c r="E14" s="78">
        <v>801</v>
      </c>
      <c r="F14" s="78" t="s">
        <v>114</v>
      </c>
      <c r="G14" s="78">
        <v>244</v>
      </c>
      <c r="H14" s="142">
        <v>0</v>
      </c>
      <c r="I14" s="141">
        <v>0</v>
      </c>
      <c r="J14" s="141">
        <v>0</v>
      </c>
      <c r="K14" s="141">
        <v>0</v>
      </c>
      <c r="L14" s="57"/>
    </row>
    <row r="15" spans="1:12" s="49" customFormat="1" x14ac:dyDescent="0.25">
      <c r="A15" s="47"/>
      <c r="B15" s="23" t="s">
        <v>78</v>
      </c>
      <c r="C15" s="47" t="s">
        <v>29</v>
      </c>
      <c r="D15" s="47" t="s">
        <v>29</v>
      </c>
      <c r="E15" s="47" t="s">
        <v>29</v>
      </c>
      <c r="F15" s="47" t="s">
        <v>29</v>
      </c>
      <c r="G15" s="47" t="s">
        <v>29</v>
      </c>
      <c r="H15" s="48">
        <f>SUM(H12:H14)</f>
        <v>700</v>
      </c>
      <c r="I15" s="48">
        <f>SUM(I12:I14)</f>
        <v>700</v>
      </c>
      <c r="J15" s="48">
        <f>SUM(J12:J14)</f>
        <v>700</v>
      </c>
      <c r="K15" s="48">
        <f>SUM(H15:J15)</f>
        <v>2100</v>
      </c>
      <c r="L15" s="47" t="s">
        <v>29</v>
      </c>
    </row>
    <row r="17" spans="1:11" x14ac:dyDescent="0.25">
      <c r="H17" s="63">
        <f>H12/1000</f>
        <v>0.55000000000000004</v>
      </c>
      <c r="I17" s="63">
        <f t="shared" ref="I17:K17" si="0">I12/1000</f>
        <v>0.55000000000000004</v>
      </c>
      <c r="J17" s="63">
        <f t="shared" si="0"/>
        <v>0.55000000000000004</v>
      </c>
      <c r="K17" s="63">
        <f t="shared" si="0"/>
        <v>1.65</v>
      </c>
    </row>
    <row r="18" spans="1:11" s="37" customFormat="1" x14ac:dyDescent="0.25">
      <c r="A18" s="41"/>
      <c r="B18" s="77"/>
      <c r="H18" s="63">
        <f t="shared" ref="H18:K18" si="1">H14/1000</f>
        <v>0</v>
      </c>
      <c r="I18" s="63">
        <f t="shared" si="1"/>
        <v>0</v>
      </c>
      <c r="J18" s="63">
        <f t="shared" si="1"/>
        <v>0</v>
      </c>
      <c r="K18" s="63">
        <f t="shared" si="1"/>
        <v>0</v>
      </c>
    </row>
    <row r="19" spans="1:11" s="37" customFormat="1" x14ac:dyDescent="0.25">
      <c r="A19" s="41"/>
      <c r="H19" s="63">
        <f t="shared" ref="H19:K19" si="2">H15/1000</f>
        <v>0.7</v>
      </c>
      <c r="I19" s="63">
        <f t="shared" si="2"/>
        <v>0.7</v>
      </c>
      <c r="J19" s="63">
        <f t="shared" si="2"/>
        <v>0.7</v>
      </c>
      <c r="K19" s="63">
        <f t="shared" si="2"/>
        <v>2.1</v>
      </c>
    </row>
    <row r="20" spans="1:11" s="37" customFormat="1" x14ac:dyDescent="0.25">
      <c r="A20" s="41"/>
    </row>
  </sheetData>
  <autoFilter ref="A7:L17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3">
    <mergeCell ref="B13:B14"/>
    <mergeCell ref="A13:A14"/>
    <mergeCell ref="A11:L11"/>
    <mergeCell ref="K1:L1"/>
    <mergeCell ref="A4:L4"/>
    <mergeCell ref="A5:L5"/>
    <mergeCell ref="A7:A8"/>
    <mergeCell ref="B7:B8"/>
    <mergeCell ref="C7:C8"/>
    <mergeCell ref="D7:G7"/>
    <mergeCell ref="H7:K7"/>
    <mergeCell ref="L7:L8"/>
    <mergeCell ref="A10:L10"/>
  </mergeCells>
  <pageMargins left="0.78740157480314965" right="0.78740157480314965" top="1.1811023622047245" bottom="0.39370078740157483" header="0.31496062992125984" footer="0.31496062992125984"/>
  <pageSetup paperSize="9" scale="62" fitToHeight="0" orientation="landscape" r:id="rId1"/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12"/>
  <sheetViews>
    <sheetView zoomScale="70" zoomScaleNormal="70" workbookViewId="0">
      <selection activeCell="B1" sqref="B1"/>
    </sheetView>
  </sheetViews>
  <sheetFormatPr defaultRowHeight="15.75" x14ac:dyDescent="0.25"/>
  <cols>
    <col min="1" max="1" width="5.375" style="6" customWidth="1"/>
    <col min="2" max="2" width="42.125" style="1" customWidth="1"/>
    <col min="3" max="3" width="11.5" style="6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78" customHeight="1" x14ac:dyDescent="0.25">
      <c r="E1" s="264" t="s">
        <v>333</v>
      </c>
      <c r="F1" s="264"/>
      <c r="G1" s="264"/>
      <c r="H1" s="264"/>
    </row>
    <row r="2" spans="1:8" ht="84" customHeight="1" x14ac:dyDescent="0.3">
      <c r="A2" s="10"/>
      <c r="E2" s="291" t="s">
        <v>322</v>
      </c>
      <c r="F2" s="291"/>
      <c r="G2" s="291"/>
      <c r="H2" s="291"/>
    </row>
    <row r="3" spans="1:8" ht="18.75" x14ac:dyDescent="0.25">
      <c r="A3" s="10"/>
    </row>
    <row r="4" spans="1:8" ht="18.75" x14ac:dyDescent="0.25">
      <c r="A4" s="273" t="s">
        <v>1</v>
      </c>
      <c r="B4" s="273"/>
      <c r="C4" s="273"/>
      <c r="D4" s="273"/>
      <c r="E4" s="273"/>
      <c r="F4" s="273"/>
      <c r="G4" s="273"/>
      <c r="H4" s="273"/>
    </row>
    <row r="5" spans="1:8" ht="48" customHeight="1" x14ac:dyDescent="0.25">
      <c r="A5" s="274" t="s">
        <v>118</v>
      </c>
      <c r="B5" s="273"/>
      <c r="C5" s="273"/>
      <c r="D5" s="273"/>
      <c r="E5" s="273"/>
      <c r="F5" s="273"/>
      <c r="G5" s="273"/>
      <c r="H5" s="273"/>
    </row>
    <row r="6" spans="1:8" ht="18.75" x14ac:dyDescent="0.25">
      <c r="A6" s="10"/>
    </row>
    <row r="7" spans="1:8" x14ac:dyDescent="0.25">
      <c r="A7" s="266" t="s">
        <v>17</v>
      </c>
      <c r="B7" s="266" t="s">
        <v>44</v>
      </c>
      <c r="C7" s="266" t="s">
        <v>2</v>
      </c>
      <c r="D7" s="266" t="s">
        <v>45</v>
      </c>
      <c r="E7" s="266" t="s">
        <v>46</v>
      </c>
      <c r="F7" s="266"/>
      <c r="G7" s="266"/>
      <c r="H7" s="266"/>
    </row>
    <row r="8" spans="1:8" x14ac:dyDescent="0.25">
      <c r="A8" s="266"/>
      <c r="B8" s="266"/>
      <c r="C8" s="266"/>
      <c r="D8" s="266"/>
      <c r="E8" s="12" t="s">
        <v>59</v>
      </c>
      <c r="F8" s="11" t="s">
        <v>51</v>
      </c>
      <c r="G8" s="11" t="s">
        <v>52</v>
      </c>
      <c r="H8" s="11" t="s">
        <v>53</v>
      </c>
    </row>
    <row r="9" spans="1:8" x14ac:dyDescent="0.25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</row>
    <row r="10" spans="1:8" x14ac:dyDescent="0.25">
      <c r="A10" s="290" t="s">
        <v>119</v>
      </c>
      <c r="B10" s="290"/>
      <c r="C10" s="290"/>
      <c r="D10" s="290"/>
      <c r="E10" s="290"/>
      <c r="F10" s="290"/>
      <c r="G10" s="290"/>
      <c r="H10" s="290"/>
    </row>
    <row r="11" spans="1:8" ht="41.25" customHeight="1" x14ac:dyDescent="0.25">
      <c r="A11" s="290" t="s">
        <v>120</v>
      </c>
      <c r="B11" s="290"/>
      <c r="C11" s="290"/>
      <c r="D11" s="290"/>
      <c r="E11" s="290"/>
      <c r="F11" s="290"/>
      <c r="G11" s="290"/>
      <c r="H11" s="290"/>
    </row>
    <row r="12" spans="1:8" s="67" customFormat="1" ht="63.75" x14ac:dyDescent="0.25">
      <c r="A12" s="66" t="s">
        <v>3</v>
      </c>
      <c r="B12" s="28" t="s">
        <v>121</v>
      </c>
      <c r="C12" s="90" t="s">
        <v>93</v>
      </c>
      <c r="D12" s="92" t="s">
        <v>122</v>
      </c>
      <c r="E12" s="90">
        <v>0</v>
      </c>
      <c r="F12" s="90">
        <v>1</v>
      </c>
      <c r="G12" s="90">
        <v>2</v>
      </c>
      <c r="H12" s="90">
        <v>2</v>
      </c>
    </row>
  </sheetData>
  <mergeCells count="11">
    <mergeCell ref="E1:H1"/>
    <mergeCell ref="A10:H10"/>
    <mergeCell ref="A11:H11"/>
    <mergeCell ref="A4:H4"/>
    <mergeCell ref="A5:H5"/>
    <mergeCell ref="A7:A8"/>
    <mergeCell ref="B7:B8"/>
    <mergeCell ref="C7:C8"/>
    <mergeCell ref="D7:D8"/>
    <mergeCell ref="E7:H7"/>
    <mergeCell ref="E2:H2"/>
  </mergeCells>
  <pageMargins left="0.78740157480314965" right="0.78740157480314965" top="0.98425196850393704" bottom="0.39370078740157483" header="0.31496062992125984" footer="0.31496062992125984"/>
  <pageSetup paperSize="9" scale="9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19"/>
  <sheetViews>
    <sheetView view="pageBreakPreview" zoomScale="70" zoomScaleNormal="85" zoomScaleSheetLayoutView="70" workbookViewId="0">
      <selection activeCell="B1" sqref="B1"/>
    </sheetView>
  </sheetViews>
  <sheetFormatPr defaultRowHeight="18.75" outlineLevelRow="1" x14ac:dyDescent="0.25"/>
  <cols>
    <col min="1" max="1" width="4.75" style="38" customWidth="1"/>
    <col min="2" max="2" width="38.625" style="31" customWidth="1"/>
    <col min="3" max="3" width="18.5" style="31" customWidth="1"/>
    <col min="4" max="4" width="6.125" style="31" customWidth="1"/>
    <col min="5" max="5" width="6.875" style="31" customWidth="1"/>
    <col min="6" max="6" width="10.75" style="31" customWidth="1"/>
    <col min="7" max="7" width="5.75" style="31" customWidth="1"/>
    <col min="8" max="10" width="9.625" style="31" customWidth="1"/>
    <col min="11" max="11" width="17" style="31" customWidth="1"/>
    <col min="12" max="12" width="24.5" style="31" customWidth="1"/>
    <col min="13" max="16384" width="9" style="31"/>
  </cols>
  <sheetData>
    <row r="1" spans="1:12" ht="72.75" customHeight="1" x14ac:dyDescent="0.25">
      <c r="J1" s="287" t="s">
        <v>334</v>
      </c>
      <c r="K1" s="287"/>
      <c r="L1" s="287"/>
    </row>
    <row r="2" spans="1:12" ht="90" customHeight="1" x14ac:dyDescent="0.25">
      <c r="J2" s="287" t="s">
        <v>324</v>
      </c>
      <c r="K2" s="287"/>
      <c r="L2" s="287"/>
    </row>
    <row r="4" spans="1:12" x14ac:dyDescent="0.25">
      <c r="A4" s="288" t="s">
        <v>1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</row>
    <row r="5" spans="1:12" x14ac:dyDescent="0.25">
      <c r="A5" s="288" t="s">
        <v>123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</row>
    <row r="7" spans="1:12" s="43" customFormat="1" ht="15.75" x14ac:dyDescent="0.25">
      <c r="A7" s="289" t="s">
        <v>17</v>
      </c>
      <c r="B7" s="289" t="s">
        <v>47</v>
      </c>
      <c r="C7" s="289" t="s">
        <v>24</v>
      </c>
      <c r="D7" s="289" t="s">
        <v>22</v>
      </c>
      <c r="E7" s="289"/>
      <c r="F7" s="289"/>
      <c r="G7" s="289"/>
      <c r="H7" s="289" t="s">
        <v>48</v>
      </c>
      <c r="I7" s="289"/>
      <c r="J7" s="289"/>
      <c r="K7" s="289"/>
      <c r="L7" s="289" t="s">
        <v>49</v>
      </c>
    </row>
    <row r="8" spans="1:12" s="43" customFormat="1" ht="93" customHeight="1" x14ac:dyDescent="0.25">
      <c r="A8" s="289"/>
      <c r="B8" s="289"/>
      <c r="C8" s="289"/>
      <c r="D8" s="29" t="s">
        <v>24</v>
      </c>
      <c r="E8" s="29" t="s">
        <v>25</v>
      </c>
      <c r="F8" s="29" t="s">
        <v>26</v>
      </c>
      <c r="G8" s="29" t="s">
        <v>27</v>
      </c>
      <c r="H8" s="29">
        <v>2017</v>
      </c>
      <c r="I8" s="29">
        <v>2018</v>
      </c>
      <c r="J8" s="29">
        <v>2019</v>
      </c>
      <c r="K8" s="29" t="s">
        <v>50</v>
      </c>
      <c r="L8" s="289"/>
    </row>
    <row r="9" spans="1:12" s="43" customFormat="1" ht="15.75" x14ac:dyDescent="0.25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12</v>
      </c>
    </row>
    <row r="10" spans="1:12" s="44" customFormat="1" ht="18.75" customHeight="1" x14ac:dyDescent="0.25">
      <c r="A10" s="292" t="s">
        <v>124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4"/>
    </row>
    <row r="11" spans="1:12" s="44" customFormat="1" ht="15.75" x14ac:dyDescent="0.25">
      <c r="A11" s="292" t="s">
        <v>120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4"/>
    </row>
    <row r="12" spans="1:12" s="45" customFormat="1" ht="33.75" customHeight="1" outlineLevel="1" x14ac:dyDescent="0.25">
      <c r="A12" s="29" t="s">
        <v>3</v>
      </c>
      <c r="B12" s="93" t="s">
        <v>130</v>
      </c>
      <c r="C12" s="92" t="s">
        <v>125</v>
      </c>
      <c r="D12" s="94">
        <v>241</v>
      </c>
      <c r="E12" s="95" t="s">
        <v>111</v>
      </c>
      <c r="F12" s="96" t="s">
        <v>323</v>
      </c>
      <c r="G12" s="94">
        <v>244</v>
      </c>
      <c r="H12" s="83" t="s">
        <v>131</v>
      </c>
      <c r="I12" s="83" t="s">
        <v>131</v>
      </c>
      <c r="J12" s="83" t="s">
        <v>131</v>
      </c>
      <c r="K12" s="89" t="s">
        <v>132</v>
      </c>
      <c r="L12" s="93" t="s">
        <v>129</v>
      </c>
    </row>
    <row r="13" spans="1:12" s="45" customFormat="1" ht="111.75" customHeight="1" outlineLevel="1" x14ac:dyDescent="0.25">
      <c r="A13" s="78" t="s">
        <v>62</v>
      </c>
      <c r="B13" s="93" t="s">
        <v>127</v>
      </c>
      <c r="C13" s="92" t="s">
        <v>125</v>
      </c>
      <c r="D13" s="94">
        <v>241</v>
      </c>
      <c r="E13" s="95" t="s">
        <v>126</v>
      </c>
      <c r="F13" s="96">
        <v>1040050200</v>
      </c>
      <c r="G13" s="94">
        <v>322</v>
      </c>
      <c r="H13" s="97">
        <v>0</v>
      </c>
      <c r="I13" s="97">
        <v>0</v>
      </c>
      <c r="J13" s="97">
        <v>0</v>
      </c>
      <c r="K13" s="98">
        <v>0</v>
      </c>
      <c r="L13" s="93" t="s">
        <v>129</v>
      </c>
    </row>
    <row r="14" spans="1:12" s="45" customFormat="1" ht="106.5" customHeight="1" outlineLevel="1" x14ac:dyDescent="0.25">
      <c r="A14" s="78" t="s">
        <v>64</v>
      </c>
      <c r="B14" s="93" t="s">
        <v>128</v>
      </c>
      <c r="C14" s="92" t="s">
        <v>125</v>
      </c>
      <c r="D14" s="94">
        <v>241</v>
      </c>
      <c r="E14" s="95" t="s">
        <v>126</v>
      </c>
      <c r="F14" s="96">
        <v>1040074580</v>
      </c>
      <c r="G14" s="94">
        <v>322</v>
      </c>
      <c r="H14" s="97">
        <v>0</v>
      </c>
      <c r="I14" s="97">
        <v>0</v>
      </c>
      <c r="J14" s="97">
        <v>0</v>
      </c>
      <c r="K14" s="98">
        <v>0</v>
      </c>
      <c r="L14" s="93" t="s">
        <v>129</v>
      </c>
    </row>
    <row r="15" spans="1:12" x14ac:dyDescent="0.25">
      <c r="A15" s="47"/>
      <c r="B15" s="23" t="s">
        <v>78</v>
      </c>
      <c r="C15" s="47" t="s">
        <v>29</v>
      </c>
      <c r="D15" s="47" t="s">
        <v>29</v>
      </c>
      <c r="E15" s="47" t="s">
        <v>29</v>
      </c>
      <c r="F15" s="47" t="s">
        <v>29</v>
      </c>
      <c r="G15" s="47" t="s">
        <v>29</v>
      </c>
      <c r="H15" s="48">
        <f>SUM(H12)</f>
        <v>0</v>
      </c>
      <c r="I15" s="48">
        <f t="shared" ref="I15:J15" si="0">SUM(I12)</f>
        <v>0</v>
      </c>
      <c r="J15" s="48">
        <f t="shared" si="0"/>
        <v>0</v>
      </c>
      <c r="K15" s="99">
        <v>1240</v>
      </c>
      <c r="L15" s="50"/>
    </row>
    <row r="16" spans="1:12" x14ac:dyDescent="0.25">
      <c r="K16" s="100">
        <f>SUM(K13:K14)</f>
        <v>0</v>
      </c>
    </row>
    <row r="18" spans="8:11" x14ac:dyDescent="0.25">
      <c r="H18" s="63">
        <f>H12/1000</f>
        <v>0.31</v>
      </c>
      <c r="I18" s="63">
        <f>I12/1000</f>
        <v>0.31</v>
      </c>
      <c r="J18" s="63">
        <f>J12/1000</f>
        <v>0.31</v>
      </c>
      <c r="K18" s="63">
        <f>K12/1000</f>
        <v>1.24</v>
      </c>
    </row>
    <row r="19" spans="8:11" x14ac:dyDescent="0.25">
      <c r="H19" s="63">
        <f>H15/1000</f>
        <v>0</v>
      </c>
      <c r="I19" s="63">
        <f t="shared" ref="I19:K19" si="1">I15/1000</f>
        <v>0</v>
      </c>
      <c r="J19" s="63">
        <f t="shared" si="1"/>
        <v>0</v>
      </c>
      <c r="K19" s="63">
        <f t="shared" si="1"/>
        <v>1.24</v>
      </c>
    </row>
  </sheetData>
  <autoFilter ref="A7:L11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2">
    <mergeCell ref="J1:L1"/>
    <mergeCell ref="A11:L11"/>
    <mergeCell ref="A10:L10"/>
    <mergeCell ref="A4:L4"/>
    <mergeCell ref="A5:L5"/>
    <mergeCell ref="A7:A8"/>
    <mergeCell ref="B7:B8"/>
    <mergeCell ref="C7:C8"/>
    <mergeCell ref="D7:G7"/>
    <mergeCell ref="H7:K7"/>
    <mergeCell ref="L7:L8"/>
    <mergeCell ref="J2:L2"/>
  </mergeCells>
  <pageMargins left="0.78740157480314965" right="0.78740157480314965" top="1.1811023622047245" bottom="0.39370078740157483" header="0.31496062992125984" footer="0.31496062992125984"/>
  <pageSetup paperSize="9" scale="74" fitToHeight="0" orientation="landscape" r:id="rId1"/>
  <colBreaks count="1" manualBreakCount="1">
    <brk id="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H15"/>
  <sheetViews>
    <sheetView zoomScale="70" zoomScaleNormal="70" workbookViewId="0">
      <selection activeCell="D24" sqref="D24"/>
    </sheetView>
  </sheetViews>
  <sheetFormatPr defaultRowHeight="15.75" x14ac:dyDescent="0.25"/>
  <cols>
    <col min="1" max="1" width="5.375" style="6" customWidth="1"/>
    <col min="2" max="2" width="42.125" style="1" customWidth="1"/>
    <col min="3" max="3" width="11.5" style="6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92.25" customHeight="1" x14ac:dyDescent="0.25">
      <c r="F1" s="264" t="s">
        <v>141</v>
      </c>
      <c r="G1" s="264"/>
      <c r="H1" s="264"/>
    </row>
    <row r="2" spans="1:8" ht="18.75" hidden="1" x14ac:dyDescent="0.25">
      <c r="A2" s="70"/>
    </row>
    <row r="3" spans="1:8" ht="18.75" hidden="1" x14ac:dyDescent="0.25">
      <c r="A3" s="70"/>
    </row>
    <row r="4" spans="1:8" ht="18.75" x14ac:dyDescent="0.25">
      <c r="A4" s="273" t="s">
        <v>1</v>
      </c>
      <c r="B4" s="273"/>
      <c r="C4" s="273"/>
      <c r="D4" s="273"/>
      <c r="E4" s="273"/>
      <c r="F4" s="273"/>
      <c r="G4" s="273"/>
      <c r="H4" s="273"/>
    </row>
    <row r="5" spans="1:8" ht="48" customHeight="1" x14ac:dyDescent="0.25">
      <c r="A5" s="274" t="s">
        <v>142</v>
      </c>
      <c r="B5" s="273"/>
      <c r="C5" s="273"/>
      <c r="D5" s="273"/>
      <c r="E5" s="273"/>
      <c r="F5" s="273"/>
      <c r="G5" s="273"/>
      <c r="H5" s="273"/>
    </row>
    <row r="6" spans="1:8" ht="18.75" x14ac:dyDescent="0.25">
      <c r="A6" s="70"/>
    </row>
    <row r="7" spans="1:8" x14ac:dyDescent="0.25">
      <c r="A7" s="266" t="s">
        <v>17</v>
      </c>
      <c r="B7" s="266" t="s">
        <v>44</v>
      </c>
      <c r="C7" s="266" t="s">
        <v>2</v>
      </c>
      <c r="D7" s="266" t="s">
        <v>45</v>
      </c>
      <c r="E7" s="266" t="s">
        <v>46</v>
      </c>
      <c r="F7" s="266"/>
      <c r="G7" s="266"/>
      <c r="H7" s="266"/>
    </row>
    <row r="8" spans="1:8" x14ac:dyDescent="0.25">
      <c r="A8" s="266"/>
      <c r="B8" s="266"/>
      <c r="C8" s="266"/>
      <c r="D8" s="266"/>
      <c r="E8" s="71" t="s">
        <v>59</v>
      </c>
      <c r="F8" s="69" t="s">
        <v>51</v>
      </c>
      <c r="G8" s="69" t="s">
        <v>52</v>
      </c>
      <c r="H8" s="69" t="s">
        <v>53</v>
      </c>
    </row>
    <row r="9" spans="1:8" x14ac:dyDescent="0.25">
      <c r="A9" s="69">
        <v>1</v>
      </c>
      <c r="B9" s="69">
        <v>2</v>
      </c>
      <c r="C9" s="69">
        <v>3</v>
      </c>
      <c r="D9" s="69">
        <v>4</v>
      </c>
      <c r="E9" s="69">
        <v>5</v>
      </c>
      <c r="F9" s="69">
        <v>6</v>
      </c>
      <c r="G9" s="69">
        <v>7</v>
      </c>
      <c r="H9" s="69">
        <v>8</v>
      </c>
    </row>
    <row r="10" spans="1:8" ht="50.25" customHeight="1" x14ac:dyDescent="0.25">
      <c r="A10" s="295" t="s">
        <v>135</v>
      </c>
      <c r="B10" s="295"/>
      <c r="C10" s="295"/>
      <c r="D10" s="295"/>
      <c r="E10" s="295"/>
      <c r="F10" s="295"/>
      <c r="G10" s="295"/>
      <c r="H10" s="295"/>
    </row>
    <row r="11" spans="1:8" ht="20.25" customHeight="1" x14ac:dyDescent="0.25">
      <c r="A11" s="295" t="s">
        <v>136</v>
      </c>
      <c r="B11" s="295"/>
      <c r="C11" s="295"/>
      <c r="D11" s="295"/>
      <c r="E11" s="295"/>
      <c r="F11" s="295"/>
      <c r="G11" s="295"/>
      <c r="H11" s="295"/>
    </row>
    <row r="12" spans="1:8" s="20" customFormat="1" ht="63" x14ac:dyDescent="0.25">
      <c r="A12" s="69" t="s">
        <v>3</v>
      </c>
      <c r="B12" s="239" t="s">
        <v>311</v>
      </c>
      <c r="C12" s="238" t="s">
        <v>137</v>
      </c>
      <c r="D12" s="238" t="s">
        <v>138</v>
      </c>
      <c r="E12" s="240">
        <v>0</v>
      </c>
      <c r="F12" s="240">
        <v>8</v>
      </c>
      <c r="G12" s="240">
        <v>4</v>
      </c>
      <c r="H12" s="242">
        <v>1</v>
      </c>
    </row>
    <row r="13" spans="1:8" s="20" customFormat="1" ht="31.5" x14ac:dyDescent="0.25">
      <c r="A13" s="75" t="s">
        <v>62</v>
      </c>
      <c r="B13" s="239" t="s">
        <v>312</v>
      </c>
      <c r="C13" s="238" t="s">
        <v>139</v>
      </c>
      <c r="D13" s="238" t="s">
        <v>138</v>
      </c>
      <c r="E13" s="241">
        <v>0</v>
      </c>
      <c r="F13" s="241">
        <v>2</v>
      </c>
      <c r="G13" s="240">
        <v>2</v>
      </c>
      <c r="H13" s="242">
        <v>2</v>
      </c>
    </row>
    <row r="14" spans="1:8" s="20" customFormat="1" ht="31.5" x14ac:dyDescent="0.25">
      <c r="A14" s="75" t="s">
        <v>64</v>
      </c>
      <c r="B14" s="239" t="s">
        <v>313</v>
      </c>
      <c r="C14" s="238" t="s">
        <v>137</v>
      </c>
      <c r="D14" s="238" t="s">
        <v>138</v>
      </c>
      <c r="E14" s="240">
        <v>0</v>
      </c>
      <c r="F14" s="240">
        <v>0</v>
      </c>
      <c r="G14" s="240">
        <v>0</v>
      </c>
      <c r="H14" s="242">
        <v>1</v>
      </c>
    </row>
    <row r="15" spans="1:8" s="20" customFormat="1" ht="47.25" x14ac:dyDescent="0.25">
      <c r="A15" s="75" t="s">
        <v>65</v>
      </c>
      <c r="B15" s="239" t="s">
        <v>218</v>
      </c>
      <c r="C15" s="238" t="s">
        <v>140</v>
      </c>
      <c r="D15" s="238" t="s">
        <v>138</v>
      </c>
      <c r="E15" s="240">
        <v>12</v>
      </c>
      <c r="F15" s="240">
        <v>2</v>
      </c>
      <c r="G15" s="240">
        <v>0</v>
      </c>
      <c r="H15" s="242">
        <v>0</v>
      </c>
    </row>
  </sheetData>
  <mergeCells count="10">
    <mergeCell ref="A10:H10"/>
    <mergeCell ref="A11:H11"/>
    <mergeCell ref="F1:H1"/>
    <mergeCell ref="A4:H4"/>
    <mergeCell ref="A5:H5"/>
    <mergeCell ref="A7:A8"/>
    <mergeCell ref="B7:B8"/>
    <mergeCell ref="C7:C8"/>
    <mergeCell ref="D7:D8"/>
    <mergeCell ref="E7:H7"/>
  </mergeCells>
  <pageMargins left="0.78740157480314965" right="0.78740157480314965" top="1.1811023622047245" bottom="0.39370078740157483" header="0.31496062992125984" footer="0.31496062992125984"/>
  <pageSetup paperSize="9" scale="98" fitToHeight="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16"/>
  <sheetViews>
    <sheetView view="pageBreakPreview" zoomScale="85" zoomScaleSheetLayoutView="85" workbookViewId="0">
      <selection activeCell="I21" sqref="I21"/>
    </sheetView>
  </sheetViews>
  <sheetFormatPr defaultRowHeight="18.75" x14ac:dyDescent="0.25"/>
  <cols>
    <col min="1" max="1" width="4.75" style="31" customWidth="1"/>
    <col min="2" max="2" width="51.5" style="31" customWidth="1"/>
    <col min="3" max="3" width="18.5" style="31" customWidth="1"/>
    <col min="4" max="4" width="8.125" style="31" customWidth="1"/>
    <col min="5" max="5" width="8.875" style="31" customWidth="1"/>
    <col min="6" max="6" width="19.5" style="31" customWidth="1"/>
    <col min="7" max="7" width="6.5" style="31" customWidth="1"/>
    <col min="8" max="10" width="13.75" style="31" bestFit="1" customWidth="1"/>
    <col min="11" max="11" width="20" style="31" customWidth="1"/>
    <col min="12" max="12" width="34" style="31" customWidth="1"/>
    <col min="13" max="13" width="6.75" style="31" customWidth="1"/>
    <col min="14" max="16384" width="9" style="31"/>
  </cols>
  <sheetData>
    <row r="1" spans="1:12" ht="88.5" customHeight="1" x14ac:dyDescent="0.25">
      <c r="K1" s="287" t="s">
        <v>143</v>
      </c>
      <c r="L1" s="287"/>
    </row>
    <row r="2" spans="1:12" ht="16.5" customHeight="1" x14ac:dyDescent="0.25">
      <c r="A2" s="32"/>
    </row>
    <row r="3" spans="1:12" hidden="1" x14ac:dyDescent="0.25">
      <c r="A3" s="32"/>
    </row>
    <row r="4" spans="1:12" x14ac:dyDescent="0.25">
      <c r="A4" s="288" t="s">
        <v>1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</row>
    <row r="5" spans="1:12" x14ac:dyDescent="0.25">
      <c r="A5" s="288" t="s">
        <v>144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</row>
    <row r="6" spans="1:12" x14ac:dyDescent="0.25">
      <c r="A6" s="32"/>
    </row>
    <row r="7" spans="1:12" s="43" customFormat="1" ht="15.75" x14ac:dyDescent="0.25">
      <c r="A7" s="289" t="s">
        <v>17</v>
      </c>
      <c r="B7" s="289" t="s">
        <v>47</v>
      </c>
      <c r="C7" s="289" t="s">
        <v>24</v>
      </c>
      <c r="D7" s="289" t="s">
        <v>22</v>
      </c>
      <c r="E7" s="289"/>
      <c r="F7" s="289"/>
      <c r="G7" s="289"/>
      <c r="H7" s="289" t="s">
        <v>48</v>
      </c>
      <c r="I7" s="289"/>
      <c r="J7" s="289"/>
      <c r="K7" s="289"/>
      <c r="L7" s="289" t="s">
        <v>49</v>
      </c>
    </row>
    <row r="8" spans="1:12" s="43" customFormat="1" ht="93" customHeight="1" x14ac:dyDescent="0.25">
      <c r="A8" s="289"/>
      <c r="B8" s="289"/>
      <c r="C8" s="289"/>
      <c r="D8" s="29" t="s">
        <v>24</v>
      </c>
      <c r="E8" s="29" t="s">
        <v>25</v>
      </c>
      <c r="F8" s="29" t="s">
        <v>26</v>
      </c>
      <c r="G8" s="29" t="s">
        <v>27</v>
      </c>
      <c r="H8" s="29">
        <v>2017</v>
      </c>
      <c r="I8" s="29">
        <v>2018</v>
      </c>
      <c r="J8" s="29">
        <v>2019</v>
      </c>
      <c r="K8" s="29" t="s">
        <v>50</v>
      </c>
      <c r="L8" s="289"/>
    </row>
    <row r="9" spans="1:12" s="43" customFormat="1" ht="15.75" x14ac:dyDescent="0.25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9</v>
      </c>
      <c r="I9" s="29">
        <v>10</v>
      </c>
      <c r="J9" s="29">
        <v>11</v>
      </c>
      <c r="K9" s="29">
        <v>12</v>
      </c>
      <c r="L9" s="29">
        <v>13</v>
      </c>
    </row>
    <row r="10" spans="1:12" s="44" customFormat="1" ht="45.75" customHeight="1" x14ac:dyDescent="0.25">
      <c r="A10" s="296" t="s">
        <v>161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8"/>
    </row>
    <row r="11" spans="1:12" s="44" customFormat="1" ht="18" customHeight="1" x14ac:dyDescent="0.25">
      <c r="A11" s="296" t="s">
        <v>136</v>
      </c>
      <c r="B11" s="297"/>
      <c r="C11" s="297"/>
      <c r="D11" s="297"/>
      <c r="E11" s="297"/>
      <c r="F11" s="297"/>
      <c r="G11" s="297"/>
      <c r="H11" s="297"/>
      <c r="I11" s="297"/>
      <c r="J11" s="297"/>
      <c r="K11" s="297"/>
      <c r="L11" s="298"/>
    </row>
    <row r="12" spans="1:12" s="45" customFormat="1" ht="78.75" x14ac:dyDescent="0.25">
      <c r="A12" s="251" t="s">
        <v>3</v>
      </c>
      <c r="B12" s="252" t="s">
        <v>311</v>
      </c>
      <c r="C12" s="245" t="s">
        <v>60</v>
      </c>
      <c r="D12" s="245">
        <v>241</v>
      </c>
      <c r="E12" s="246" t="s">
        <v>145</v>
      </c>
      <c r="F12" s="255" t="s">
        <v>315</v>
      </c>
      <c r="G12" s="245">
        <v>244</v>
      </c>
      <c r="H12" s="253">
        <v>377</v>
      </c>
      <c r="I12" s="253">
        <v>700</v>
      </c>
      <c r="J12" s="253">
        <v>300</v>
      </c>
      <c r="K12" s="253">
        <v>1377</v>
      </c>
      <c r="L12" s="245" t="s">
        <v>222</v>
      </c>
    </row>
    <row r="13" spans="1:12" ht="78.75" x14ac:dyDescent="0.25">
      <c r="A13" s="251" t="s">
        <v>62</v>
      </c>
      <c r="B13" s="252" t="s">
        <v>312</v>
      </c>
      <c r="C13" s="245" t="s">
        <v>60</v>
      </c>
      <c r="D13" s="245">
        <v>241</v>
      </c>
      <c r="E13" s="246" t="s">
        <v>145</v>
      </c>
      <c r="F13" s="247">
        <v>1050081830</v>
      </c>
      <c r="G13" s="245">
        <v>245</v>
      </c>
      <c r="H13" s="253">
        <v>548</v>
      </c>
      <c r="I13" s="253">
        <v>300</v>
      </c>
      <c r="J13" s="253">
        <v>300</v>
      </c>
      <c r="K13" s="253">
        <v>1720.6</v>
      </c>
      <c r="L13" s="245" t="s">
        <v>222</v>
      </c>
    </row>
    <row r="14" spans="1:12" ht="78.75" x14ac:dyDescent="0.25">
      <c r="A14" s="251" t="s">
        <v>64</v>
      </c>
      <c r="B14" s="252" t="s">
        <v>313</v>
      </c>
      <c r="C14" s="245" t="s">
        <v>60</v>
      </c>
      <c r="D14" s="245">
        <v>241</v>
      </c>
      <c r="E14" s="246" t="s">
        <v>145</v>
      </c>
      <c r="F14" s="247">
        <v>1050081840</v>
      </c>
      <c r="G14" s="245">
        <v>244</v>
      </c>
      <c r="H14" s="254">
        <v>0</v>
      </c>
      <c r="I14" s="254">
        <v>0</v>
      </c>
      <c r="J14" s="253">
        <v>400</v>
      </c>
      <c r="K14" s="253">
        <v>400</v>
      </c>
      <c r="L14" s="245" t="s">
        <v>222</v>
      </c>
    </row>
    <row r="15" spans="1:12" ht="78.75" x14ac:dyDescent="0.25">
      <c r="A15" s="251" t="s">
        <v>65</v>
      </c>
      <c r="B15" s="252" t="s">
        <v>218</v>
      </c>
      <c r="C15" s="245" t="s">
        <v>60</v>
      </c>
      <c r="D15" s="245">
        <v>241</v>
      </c>
      <c r="E15" s="246" t="s">
        <v>145</v>
      </c>
      <c r="F15" s="247">
        <v>1050083270</v>
      </c>
      <c r="G15" s="245">
        <v>244</v>
      </c>
      <c r="H15" s="253">
        <v>323</v>
      </c>
      <c r="I15" s="254">
        <v>0</v>
      </c>
      <c r="J15" s="254">
        <v>0</v>
      </c>
      <c r="K15" s="253">
        <v>759.4</v>
      </c>
      <c r="L15" s="245" t="s">
        <v>222</v>
      </c>
    </row>
    <row r="16" spans="1:12" x14ac:dyDescent="0.25">
      <c r="A16" s="248"/>
      <c r="B16" s="243" t="s">
        <v>78</v>
      </c>
      <c r="C16" s="244" t="s">
        <v>29</v>
      </c>
      <c r="D16" s="244" t="s">
        <v>29</v>
      </c>
      <c r="E16" s="244" t="s">
        <v>29</v>
      </c>
      <c r="F16" s="244" t="s">
        <v>29</v>
      </c>
      <c r="G16" s="244" t="s">
        <v>29</v>
      </c>
      <c r="H16" s="249">
        <v>1248</v>
      </c>
      <c r="I16" s="249">
        <v>1000</v>
      </c>
      <c r="J16" s="249">
        <v>1000</v>
      </c>
      <c r="K16" s="249">
        <v>4257</v>
      </c>
      <c r="L16" s="250"/>
    </row>
  </sheetData>
  <autoFilter ref="A7:L11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1">
    <mergeCell ref="A11:L11"/>
    <mergeCell ref="A10:L10"/>
    <mergeCell ref="K1:L1"/>
    <mergeCell ref="A4:L4"/>
    <mergeCell ref="A5:L5"/>
    <mergeCell ref="A7:A8"/>
    <mergeCell ref="B7:B8"/>
    <mergeCell ref="C7:C8"/>
    <mergeCell ref="D7:G7"/>
    <mergeCell ref="H7:K7"/>
    <mergeCell ref="L7:L8"/>
  </mergeCells>
  <pageMargins left="0.19685039370078741" right="0.19685039370078741" top="0.19685039370078741" bottom="0.19685039370078741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16</vt:i4>
      </vt:variant>
    </vt:vector>
  </HeadingPairs>
  <TitlesOfParts>
    <vt:vector size="38" baseType="lpstr">
      <vt:lpstr>пр к пасп</vt:lpstr>
      <vt:lpstr>пр 1 к ПП1</vt:lpstr>
      <vt:lpstr>пр 2 к ПП1</vt:lpstr>
      <vt:lpstr>пр 1 к ПП2</vt:lpstr>
      <vt:lpstr>пр 2 к ПП2</vt:lpstr>
      <vt:lpstr>пр 1 к ПП3</vt:lpstr>
      <vt:lpstr>пр 2 к ПП3</vt:lpstr>
      <vt:lpstr>пр 1 к ПП4</vt:lpstr>
      <vt:lpstr>пр 2 к ПП4</vt:lpstr>
      <vt:lpstr>пр 5 к МП</vt:lpstr>
      <vt:lpstr>пр 6 к МП</vt:lpstr>
      <vt:lpstr>пр 7 к МП</vt:lpstr>
      <vt:lpstr>пр1 </vt:lpstr>
      <vt:lpstr>пр 2</vt:lpstr>
      <vt:lpstr>пр1 к мер</vt:lpstr>
      <vt:lpstr>пр2 к мер 1</vt:lpstr>
      <vt:lpstr>пр1 к мер 2</vt:lpstr>
      <vt:lpstr>пр 2 к мер 2</vt:lpstr>
      <vt:lpstr>пр 1 к мер 3</vt:lpstr>
      <vt:lpstr>пр2 к мер3</vt:lpstr>
      <vt:lpstr>пр1 к мер4</vt:lpstr>
      <vt:lpstr>пр2 к мер 4</vt:lpstr>
      <vt:lpstr>'пр 1 к ПП1'!Заголовки_для_печати</vt:lpstr>
      <vt:lpstr>'пр 1 к ПП2'!Заголовки_для_печати</vt:lpstr>
      <vt:lpstr>'пр 1 к ПП3'!Заголовки_для_печати</vt:lpstr>
      <vt:lpstr>'пр 1 к ПП4'!Заголовки_для_печати</vt:lpstr>
      <vt:lpstr>'пр 5 к МП'!Заголовки_для_печати</vt:lpstr>
      <vt:lpstr>'пр 6 к МП'!Заголовки_для_печати</vt:lpstr>
      <vt:lpstr>'пр 7 к МП'!Заголовки_для_печати</vt:lpstr>
      <vt:lpstr>'пр к пасп'!Заголовки_для_печати</vt:lpstr>
      <vt:lpstr>'пр 1 к ПП1'!Область_печати</vt:lpstr>
      <vt:lpstr>'пр 2 к ПП1'!Область_печати</vt:lpstr>
      <vt:lpstr>'пр 2 к ПП2'!Область_печати</vt:lpstr>
      <vt:lpstr>'пр 2 к ПП3'!Область_печати</vt:lpstr>
      <vt:lpstr>'пр 2 к ПП4'!Область_печати</vt:lpstr>
      <vt:lpstr>'пр 6 к МП'!Область_печати</vt:lpstr>
      <vt:lpstr>'пр 7 к МП'!Область_печати</vt:lpstr>
      <vt:lpstr>'пр к пасп'!Область_печати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Мирошникова </cp:lastModifiedBy>
  <cp:lastPrinted>2017-04-28T11:27:42Z</cp:lastPrinted>
  <dcterms:created xsi:type="dcterms:W3CDTF">2016-10-20T04:37:12Z</dcterms:created>
  <dcterms:modified xsi:type="dcterms:W3CDTF">2017-04-28T11:29:22Z</dcterms:modified>
</cp:coreProperties>
</file>