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755" tabRatio="752" activeTab="4"/>
  </bookViews>
  <sheets>
    <sheet name="пр 1 к ПП3" sheetId="15" r:id="rId1"/>
    <sheet name="пр 2 к ПП4" sheetId="16" r:id="rId2"/>
    <sheet name="Лист1" sheetId="20" r:id="rId3"/>
    <sheet name="пр 6 к МП" sheetId="5" r:id="rId4"/>
    <sheet name="пр 7 к МП" sheetId="6" r:id="rId5"/>
    <sheet name="пр 4 к мероп.1" sheetId="21" r:id="rId6"/>
    <sheet name="пр 5 к мероп. 2" sheetId="22" r:id="rId7"/>
    <sheet name="пр 6 к мероп 3" sheetId="23" r:id="rId8"/>
    <sheet name="пр 7 к мероп 4" sheetId="24" r:id="rId9"/>
  </sheets>
  <definedNames>
    <definedName name="_xlnm._FilterDatabase" localSheetId="0" hidden="1">'пр 1 к ПП3'!$A$8:$L$15</definedName>
    <definedName name="_xlnm._FilterDatabase" localSheetId="1" hidden="1">'пр 2 к ПП4'!$A$7:$L$11</definedName>
    <definedName name="_xlnm.Print_Titles" localSheetId="3">'пр 6 к МП'!$11:$13</definedName>
    <definedName name="_xlnm.Print_Titles" localSheetId="4">'пр 7 к МП'!$12:$14</definedName>
    <definedName name="_xlnm.Print_Area" localSheetId="0">'пр 1 к ПП3'!$A$1:$L$16</definedName>
    <definedName name="_xlnm.Print_Area" localSheetId="1">'пр 2 к ПП4'!$A$1:$L$15</definedName>
    <definedName name="_xlnm.Print_Area" localSheetId="3">'пр 6 к МП'!$A$1:$L$60</definedName>
    <definedName name="_xlnm.Print_Area" localSheetId="4">'пр 7 к МП'!$A$1:$K$85</definedName>
  </definedNames>
  <calcPr calcId="125725"/>
</workbook>
</file>

<file path=xl/calcChain.xml><?xml version="1.0" encoding="utf-8"?>
<calcChain xmlns="http://schemas.openxmlformats.org/spreadsheetml/2006/main">
  <c r="K53" i="6"/>
  <c r="I29"/>
  <c r="J29"/>
  <c r="H18" i="20" l="1"/>
  <c r="K17"/>
  <c r="K16"/>
  <c r="K15"/>
  <c r="K14"/>
  <c r="K13"/>
  <c r="K12"/>
  <c r="K18" l="1"/>
  <c r="J13" i="24"/>
  <c r="I13"/>
  <c r="H13"/>
  <c r="K12"/>
  <c r="J13" i="23"/>
  <c r="I13"/>
  <c r="H13"/>
  <c r="K12"/>
  <c r="J13" i="22"/>
  <c r="I13"/>
  <c r="H13"/>
  <c r="K13" s="1"/>
  <c r="K12"/>
  <c r="J13" i="21"/>
  <c r="I13"/>
  <c r="H13"/>
  <c r="K12"/>
  <c r="K13" i="24" l="1"/>
  <c r="K13" i="23"/>
  <c r="K13" i="21"/>
  <c r="J16" i="15" l="1"/>
  <c r="I16"/>
  <c r="H16"/>
  <c r="K14"/>
  <c r="K13"/>
  <c r="K16" l="1"/>
  <c r="K13" i="16" l="1"/>
  <c r="K14"/>
  <c r="K12"/>
  <c r="J25" i="5"/>
  <c r="K27"/>
  <c r="I38"/>
  <c r="J38"/>
  <c r="K38"/>
  <c r="K17" s="1"/>
  <c r="K19" s="1"/>
  <c r="J15" i="16"/>
  <c r="I15"/>
  <c r="H15"/>
  <c r="K15" s="1"/>
  <c r="J17" i="5" l="1"/>
  <c r="J19" s="1"/>
  <c r="L38"/>
  <c r="L40"/>
  <c r="H50" i="6" l="1"/>
  <c r="K50" s="1"/>
  <c r="K82"/>
  <c r="K78"/>
  <c r="G78"/>
  <c r="F78"/>
  <c r="E78"/>
  <c r="K75"/>
  <c r="K71"/>
  <c r="G71"/>
  <c r="F71"/>
  <c r="E71"/>
  <c r="K68"/>
  <c r="K64"/>
  <c r="G64"/>
  <c r="F64"/>
  <c r="E64"/>
  <c r="K61"/>
  <c r="K57"/>
  <c r="G57"/>
  <c r="F57"/>
  <c r="E57"/>
  <c r="K54"/>
  <c r="G50"/>
  <c r="F50"/>
  <c r="E50"/>
  <c r="K47"/>
  <c r="K43"/>
  <c r="G43"/>
  <c r="F43"/>
  <c r="E43"/>
  <c r="K40"/>
  <c r="K36"/>
  <c r="G36"/>
  <c r="F36"/>
  <c r="E36"/>
  <c r="J15"/>
  <c r="G29"/>
  <c r="F29"/>
  <c r="E29"/>
  <c r="E15" s="1"/>
  <c r="J22"/>
  <c r="I22"/>
  <c r="K22" s="1"/>
  <c r="G22"/>
  <c r="F22"/>
  <c r="E22"/>
  <c r="G21"/>
  <c r="F21"/>
  <c r="E21"/>
  <c r="G20"/>
  <c r="F20"/>
  <c r="E20"/>
  <c r="K19"/>
  <c r="G19"/>
  <c r="F19"/>
  <c r="E19"/>
  <c r="G18"/>
  <c r="F18"/>
  <c r="E18"/>
  <c r="G17"/>
  <c r="F17"/>
  <c r="E17"/>
  <c r="I15"/>
  <c r="L58" i="5"/>
  <c r="L56"/>
  <c r="L55"/>
  <c r="L53"/>
  <c r="L52"/>
  <c r="L50"/>
  <c r="L49"/>
  <c r="L47"/>
  <c r="L44"/>
  <c r="L42"/>
  <c r="L39"/>
  <c r="L37"/>
  <c r="L36"/>
  <c r="L34"/>
  <c r="L33"/>
  <c r="L32"/>
  <c r="L30"/>
  <c r="L26"/>
  <c r="L22"/>
  <c r="L20"/>
  <c r="F15" i="6" l="1"/>
  <c r="G15"/>
  <c r="K15"/>
  <c r="K29"/>
  <c r="L17" i="5"/>
  <c r="L19"/>
  <c r="K16" i="16" l="1"/>
  <c r="H17" i="15"/>
  <c r="H18"/>
  <c r="I18"/>
  <c r="J18"/>
  <c r="K18"/>
  <c r="I18" i="16" l="1"/>
  <c r="J18"/>
  <c r="H18"/>
  <c r="I3" i="6" l="1"/>
  <c r="I19" i="16"/>
  <c r="J19"/>
  <c r="H19"/>
  <c r="K19" l="1"/>
  <c r="K18" l="1"/>
  <c r="I17" i="15"/>
  <c r="H19" l="1"/>
  <c r="J17"/>
  <c r="J19" l="1"/>
  <c r="I19"/>
  <c r="K17"/>
  <c r="K19" l="1"/>
</calcChain>
</file>

<file path=xl/sharedStrings.xml><?xml version="1.0" encoding="utf-8"?>
<sst xmlns="http://schemas.openxmlformats.org/spreadsheetml/2006/main" count="504" uniqueCount="153">
  <si>
    <t>ИНФОРМАЦИЯ</t>
  </si>
  <si>
    <t>ПЕРЕЧЕНЬ</t>
  </si>
  <si>
    <t>1.1.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</si>
  <si>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</si>
  <si>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</si>
  <si>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</si>
  <si>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</si>
  <si>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</si>
  <si>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</si>
  <si>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</si>
  <si>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</si>
  <si>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</si>
  <si>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</si>
  <si>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</si>
  <si>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</si>
  <si>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</si>
  <si>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</si>
  <si>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</si>
  <si>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</si>
  <si>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</si>
  <si>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</si>
  <si>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</si>
  <si>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</si>
  <si>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</si>
  <si>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</si>
  <si>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</si>
  <si>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</si>
  <si>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</si>
  <si>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</si>
  <si>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</si>
  <si>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</si>
  <si>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</si>
  <si>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</si>
  <si>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</si>
  <si>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</si>
  <si>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</si>
  <si>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</si>
  <si>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Администрация Туруханского района</t>
  </si>
  <si>
    <t>1.2.</t>
  </si>
  <si>
    <t>1.3.</t>
  </si>
  <si>
    <t>1.4.</t>
  </si>
  <si>
    <t>Подпрограмма 2</t>
  </si>
  <si>
    <t>Подпрограмма 3</t>
  </si>
  <si>
    <t>Подпрограмма 4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</si>
  <si>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</si>
  <si>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</si>
  <si>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</si>
  <si>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</si>
  <si>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</si>
  <si>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</si>
  <si>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</si>
  <si>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</si>
  <si>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Задача. Обеспечение квалифицированных специалистов муниципальных учреждений служебным жильем и жилыми помещениями на праве аренды</t>
  </si>
  <si>
    <t>0501</t>
  </si>
  <si>
    <t>Управление образования Туруханского района</t>
  </si>
  <si>
    <t>Управление культуры администрации Туруханского района</t>
  </si>
  <si>
    <t xml:space="preserve"> 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</t>
  </si>
  <si>
    <t>ежегодное обеспечение служебным жильем специалистов, заключивших трудовые договоры с одним из учреждений системы образования и культуры Туруханского района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</si>
  <si>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</si>
  <si>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t>мероприятий подпрограммы 4 «Обеспечение жильем молодых семей Туруханского района»</t>
  </si>
  <si>
    <t>Цель. Поддержка в решении жилищной проблемы молодых семей, признанных в установленном порядке нуждающимися в улучшении жилищных условий.</t>
  </si>
  <si>
    <t>Администрациия Туруханского района</t>
  </si>
  <si>
    <t>1003</t>
  </si>
  <si>
    <t>1045020, 1040050200</t>
  </si>
  <si>
    <t>1047458, 1040074580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</si>
  <si>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федерального бюджета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</si>
  <si>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краевого бюджета</t>
  </si>
  <si>
    <t>Улучшение жилищных условий молодым семьям</t>
  </si>
  <si>
    <t>Софинансирование затрат на приобретение жилья в собственность молодых семей</t>
  </si>
  <si>
    <t>мероприятий подпрограммы 3 «Обеспечение жильем работников бюджетной сферы на территории Туруханского района»</t>
  </si>
  <si>
    <t>0412</t>
  </si>
  <si>
    <t>Обеспечение доступным и комфортным жильем жителей Туруханского района</t>
  </si>
  <si>
    <t xml:space="preserve">"Переселение жителей Туруханского района из неперспективных населенных пунктов" </t>
  </si>
  <si>
    <t>1006</t>
  </si>
  <si>
    <t>Обеспечение жильем работников бюджетной сферы на территории Туруханского района</t>
  </si>
  <si>
    <t>Обеспечение жильем молодых семей Туруханского района</t>
  </si>
  <si>
    <t xml:space="preserve">"О территориальном планировании Туруханского района" </t>
  </si>
  <si>
    <t>Отдельное мероприятие 1</t>
  </si>
  <si>
    <t>Проведение технической инвентаризации и паспортизации объектов капитального строительства</t>
  </si>
  <si>
    <t>0113</t>
  </si>
  <si>
    <t>Отдельное мероприятие 2</t>
  </si>
  <si>
    <t>Земельно-кадастровые работы и оформление документации на земельные участки под муниципальными объектами недвижимости</t>
  </si>
  <si>
    <t>Отдельное мероприятие 3</t>
  </si>
  <si>
    <t>Отдельное мероприятие 4</t>
  </si>
  <si>
    <t xml:space="preserve">Содержание жилищного фонда </t>
  </si>
  <si>
    <t>Подпрограмма 5</t>
  </si>
  <si>
    <t>О территориальном планировании Туруханского района</t>
  </si>
  <si>
    <t>Содержание жилищного фонда</t>
  </si>
  <si>
    <t>1.5.</t>
  </si>
  <si>
    <t>Управление образования администрации Туруханского района</t>
  </si>
  <si>
    <t>0702</t>
  </si>
  <si>
    <t xml:space="preserve">обеспечение жильем на правах аренды не менее 1 педагога в год </t>
  </si>
  <si>
    <t>1.6.</t>
  </si>
  <si>
    <t>«Переселение граждан из аварийного жилищного фонда муниципального образования Туруханский район»</t>
  </si>
  <si>
    <t>1.7.</t>
  </si>
  <si>
    <t>1.8.</t>
  </si>
  <si>
    <t>1.9.</t>
  </si>
  <si>
    <t>Подпрограмма  1</t>
  </si>
  <si>
    <t>Подпрограмма 1</t>
  </si>
  <si>
    <t>Приобретение в муниципальную собственность Туруханского района  жилых помещений для предоставления квалифицированным специалистам в качестве служебного жилья</t>
  </si>
  <si>
    <t>Оценка объектов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</si>
  <si>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0801</t>
  </si>
  <si>
    <t xml:space="preserve"> 10400S1800</t>
  </si>
  <si>
    <t>Приложение  2
к подпрограмме 3 «Обеспечение жильем работников бюджетной сферы на территории Туруханского района»</t>
  </si>
  <si>
    <t>Приложение  2
к подпрограмме 4 «Обеспечение жильем молодых семей Туруханского районае»</t>
  </si>
  <si>
    <t>1048180, 10400S1800</t>
  </si>
  <si>
    <t>Приложение  2
к мероприятию 1 «Техническая инвентаризация и паспортизация объектов капитального строительства»</t>
  </si>
  <si>
    <t>мероприятий мероприятия 1 «Техническая инвентаризация и паспортизация объектов капитального строительства»</t>
  </si>
  <si>
    <t xml:space="preserve">Цели, задачи, мероприятия </t>
  </si>
  <si>
    <t>Расходы по годам реализации мероприятия (тыс. руб.)</t>
  </si>
  <si>
    <t>Ожидаемый непосредственный результат (краткое описание) от реализации  мероприятия (в том числе в натуральном выражении)</t>
  </si>
  <si>
    <t>Цель.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</si>
  <si>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Задача. Оформление технической и кадастровой документации на объекты недвижимого имущества</t>
  </si>
  <si>
    <t>Оформление технической и кадастровой документации на объекты недвижимого имущества</t>
  </si>
  <si>
    <t xml:space="preserve">Оформление технической документации на объекты капитального строительства с постановкой на кадастровый учет в ГКН </t>
  </si>
  <si>
    <t>Итого по мероприятию</t>
  </si>
  <si>
    <t>Приложение  2
к мероприятию 2 «Земельно-кадастровые работы и оформление документации на земельные участки под муниципальными объектами недвижимого имущества»</t>
  </si>
  <si>
    <t>мероприятий мероприятия 2 «Земельно-кадастровые работы и оформление документации на земельные участки под муниципальными объектами недвижимого имущества»</t>
  </si>
  <si>
    <t>Задача. Формирование земельных участков под муниципальными объектами капитального строительства с постановкой на кадастровый учет</t>
  </si>
  <si>
    <t>Формирование земельных участков под муниципальными объектами капитального строительства с постановкой на кадастровый учет</t>
  </si>
  <si>
    <t>формирование земельных участков под муниципальными объектами капитального строительства с постановкой на кадастровый учет</t>
  </si>
  <si>
    <t>Приложение  2
к мероприятию 3 «Оценка объектов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участки»</t>
  </si>
  <si>
    <t>мероприятий мероприятия 2 «Оценка объектов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участки»</t>
  </si>
  <si>
    <t>Задача. Оценка объектов муниципального имущества, определение средней рыночной стоимости 1 кв.м. жилья на территории Туруханского района и экономическое обоснование ставок арендной платы за земельные участки</t>
  </si>
  <si>
    <t xml:space="preserve">оценка объектов муниципальной собственности для предоставления в аренду или отчуждения в порядке приватизации;
определение средней рыночной стоимости 1 кв.м. жилья в целях реализации мероприятий муниципальной программы;
подготовка экономического обоснования ставок арендной платы за земельные участки в соответствии с категорией земельного участка, позволит повысить доходность бюджета муниципального образования Туруханский район
</t>
  </si>
  <si>
    <t>Приложение  2
к мероприятию 4 «Содержание муниципального жилого фонда»</t>
  </si>
  <si>
    <t>мероприятий мероприятия 2 «Содержание муниципального жилого фонда»</t>
  </si>
  <si>
    <t>Задача. Содержание муниципального жилого фонда</t>
  </si>
  <si>
    <t>Содержание муниципального жилого фонда</t>
  </si>
  <si>
    <t>выполнение требований, установленных ст.ст. 30, 65, ч.3 ст.153 Жилищного кодекса РФ</t>
  </si>
  <si>
    <t>Приложение 2 к подпрограмме  5                                      «О территориальном планировании Туруханского района»</t>
  </si>
  <si>
    <t>мероприятий подпрограммы 5 «О территориальном планировании Туруханского района»</t>
  </si>
  <si>
    <t>Цель. Определение в документах территориального планирования назначение территорий ,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</t>
  </si>
  <si>
    <t>Задача. Разработка документов территориального планирования для последующего жилищного и иного строительства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</si>
  <si>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</si>
  <si>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</si>
  <si>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Обеспечение поселений документами территориального планирования в формате, соотвествующим действующему законодательству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</si>
  <si>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</t>
  </si>
  <si>
    <t>Выполнение топографо-геодезических работ, межевание и постановка земельных участков на кадастровый учет</t>
  </si>
  <si>
    <t>Разработка проектов планировки и межевания</t>
  </si>
  <si>
    <t xml:space="preserve">Актуализация документов территориального планирования и градостроительного зонирования </t>
  </si>
  <si>
    <t>Расходы на актуализацию документов территориального планирования и градостроительного зонирования муниципальных образований</t>
  </si>
  <si>
    <t xml:space="preserve">Приложение 3 к постановлению                                                                                                      администрации Туруханского района                                                                            от                №           - п </t>
  </si>
  <si>
    <t>Приложение  11</t>
  </si>
  <si>
    <t>Приложение  10 муниципальной программе Туруханского района "Обеспечение доступным и комфортным жильем жителей  Туруханского района"</t>
  </si>
  <si>
    <t xml:space="preserve">Приложение 1 к постановлению                                                                                                      администрации Туруханского района                                                                            от 12.12.2017 № 3020 - п </t>
  </si>
  <si>
    <t xml:space="preserve">Приложение 2 к постановлению                                                                                                      администрации Туруханского района                                                                            от 12.12.2017  № 3020 - п </t>
  </si>
  <si>
    <t xml:space="preserve">Приложение 4 к постановлению                                                                                                      администрации Туруханского района                                                                            от 12.12.2017 № 3020 - п </t>
  </si>
  <si>
    <t xml:space="preserve">Приложение 5 к постановлению                                                                                                      администрации Туруханского района                                                                            от 12.12.2017 № 3020 - п </t>
  </si>
  <si>
    <t xml:space="preserve">Приложение 6 к постановлению                                                                                                      администрации Туруханского района                                                                            от 12.12.2017 № 3020 - п </t>
  </si>
  <si>
    <t xml:space="preserve">Приложение 7 к постановлению                                                                                                      администрации Туруханского района                                                                            от 12.12.2017 № 3020 - п </t>
  </si>
  <si>
    <t xml:space="preserve">Приложение 8
к постановлению администрации                                                                        Туруханского района 
от 12.12.2017 № 3020-п
</t>
  </si>
  <si>
    <t>Приложение 9
к постановлению администрации                                                                        Туруханского района 
от 12.12.2017 № 3020-п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</si>
</sst>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0.000"/>
    <numFmt numFmtId="167" formatCode="_-* #,##0.000_р_._-;\-* #,##0.000_р_._-;_-* &quot;-&quot;???_р_._-;_-@_-"/>
    <numFmt numFmtId="168" formatCode="#,##0.000_ ;\-#,##0.000\ "/>
    <numFmt numFmtId="169" formatCode="#,##0.000"/>
  </numFmts>
  <fonts count="25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2"/>
      <charset val="204"/>
    </font>
    <font>
      <b/>
      <sz val="9"/>
      <name val="Times New Roman"/>
      <family val="2"/>
      <charset val="204"/>
    </font>
    <font>
      <sz val="9"/>
      <color indexed="8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8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43" fontId="6" fillId="0" borderId="1" xfId="2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3" fillId="3" borderId="0" xfId="0" applyFont="1" applyFill="1"/>
    <xf numFmtId="164" fontId="3" fillId="0" borderId="0" xfId="2" applyNumberFormat="1" applyFont="1"/>
    <xf numFmtId="2" fontId="3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167" fontId="6" fillId="0" borderId="1" xfId="2" applyNumberFormat="1" applyFont="1" applyFill="1" applyBorder="1" applyAlignment="1">
      <alignment horizontal="left" vertical="center" wrapText="1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9" fillId="0" borderId="0" xfId="0" applyFont="1"/>
    <xf numFmtId="0" fontId="2" fillId="3" borderId="1" xfId="0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4" fontId="3" fillId="0" borderId="0" xfId="2" applyNumberFormat="1" applyFont="1"/>
    <xf numFmtId="164" fontId="8" fillId="3" borderId="1" xfId="2" applyNumberFormat="1" applyFont="1" applyFill="1" applyBorder="1" applyAlignment="1">
      <alignment vertical="center" wrapText="1"/>
    </xf>
    <xf numFmtId="166" fontId="8" fillId="0" borderId="1" xfId="2" applyNumberFormat="1" applyFont="1" applyBorder="1" applyAlignment="1">
      <alignment vertical="center" wrapText="1"/>
    </xf>
    <xf numFmtId="43" fontId="2" fillId="3" borderId="1" xfId="2" applyFont="1" applyFill="1" applyBorder="1" applyAlignment="1">
      <alignment vertical="center" wrapText="1"/>
    </xf>
    <xf numFmtId="166" fontId="2" fillId="0" borderId="1" xfId="2" applyNumberFormat="1" applyFont="1" applyBorder="1" applyAlignment="1">
      <alignment vertical="center" wrapText="1"/>
    </xf>
    <xf numFmtId="164" fontId="2" fillId="3" borderId="1" xfId="2" applyNumberFormat="1" applyFont="1" applyFill="1" applyBorder="1" applyAlignment="1">
      <alignment vertical="center" wrapText="1"/>
    </xf>
    <xf numFmtId="167" fontId="8" fillId="0" borderId="1" xfId="2" applyNumberFormat="1" applyFont="1" applyBorder="1" applyAlignment="1">
      <alignment horizontal="center" vertical="center" wrapText="1"/>
    </xf>
    <xf numFmtId="167" fontId="2" fillId="0" borderId="1" xfId="2" applyNumberFormat="1" applyFont="1" applyBorder="1" applyAlignment="1">
      <alignment horizontal="center" vertical="center" wrapText="1"/>
    </xf>
    <xf numFmtId="167" fontId="4" fillId="0" borderId="0" xfId="0" applyNumberFormat="1" applyFont="1"/>
    <xf numFmtId="0" fontId="3" fillId="0" borderId="1" xfId="0" applyFont="1" applyBorder="1"/>
    <xf numFmtId="167" fontId="4" fillId="2" borderId="1" xfId="2" applyNumberFormat="1" applyFont="1" applyFill="1" applyBorder="1" applyAlignment="1">
      <alignment horizontal="right" vertical="center" wrapText="1"/>
    </xf>
    <xf numFmtId="168" fontId="4" fillId="2" borderId="1" xfId="2" applyNumberFormat="1" applyFont="1" applyFill="1" applyBorder="1" applyAlignment="1">
      <alignment horizontal="right" vertical="center" wrapText="1"/>
    </xf>
    <xf numFmtId="167" fontId="4" fillId="0" borderId="1" xfId="2" applyNumberFormat="1" applyFont="1" applyBorder="1" applyAlignment="1">
      <alignment horizontal="right" vertical="center" wrapText="1"/>
    </xf>
    <xf numFmtId="166" fontId="4" fillId="0" borderId="1" xfId="2" applyNumberFormat="1" applyFont="1" applyBorder="1" applyAlignment="1">
      <alignment horizontal="right" vertical="center" wrapText="1"/>
    </xf>
    <xf numFmtId="168" fontId="4" fillId="0" borderId="1" xfId="2" applyNumberFormat="1" applyFont="1" applyBorder="1" applyAlignment="1">
      <alignment horizontal="right" vertical="center" wrapText="1"/>
    </xf>
    <xf numFmtId="167" fontId="4" fillId="0" borderId="6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8" xfId="0" applyFont="1" applyBorder="1"/>
    <xf numFmtId="0" fontId="4" fillId="0" borderId="0" xfId="0" applyFont="1"/>
    <xf numFmtId="168" fontId="4" fillId="0" borderId="1" xfId="2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7" fontId="4" fillId="2" borderId="1" xfId="2" applyNumberFormat="1" applyFont="1" applyFill="1" applyBorder="1" applyAlignment="1">
      <alignment horizontal="right" vertical="center" wrapText="1"/>
    </xf>
    <xf numFmtId="168" fontId="4" fillId="2" borderId="1" xfId="2" applyNumberFormat="1" applyFont="1" applyFill="1" applyBorder="1" applyAlignment="1">
      <alignment horizontal="right" vertical="center" wrapText="1"/>
    </xf>
    <xf numFmtId="167" fontId="4" fillId="0" borderId="1" xfId="2" applyNumberFormat="1" applyFont="1" applyBorder="1" applyAlignment="1">
      <alignment horizontal="right" vertical="center" wrapText="1"/>
    </xf>
    <xf numFmtId="166" fontId="4" fillId="0" borderId="1" xfId="2" applyNumberFormat="1" applyFont="1" applyBorder="1" applyAlignment="1">
      <alignment horizontal="right" vertical="center" wrapText="1"/>
    </xf>
    <xf numFmtId="168" fontId="4" fillId="0" borderId="1" xfId="2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 wrapText="1"/>
    </xf>
    <xf numFmtId="167" fontId="4" fillId="0" borderId="1" xfId="0" applyNumberFormat="1" applyFont="1" applyFill="1" applyBorder="1" applyAlignment="1">
      <alignment horizontal="right" vertical="center"/>
    </xf>
    <xf numFmtId="167" fontId="4" fillId="0" borderId="6" xfId="2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167" fontId="4" fillId="0" borderId="1" xfId="2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167" fontId="4" fillId="0" borderId="6" xfId="2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6" fontId="8" fillId="5" borderId="1" xfId="2" applyNumberFormat="1" applyFont="1" applyFill="1" applyBorder="1" applyAlignment="1">
      <alignment vertical="center" wrapText="1"/>
    </xf>
    <xf numFmtId="166" fontId="2" fillId="5" borderId="1" xfId="2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6" fontId="2" fillId="0" borderId="1" xfId="0" applyNumberFormat="1" applyFont="1" applyBorder="1"/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168" fontId="4" fillId="5" borderId="1" xfId="2" applyNumberFormat="1" applyFont="1" applyFill="1" applyBorder="1" applyAlignment="1">
      <alignment horizontal="right" vertical="center" wrapText="1"/>
    </xf>
    <xf numFmtId="169" fontId="2" fillId="0" borderId="5" xfId="2" applyNumberFormat="1" applyFont="1" applyFill="1" applyBorder="1" applyAlignment="1">
      <alignment horizontal="center" vertical="center" wrapText="1"/>
    </xf>
    <xf numFmtId="169" fontId="2" fillId="0" borderId="1" xfId="2" applyNumberFormat="1" applyFont="1" applyFill="1" applyBorder="1" applyAlignment="1">
      <alignment horizontal="right" vertical="center" wrapText="1"/>
    </xf>
    <xf numFmtId="169" fontId="2" fillId="0" borderId="1" xfId="3" applyNumberFormat="1" applyFont="1" applyFill="1" applyBorder="1" applyAlignment="1">
      <alignment horizontal="right" vertical="center" wrapText="1"/>
    </xf>
    <xf numFmtId="0" fontId="12" fillId="0" borderId="5" xfId="8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7" fontId="10" fillId="0" borderId="1" xfId="2" applyNumberFormat="1" applyFont="1" applyBorder="1" applyAlignment="1">
      <alignment horizontal="center" vertical="center" wrapText="1"/>
    </xf>
    <xf numFmtId="167" fontId="10" fillId="0" borderId="1" xfId="2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168" fontId="16" fillId="0" borderId="1" xfId="2" applyNumberFormat="1" applyFont="1" applyBorder="1" applyAlignment="1">
      <alignment horizontal="center" vertical="center" wrapText="1"/>
    </xf>
    <xf numFmtId="167" fontId="18" fillId="0" borderId="1" xfId="2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0" fillId="0" borderId="1" xfId="0" applyFont="1" applyBorder="1" applyAlignment="1">
      <alignment vertical="center" wrapText="1"/>
    </xf>
    <xf numFmtId="167" fontId="10" fillId="0" borderId="1" xfId="2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6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7" fontId="19" fillId="0" borderId="1" xfId="2" applyNumberFormat="1" applyFont="1" applyBorder="1" applyAlignment="1">
      <alignment horizontal="center" vertical="center" wrapText="1"/>
    </xf>
    <xf numFmtId="167" fontId="19" fillId="0" borderId="1" xfId="2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center" wrapText="1"/>
    </xf>
    <xf numFmtId="168" fontId="20" fillId="0" borderId="1" xfId="2" applyNumberFormat="1" applyFont="1" applyBorder="1" applyAlignment="1">
      <alignment horizontal="center" vertical="center" wrapText="1"/>
    </xf>
    <xf numFmtId="167" fontId="20" fillId="0" borderId="1" xfId="2" applyNumberFormat="1" applyFont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167" fontId="23" fillId="0" borderId="1" xfId="2" applyNumberFormat="1" applyFont="1" applyBorder="1" applyAlignment="1">
      <alignment horizontal="right" vertical="center" wrapText="1"/>
    </xf>
    <xf numFmtId="0" fontId="3" fillId="5" borderId="0" xfId="0" applyFont="1" applyFill="1" applyBorder="1" applyAlignment="1">
      <alignment vertical="center"/>
    </xf>
    <xf numFmtId="0" fontId="3" fillId="0" borderId="0" xfId="0" applyFont="1" applyFill="1" applyAlignment="1">
      <alignment horizontal="justify" vertical="center"/>
    </xf>
    <xf numFmtId="49" fontId="2" fillId="0" borderId="1" xfId="0" applyNumberFormat="1" applyFont="1" applyFill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left" vertical="center" wrapText="1"/>
    </xf>
    <xf numFmtId="0" fontId="8" fillId="0" borderId="4" xfId="4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8" fontId="4" fillId="0" borderId="5" xfId="2" applyNumberFormat="1" applyFont="1" applyBorder="1" applyAlignment="1">
      <alignment horizontal="right" vertical="center" wrapText="1"/>
    </xf>
    <xf numFmtId="168" fontId="4" fillId="0" borderId="6" xfId="2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166" fontId="4" fillId="0" borderId="5" xfId="2" applyNumberFormat="1" applyFont="1" applyBorder="1" applyAlignment="1">
      <alignment horizontal="right" vertical="center" wrapText="1"/>
    </xf>
    <xf numFmtId="166" fontId="4" fillId="0" borderId="6" xfId="2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68" fontId="4" fillId="5" borderId="5" xfId="2" applyNumberFormat="1" applyFont="1" applyFill="1" applyBorder="1" applyAlignment="1">
      <alignment horizontal="right" vertical="center" wrapText="1"/>
    </xf>
    <xf numFmtId="168" fontId="4" fillId="5" borderId="6" xfId="2" applyNumberFormat="1" applyFont="1" applyFill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167" fontId="4" fillId="0" borderId="5" xfId="0" applyNumberFormat="1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4"/>
    <cellStyle name="Обычный 3" xfId="5"/>
    <cellStyle name="Обычный 4" xfId="6"/>
    <cellStyle name="Обычный 4 2" xfId="8"/>
    <cellStyle name="Обычный 4 3" xfId="7"/>
    <cellStyle name="Финансовый" xfId="2" builtinId="3"/>
    <cellStyle name="Финансовый 2" xfId="9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L20"/>
  <sheetViews>
    <sheetView view="pageBreakPreview" zoomScaleNormal="70" zoomScaleSheetLayoutView="100" workbookViewId="0">
      <selection activeCell="K1" sqref="K1:L1"/>
    </sheetView>
  </sheetViews>
  <sheetFormatPr defaultColWidth="9" defaultRowHeight="18.75"/>
  <cols>
    <col min="1" max="1" width="4.75" style="13" customWidth="1"/>
    <col min="2" max="2" width="49.625" style="10" customWidth="1"/>
    <col min="3" max="3" width="18.5" style="10" customWidth="1"/>
    <col min="4" max="5" width="7.375" style="10" customWidth="1"/>
    <col min="6" max="6" width="17.75" style="10" customWidth="1"/>
    <col min="7" max="7" width="5.75" style="10" customWidth="1"/>
    <col min="8" max="10" width="13.75" style="10" bestFit="1" customWidth="1"/>
    <col min="11" max="11" width="17.625" style="10" customWidth="1"/>
    <col min="12" max="12" width="24.5" style="10" customWidth="1"/>
    <col min="13" max="16384" width="9" style="10"/>
  </cols>
  <sheetData>
    <row r="1" spans="1:12" ht="88.5" customHeight="1">
      <c r="K1" s="169" t="s">
        <v>145</v>
      </c>
      <c r="L1" s="169"/>
    </row>
    <row r="2" spans="1:12" s="72" customFormat="1" ht="88.5" customHeight="1">
      <c r="A2" s="106"/>
      <c r="K2" s="169" t="s">
        <v>103</v>
      </c>
      <c r="L2" s="169"/>
    </row>
    <row r="3" spans="1:12">
      <c r="A3" s="106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>
      <c r="A4" s="106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1:12">
      <c r="A6" s="170" t="s">
        <v>69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</row>
    <row r="7" spans="1:12">
      <c r="A7" s="106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s="15" customFormat="1" ht="32.25" customHeight="1">
      <c r="A8" s="171" t="s">
        <v>3</v>
      </c>
      <c r="B8" s="171" t="s">
        <v>30</v>
      </c>
      <c r="C8" s="171" t="s">
        <v>10</v>
      </c>
      <c r="D8" s="171" t="s">
        <v>8</v>
      </c>
      <c r="E8" s="171"/>
      <c r="F8" s="171"/>
      <c r="G8" s="171"/>
      <c r="H8" s="171" t="s">
        <v>31</v>
      </c>
      <c r="I8" s="171"/>
      <c r="J8" s="171"/>
      <c r="K8" s="171"/>
      <c r="L8" s="171" t="s">
        <v>32</v>
      </c>
    </row>
    <row r="9" spans="1:12" s="15" customFormat="1" ht="85.5" customHeight="1">
      <c r="A9" s="171"/>
      <c r="B9" s="171"/>
      <c r="C9" s="171"/>
      <c r="D9" s="107" t="s">
        <v>10</v>
      </c>
      <c r="E9" s="107" t="s">
        <v>11</v>
      </c>
      <c r="F9" s="107" t="s">
        <v>12</v>
      </c>
      <c r="G9" s="107" t="s">
        <v>13</v>
      </c>
      <c r="H9" s="107">
        <v>2017</v>
      </c>
      <c r="I9" s="107">
        <v>2018</v>
      </c>
      <c r="J9" s="107">
        <v>2019</v>
      </c>
      <c r="K9" s="107" t="s">
        <v>33</v>
      </c>
      <c r="L9" s="171"/>
    </row>
    <row r="10" spans="1:12" s="15" customFormat="1" ht="15.75">
      <c r="A10" s="107">
        <v>1</v>
      </c>
      <c r="B10" s="107">
        <v>2</v>
      </c>
      <c r="C10" s="107">
        <v>3</v>
      </c>
      <c r="D10" s="107">
        <v>4</v>
      </c>
      <c r="E10" s="107">
        <v>5</v>
      </c>
      <c r="F10" s="107">
        <v>6</v>
      </c>
      <c r="G10" s="107">
        <v>7</v>
      </c>
      <c r="H10" s="107">
        <v>8</v>
      </c>
      <c r="I10" s="107">
        <v>9</v>
      </c>
      <c r="J10" s="107">
        <v>10</v>
      </c>
      <c r="K10" s="107">
        <v>11</v>
      </c>
      <c r="L10" s="107">
        <v>12</v>
      </c>
    </row>
    <row r="11" spans="1:12" s="16" customFormat="1" ht="18.75" customHeight="1">
      <c r="A11" s="166" t="s">
        <v>52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8"/>
    </row>
    <row r="12" spans="1:12" s="16" customFormat="1" ht="15.75" customHeight="1">
      <c r="A12" s="166" t="s">
        <v>51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8"/>
    </row>
    <row r="13" spans="1:12" s="16" customFormat="1" ht="126.75" customHeight="1">
      <c r="A13" s="108" t="s">
        <v>2</v>
      </c>
      <c r="B13" s="110" t="s">
        <v>99</v>
      </c>
      <c r="C13" s="108" t="s">
        <v>37</v>
      </c>
      <c r="D13" s="108">
        <v>241</v>
      </c>
      <c r="E13" s="109" t="s">
        <v>53</v>
      </c>
      <c r="F13" s="108">
        <v>1030081780</v>
      </c>
      <c r="G13" s="108">
        <v>412</v>
      </c>
      <c r="H13" s="117">
        <v>720.3</v>
      </c>
      <c r="I13" s="117">
        <v>550</v>
      </c>
      <c r="J13" s="117">
        <v>550</v>
      </c>
      <c r="K13" s="117">
        <f>J13+I13+H13</f>
        <v>1820.3</v>
      </c>
      <c r="L13" s="120" t="s">
        <v>57</v>
      </c>
    </row>
    <row r="14" spans="1:12" s="15" customFormat="1" ht="54.75" customHeight="1">
      <c r="A14" s="162" t="s">
        <v>38</v>
      </c>
      <c r="B14" s="164" t="s">
        <v>56</v>
      </c>
      <c r="C14" s="103" t="s">
        <v>54</v>
      </c>
      <c r="D14" s="107">
        <v>243</v>
      </c>
      <c r="E14" s="11" t="s">
        <v>90</v>
      </c>
      <c r="F14" s="107">
        <v>1030081790</v>
      </c>
      <c r="G14" s="107">
        <v>244</v>
      </c>
      <c r="H14" s="118">
        <v>150</v>
      </c>
      <c r="I14" s="118">
        <v>150</v>
      </c>
      <c r="J14" s="118">
        <v>150</v>
      </c>
      <c r="K14" s="118">
        <f>H14+I14+J14</f>
        <v>450</v>
      </c>
      <c r="L14" s="31" t="s">
        <v>91</v>
      </c>
    </row>
    <row r="15" spans="1:12" s="15" customFormat="1" ht="63" customHeight="1">
      <c r="A15" s="163"/>
      <c r="B15" s="165"/>
      <c r="C15" s="103" t="s">
        <v>55</v>
      </c>
      <c r="D15" s="107">
        <v>244</v>
      </c>
      <c r="E15" s="11" t="s">
        <v>101</v>
      </c>
      <c r="F15" s="107">
        <v>1030081790</v>
      </c>
      <c r="G15" s="107">
        <v>244</v>
      </c>
      <c r="H15" s="119">
        <v>0</v>
      </c>
      <c r="I15" s="118">
        <v>0</v>
      </c>
      <c r="J15" s="118">
        <v>0</v>
      </c>
      <c r="K15" s="118">
        <v>0</v>
      </c>
      <c r="L15" s="103"/>
    </row>
    <row r="16" spans="1:12" s="15" customFormat="1" ht="72" customHeight="1">
      <c r="A16" s="36"/>
      <c r="B16" s="34" t="s">
        <v>50</v>
      </c>
      <c r="C16" s="36" t="s">
        <v>15</v>
      </c>
      <c r="D16" s="36" t="s">
        <v>15</v>
      </c>
      <c r="E16" s="36" t="s">
        <v>15</v>
      </c>
      <c r="F16" s="36" t="s">
        <v>15</v>
      </c>
      <c r="G16" s="36" t="s">
        <v>15</v>
      </c>
      <c r="H16" s="18">
        <f>H13+H14+H15</f>
        <v>870.3</v>
      </c>
      <c r="I16" s="18">
        <f>SUM(I13:I15)</f>
        <v>700</v>
      </c>
      <c r="J16" s="18">
        <f>SUM(J13:J15)</f>
        <v>700</v>
      </c>
      <c r="K16" s="18">
        <f>SUM(H16:J16)</f>
        <v>2270.3000000000002</v>
      </c>
      <c r="L16" s="36" t="s">
        <v>15</v>
      </c>
    </row>
    <row r="17" spans="1:11">
      <c r="A17" s="106"/>
      <c r="B17" s="72"/>
      <c r="C17" s="72"/>
      <c r="H17" s="23">
        <f>H13/1000</f>
        <v>0.72029999999999994</v>
      </c>
      <c r="I17" s="23">
        <f t="shared" ref="I17:K17" si="0">I13/1000</f>
        <v>0.55000000000000004</v>
      </c>
      <c r="J17" s="23">
        <f t="shared" si="0"/>
        <v>0.55000000000000004</v>
      </c>
      <c r="K17" s="23">
        <f t="shared" si="0"/>
        <v>1.8203</v>
      </c>
    </row>
    <row r="18" spans="1:11" s="12" customFormat="1">
      <c r="A18" s="14"/>
      <c r="B18" s="105"/>
      <c r="H18" s="23">
        <f t="shared" ref="H18:K18" si="1">H15/1000</f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</row>
    <row r="19" spans="1:11" s="12" customFormat="1">
      <c r="A19" s="14"/>
      <c r="H19" s="23">
        <f t="shared" ref="H19:K19" si="2">H16/1000</f>
        <v>0.87029999999999996</v>
      </c>
      <c r="I19" s="23">
        <f t="shared" si="2"/>
        <v>0.7</v>
      </c>
      <c r="J19" s="23">
        <f t="shared" si="2"/>
        <v>0.7</v>
      </c>
      <c r="K19" s="23">
        <f t="shared" si="2"/>
        <v>2.2703000000000002</v>
      </c>
    </row>
    <row r="20" spans="1:11" s="12" customFormat="1">
      <c r="A20" s="14"/>
    </row>
  </sheetData>
  <autoFilter ref="A8:L17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4">
    <mergeCell ref="A14:A15"/>
    <mergeCell ref="B14:B15"/>
    <mergeCell ref="A12:L12"/>
    <mergeCell ref="K1:L1"/>
    <mergeCell ref="A5:L5"/>
    <mergeCell ref="A6:L6"/>
    <mergeCell ref="A8:A9"/>
    <mergeCell ref="B8:B9"/>
    <mergeCell ref="C8:C9"/>
    <mergeCell ref="D8:G8"/>
    <mergeCell ref="H8:K8"/>
    <mergeCell ref="L8:L9"/>
    <mergeCell ref="A11:L11"/>
    <mergeCell ref="K2:L2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19"/>
  <sheetViews>
    <sheetView view="pageBreakPreview" zoomScale="70" zoomScaleNormal="85" zoomScaleSheetLayoutView="70" workbookViewId="0">
      <selection activeCell="K1" sqref="K1:L1"/>
    </sheetView>
  </sheetViews>
  <sheetFormatPr defaultColWidth="9" defaultRowHeight="18.75" outlineLevelRow="1"/>
  <cols>
    <col min="1" max="1" width="4.75" style="13" customWidth="1"/>
    <col min="2" max="2" width="38.625" style="10" customWidth="1"/>
    <col min="3" max="3" width="18.5" style="10" customWidth="1"/>
    <col min="4" max="4" width="6.125" style="10" customWidth="1"/>
    <col min="5" max="5" width="6.875" style="10" customWidth="1"/>
    <col min="6" max="6" width="10.75" style="10" customWidth="1"/>
    <col min="7" max="7" width="5.75" style="10" customWidth="1"/>
    <col min="8" max="8" width="10.875" style="10" customWidth="1"/>
    <col min="9" max="9" width="11.625" style="10" customWidth="1"/>
    <col min="10" max="10" width="10.5" style="10" customWidth="1"/>
    <col min="11" max="11" width="17" style="10" customWidth="1"/>
    <col min="12" max="12" width="24.5" style="10" customWidth="1"/>
    <col min="13" max="16384" width="9" style="10"/>
  </cols>
  <sheetData>
    <row r="1" spans="1:14" ht="88.5" customHeight="1">
      <c r="K1" s="169" t="s">
        <v>146</v>
      </c>
      <c r="L1" s="169"/>
    </row>
    <row r="2" spans="1:14" ht="81" customHeight="1">
      <c r="K2" s="169" t="s">
        <v>104</v>
      </c>
      <c r="L2" s="169"/>
      <c r="M2" s="72"/>
      <c r="N2" s="72"/>
    </row>
    <row r="4" spans="1:14">
      <c r="A4" s="170" t="s">
        <v>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4">
      <c r="A5" s="170" t="s">
        <v>59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7" spans="1:14" s="15" customFormat="1" ht="15.75">
      <c r="A7" s="171" t="s">
        <v>3</v>
      </c>
      <c r="B7" s="171" t="s">
        <v>30</v>
      </c>
      <c r="C7" s="171" t="s">
        <v>10</v>
      </c>
      <c r="D7" s="171" t="s">
        <v>8</v>
      </c>
      <c r="E7" s="171"/>
      <c r="F7" s="171"/>
      <c r="G7" s="171"/>
      <c r="H7" s="171" t="s">
        <v>31</v>
      </c>
      <c r="I7" s="171"/>
      <c r="J7" s="171"/>
      <c r="K7" s="171"/>
      <c r="L7" s="171" t="s">
        <v>32</v>
      </c>
    </row>
    <row r="8" spans="1:14" s="15" customFormat="1" ht="93" customHeight="1">
      <c r="A8" s="171"/>
      <c r="B8" s="171"/>
      <c r="C8" s="171"/>
      <c r="D8" s="9" t="s">
        <v>10</v>
      </c>
      <c r="E8" s="9" t="s">
        <v>11</v>
      </c>
      <c r="F8" s="9" t="s">
        <v>12</v>
      </c>
      <c r="G8" s="9" t="s">
        <v>13</v>
      </c>
      <c r="H8" s="9">
        <v>2017</v>
      </c>
      <c r="I8" s="9">
        <v>2018</v>
      </c>
      <c r="J8" s="9">
        <v>2019</v>
      </c>
      <c r="K8" s="9" t="s">
        <v>33</v>
      </c>
      <c r="L8" s="171"/>
    </row>
    <row r="9" spans="1:14" s="15" customFormat="1" ht="15.7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9</v>
      </c>
      <c r="I9" s="9">
        <v>10</v>
      </c>
      <c r="J9" s="9">
        <v>11</v>
      </c>
      <c r="K9" s="9">
        <v>12</v>
      </c>
      <c r="L9" s="9">
        <v>13</v>
      </c>
    </row>
    <row r="10" spans="1:14" s="16" customFormat="1" ht="18.75" customHeight="1">
      <c r="A10" s="172" t="s">
        <v>60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4"/>
    </row>
    <row r="11" spans="1:14" s="16" customFormat="1" ht="15.75">
      <c r="A11" s="172" t="s">
        <v>58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4"/>
    </row>
    <row r="12" spans="1:14" s="17" customFormat="1" ht="33.75" customHeight="1" outlineLevel="1">
      <c r="A12" s="35" t="s">
        <v>2</v>
      </c>
      <c r="B12" s="39" t="s">
        <v>68</v>
      </c>
      <c r="C12" s="38" t="s">
        <v>61</v>
      </c>
      <c r="D12" s="40">
        <v>241</v>
      </c>
      <c r="E12" s="41" t="s">
        <v>53</v>
      </c>
      <c r="F12" s="42" t="s">
        <v>105</v>
      </c>
      <c r="G12" s="40">
        <v>244</v>
      </c>
      <c r="H12" s="115">
        <v>284.14100000000002</v>
      </c>
      <c r="I12" s="114">
        <v>310</v>
      </c>
      <c r="J12" s="114">
        <v>310</v>
      </c>
      <c r="K12" s="114">
        <f>H12+I12+J12</f>
        <v>904.14100000000008</v>
      </c>
      <c r="L12" s="39" t="s">
        <v>67</v>
      </c>
    </row>
    <row r="13" spans="1:14" s="17" customFormat="1" ht="111.75" customHeight="1" outlineLevel="1">
      <c r="A13" s="35" t="s">
        <v>38</v>
      </c>
      <c r="B13" s="39" t="s">
        <v>65</v>
      </c>
      <c r="C13" s="38" t="s">
        <v>61</v>
      </c>
      <c r="D13" s="40">
        <v>241</v>
      </c>
      <c r="E13" s="41" t="s">
        <v>62</v>
      </c>
      <c r="F13" s="42" t="s">
        <v>63</v>
      </c>
      <c r="G13" s="40">
        <v>322</v>
      </c>
      <c r="H13" s="114">
        <v>0</v>
      </c>
      <c r="I13" s="114">
        <v>0</v>
      </c>
      <c r="J13" s="114">
        <v>0</v>
      </c>
      <c r="K13" s="114">
        <f t="shared" ref="K13:K15" si="0">H13+I13+J13</f>
        <v>0</v>
      </c>
      <c r="L13" s="39" t="s">
        <v>67</v>
      </c>
    </row>
    <row r="14" spans="1:14" s="17" customFormat="1" ht="106.5" customHeight="1" outlineLevel="1">
      <c r="A14" s="35" t="s">
        <v>39</v>
      </c>
      <c r="B14" s="39" t="s">
        <v>66</v>
      </c>
      <c r="C14" s="38" t="s">
        <v>61</v>
      </c>
      <c r="D14" s="40">
        <v>241</v>
      </c>
      <c r="E14" s="41" t="s">
        <v>62</v>
      </c>
      <c r="F14" s="42" t="s">
        <v>64</v>
      </c>
      <c r="G14" s="40">
        <v>322</v>
      </c>
      <c r="H14" s="114">
        <v>0</v>
      </c>
      <c r="I14" s="114">
        <v>0</v>
      </c>
      <c r="J14" s="114">
        <v>0</v>
      </c>
      <c r="K14" s="114">
        <f t="shared" si="0"/>
        <v>0</v>
      </c>
      <c r="L14" s="39" t="s">
        <v>67</v>
      </c>
    </row>
    <row r="15" spans="1:14">
      <c r="A15" s="36"/>
      <c r="B15" s="34" t="s">
        <v>50</v>
      </c>
      <c r="C15" s="36" t="s">
        <v>15</v>
      </c>
      <c r="D15" s="36" t="s">
        <v>15</v>
      </c>
      <c r="E15" s="36" t="s">
        <v>15</v>
      </c>
      <c r="F15" s="36" t="s">
        <v>15</v>
      </c>
      <c r="G15" s="36" t="s">
        <v>15</v>
      </c>
      <c r="H15" s="43">
        <f>H12+H13+H14</f>
        <v>284.14100000000002</v>
      </c>
      <c r="I15" s="43">
        <f>I12+I13+I14</f>
        <v>310</v>
      </c>
      <c r="J15" s="43">
        <f>J12+J13+J14</f>
        <v>310</v>
      </c>
      <c r="K15" s="114">
        <f t="shared" si="0"/>
        <v>904.14100000000008</v>
      </c>
      <c r="L15" s="37"/>
    </row>
    <row r="16" spans="1:14">
      <c r="K16" s="24">
        <f>SUM(K13:K14)</f>
        <v>0</v>
      </c>
    </row>
    <row r="18" spans="8:11">
      <c r="H18" s="23">
        <f>H12/1000</f>
        <v>0.28414100000000003</v>
      </c>
      <c r="I18" s="23">
        <f>I12/1000</f>
        <v>0.31</v>
      </c>
      <c r="J18" s="23">
        <f>J12/1000</f>
        <v>0.31</v>
      </c>
      <c r="K18" s="23">
        <f>K12/1000</f>
        <v>0.90414100000000008</v>
      </c>
    </row>
    <row r="19" spans="8:11">
      <c r="H19" s="23">
        <f>H15/1000</f>
        <v>0.28414100000000003</v>
      </c>
      <c r="I19" s="23">
        <f t="shared" ref="I19:K19" si="1">I15/1000</f>
        <v>0.31</v>
      </c>
      <c r="J19" s="23">
        <f t="shared" si="1"/>
        <v>0.31</v>
      </c>
      <c r="K19" s="23">
        <f t="shared" si="1"/>
        <v>0.90414100000000008</v>
      </c>
    </row>
  </sheetData>
  <autoFilter ref="A7:L11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2">
    <mergeCell ref="K1:L1"/>
    <mergeCell ref="A11:L11"/>
    <mergeCell ref="A10:L10"/>
    <mergeCell ref="K2:L2"/>
    <mergeCell ref="A4:L4"/>
    <mergeCell ref="A5:L5"/>
    <mergeCell ref="A7:A8"/>
    <mergeCell ref="B7:B8"/>
    <mergeCell ref="C7:C8"/>
    <mergeCell ref="D7:G7"/>
    <mergeCell ref="H7:K7"/>
    <mergeCell ref="L7:L8"/>
  </mergeCells>
  <pageMargins left="0.78740157480314965" right="0.78740157480314965" top="1.1811023622047245" bottom="0.39370078740157483" header="0.31496062992125984" footer="0.31496062992125984"/>
  <pageSetup paperSize="9" scale="73" fitToHeight="0" orientation="landscape" r:id="rId1"/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C1" sqref="C1"/>
    </sheetView>
  </sheetViews>
  <sheetFormatPr defaultRowHeight="15.75"/>
  <cols>
    <col min="1" max="1" width="6.375" customWidth="1"/>
    <col min="2" max="2" width="59" customWidth="1"/>
    <col min="3" max="3" width="18.625" customWidth="1"/>
    <col min="5" max="5" width="10.375" customWidth="1"/>
    <col min="6" max="6" width="12.75" customWidth="1"/>
    <col min="7" max="7" width="11.75" customWidth="1"/>
    <col min="8" max="8" width="12.625" customWidth="1"/>
    <col min="9" max="9" width="16" customWidth="1"/>
    <col min="10" max="10" width="11.625" customWidth="1"/>
    <col min="11" max="11" width="13.25" customWidth="1"/>
    <col min="12" max="12" width="40.5" customWidth="1"/>
  </cols>
  <sheetData>
    <row r="1" spans="1:12" ht="99" customHeight="1">
      <c r="A1" s="153"/>
      <c r="B1" s="153"/>
      <c r="C1" s="153"/>
      <c r="D1" s="153"/>
      <c r="E1" s="153"/>
      <c r="F1" s="153"/>
      <c r="G1" s="153"/>
      <c r="H1" s="153"/>
      <c r="I1" s="153"/>
      <c r="J1" s="178" t="s">
        <v>142</v>
      </c>
      <c r="K1" s="178"/>
      <c r="L1" s="178"/>
    </row>
    <row r="2" spans="1:12" ht="88.5" customHeight="1">
      <c r="A2" s="72"/>
      <c r="B2" s="72"/>
      <c r="C2" s="72"/>
      <c r="D2" s="72"/>
      <c r="E2" s="72"/>
      <c r="F2" s="72"/>
      <c r="G2" s="72"/>
      <c r="H2" s="72"/>
      <c r="I2" s="72"/>
      <c r="J2" s="179" t="s">
        <v>130</v>
      </c>
      <c r="K2" s="179"/>
      <c r="L2" s="179"/>
    </row>
    <row r="3" spans="1:12" ht="18.75">
      <c r="A3" s="154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8.75">
      <c r="A4" s="170" t="s">
        <v>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2" ht="18.75">
      <c r="A5" s="170" t="s">
        <v>131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1:12" ht="18.75">
      <c r="A6" s="154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>
      <c r="A7" s="171" t="s">
        <v>3</v>
      </c>
      <c r="B7" s="171" t="s">
        <v>30</v>
      </c>
      <c r="C7" s="171" t="s">
        <v>10</v>
      </c>
      <c r="D7" s="171" t="s">
        <v>8</v>
      </c>
      <c r="E7" s="171"/>
      <c r="F7" s="171"/>
      <c r="G7" s="171"/>
      <c r="H7" s="171" t="s">
        <v>31</v>
      </c>
      <c r="I7" s="171"/>
      <c r="J7" s="171"/>
      <c r="K7" s="171"/>
      <c r="L7" s="171" t="s">
        <v>32</v>
      </c>
    </row>
    <row r="8" spans="1:12" ht="94.5">
      <c r="A8" s="171"/>
      <c r="B8" s="171"/>
      <c r="C8" s="171"/>
      <c r="D8" s="113" t="s">
        <v>10</v>
      </c>
      <c r="E8" s="113" t="s">
        <v>11</v>
      </c>
      <c r="F8" s="113" t="s">
        <v>12</v>
      </c>
      <c r="G8" s="113" t="s">
        <v>13</v>
      </c>
      <c r="H8" s="113">
        <v>2017</v>
      </c>
      <c r="I8" s="113">
        <v>2018</v>
      </c>
      <c r="J8" s="113">
        <v>2019</v>
      </c>
      <c r="K8" s="113" t="s">
        <v>33</v>
      </c>
      <c r="L8" s="171"/>
    </row>
    <row r="9" spans="1:12">
      <c r="A9" s="113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3">
        <v>7</v>
      </c>
      <c r="H9" s="113">
        <v>9</v>
      </c>
      <c r="I9" s="113">
        <v>10</v>
      </c>
      <c r="J9" s="113">
        <v>11</v>
      </c>
      <c r="K9" s="113">
        <v>12</v>
      </c>
      <c r="L9" s="113">
        <v>13</v>
      </c>
    </row>
    <row r="10" spans="1:12">
      <c r="A10" s="175" t="s">
        <v>132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7"/>
    </row>
    <row r="11" spans="1:12">
      <c r="A11" s="175" t="s">
        <v>133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7"/>
    </row>
    <row r="12" spans="1:12" ht="78" customHeight="1">
      <c r="A12" s="162" t="s">
        <v>2</v>
      </c>
      <c r="B12" s="68" t="s">
        <v>134</v>
      </c>
      <c r="C12" s="162" t="s">
        <v>37</v>
      </c>
      <c r="D12" s="113">
        <v>241</v>
      </c>
      <c r="E12" s="11" t="s">
        <v>70</v>
      </c>
      <c r="F12" s="155" t="s">
        <v>135</v>
      </c>
      <c r="G12" s="113">
        <v>244</v>
      </c>
      <c r="H12" s="156">
        <v>377</v>
      </c>
      <c r="I12" s="156">
        <v>700</v>
      </c>
      <c r="J12" s="156">
        <v>300</v>
      </c>
      <c r="K12" s="156">
        <f>SUM(H12:J12)</f>
        <v>1377</v>
      </c>
      <c r="L12" s="162" t="s">
        <v>136</v>
      </c>
    </row>
    <row r="13" spans="1:12" ht="93" customHeight="1">
      <c r="A13" s="163"/>
      <c r="B13" s="68" t="s">
        <v>137</v>
      </c>
      <c r="C13" s="163"/>
      <c r="D13" s="113">
        <v>241</v>
      </c>
      <c r="E13" s="11" t="s">
        <v>70</v>
      </c>
      <c r="F13" s="157">
        <v>1050074660</v>
      </c>
      <c r="G13" s="113">
        <v>540</v>
      </c>
      <c r="H13" s="156">
        <v>2000</v>
      </c>
      <c r="I13" s="156">
        <v>0</v>
      </c>
      <c r="J13" s="156">
        <v>0</v>
      </c>
      <c r="K13" s="156">
        <f>J13+I13+H13</f>
        <v>2000</v>
      </c>
      <c r="L13" s="163"/>
    </row>
    <row r="14" spans="1:12" ht="81" customHeight="1">
      <c r="A14" s="103" t="s">
        <v>38</v>
      </c>
      <c r="B14" s="112" t="s">
        <v>138</v>
      </c>
      <c r="C14" s="113" t="s">
        <v>37</v>
      </c>
      <c r="D14" s="113">
        <v>241</v>
      </c>
      <c r="E14" s="11" t="s">
        <v>70</v>
      </c>
      <c r="F14" s="157">
        <v>1050081830</v>
      </c>
      <c r="G14" s="113">
        <v>245</v>
      </c>
      <c r="H14" s="156">
        <v>979</v>
      </c>
      <c r="I14" s="156">
        <v>300</v>
      </c>
      <c r="J14" s="156">
        <v>300</v>
      </c>
      <c r="K14" s="156">
        <f t="shared" ref="K14:K17" si="0">SUM(H14:J14)</f>
        <v>1579</v>
      </c>
      <c r="L14" s="113" t="s">
        <v>136</v>
      </c>
    </row>
    <row r="15" spans="1:12" ht="66.75" customHeight="1">
      <c r="A15" s="103" t="s">
        <v>39</v>
      </c>
      <c r="B15" s="112" t="s">
        <v>139</v>
      </c>
      <c r="C15" s="113" t="s">
        <v>37</v>
      </c>
      <c r="D15" s="113">
        <v>241</v>
      </c>
      <c r="E15" s="11" t="s">
        <v>70</v>
      </c>
      <c r="F15" s="157">
        <v>1050081840</v>
      </c>
      <c r="G15" s="113">
        <v>244</v>
      </c>
      <c r="H15" s="156">
        <v>0</v>
      </c>
      <c r="I15" s="156">
        <v>0</v>
      </c>
      <c r="J15" s="156">
        <v>400</v>
      </c>
      <c r="K15" s="156">
        <f t="shared" si="0"/>
        <v>400</v>
      </c>
      <c r="L15" s="113" t="s">
        <v>136</v>
      </c>
    </row>
    <row r="16" spans="1:12" ht="60.75" customHeight="1">
      <c r="A16" s="162" t="s">
        <v>40</v>
      </c>
      <c r="B16" s="68" t="s">
        <v>140</v>
      </c>
      <c r="C16" s="162" t="s">
        <v>37</v>
      </c>
      <c r="D16" s="113">
        <v>241</v>
      </c>
      <c r="E16" s="11" t="s">
        <v>70</v>
      </c>
      <c r="F16" s="157">
        <v>1050083270</v>
      </c>
      <c r="G16" s="113">
        <v>244</v>
      </c>
      <c r="H16" s="156">
        <v>323</v>
      </c>
      <c r="I16" s="156">
        <v>0</v>
      </c>
      <c r="J16" s="156">
        <v>0</v>
      </c>
      <c r="K16" s="156">
        <f t="shared" si="0"/>
        <v>323</v>
      </c>
      <c r="L16" s="162" t="s">
        <v>136</v>
      </c>
    </row>
    <row r="17" spans="1:12" ht="83.25" customHeight="1">
      <c r="A17" s="163"/>
      <c r="B17" s="158" t="s">
        <v>141</v>
      </c>
      <c r="C17" s="180"/>
      <c r="D17" s="113">
        <v>241</v>
      </c>
      <c r="E17" s="11" t="s">
        <v>70</v>
      </c>
      <c r="F17" s="157">
        <v>1050075910</v>
      </c>
      <c r="G17" s="113">
        <v>244</v>
      </c>
      <c r="H17" s="156">
        <v>2488.5</v>
      </c>
      <c r="I17" s="156">
        <v>0</v>
      </c>
      <c r="J17" s="156">
        <v>0</v>
      </c>
      <c r="K17" s="156">
        <f t="shared" si="0"/>
        <v>2488.5</v>
      </c>
      <c r="L17" s="180"/>
    </row>
    <row r="18" spans="1:12" ht="18.75">
      <c r="A18" s="36"/>
      <c r="B18" s="34" t="s">
        <v>50</v>
      </c>
      <c r="C18" s="159" t="s">
        <v>15</v>
      </c>
      <c r="D18" s="159" t="s">
        <v>15</v>
      </c>
      <c r="E18" s="159" t="s">
        <v>15</v>
      </c>
      <c r="F18" s="159" t="s">
        <v>15</v>
      </c>
      <c r="G18" s="159" t="s">
        <v>15</v>
      </c>
      <c r="H18" s="160">
        <f>H12+H13+H14+H15+H16+H17</f>
        <v>6167.5</v>
      </c>
      <c r="I18" s="160">
        <v>1000</v>
      </c>
      <c r="J18" s="160">
        <v>1000</v>
      </c>
      <c r="K18" s="160">
        <f>K12+K13+K14+K15+K16+K17</f>
        <v>8167.5</v>
      </c>
      <c r="L18" s="161"/>
    </row>
  </sheetData>
  <mergeCells count="18">
    <mergeCell ref="A16:A17"/>
    <mergeCell ref="C16:C17"/>
    <mergeCell ref="L16:L17"/>
    <mergeCell ref="A10:L10"/>
    <mergeCell ref="A11:L11"/>
    <mergeCell ref="A12:A13"/>
    <mergeCell ref="J1:L1"/>
    <mergeCell ref="J2:L2"/>
    <mergeCell ref="A4:L4"/>
    <mergeCell ref="A5:L5"/>
    <mergeCell ref="A7:A8"/>
    <mergeCell ref="B7:B8"/>
    <mergeCell ref="C7:C8"/>
    <mergeCell ref="D7:G7"/>
    <mergeCell ref="H7:K7"/>
    <mergeCell ref="L7:L8"/>
    <mergeCell ref="C12:C13"/>
    <mergeCell ref="L12:L13"/>
  </mergeCells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M58"/>
  <sheetViews>
    <sheetView view="pageBreakPreview" zoomScale="90" zoomScaleNormal="85" zoomScaleSheetLayoutView="90" workbookViewId="0">
      <selection activeCell="J1" sqref="J1:L1"/>
    </sheetView>
  </sheetViews>
  <sheetFormatPr defaultColWidth="9" defaultRowHeight="15.75"/>
  <cols>
    <col min="1" max="1" width="4.875" style="8" customWidth="1"/>
    <col min="2" max="2" width="18.625" style="97" customWidth="1"/>
    <col min="3" max="3" width="27.25" style="97" customWidth="1"/>
    <col min="4" max="4" width="31.25" style="6" customWidth="1"/>
    <col min="5" max="5" width="9.375" style="25" customWidth="1"/>
    <col min="6" max="6" width="8.25" style="25" customWidth="1"/>
    <col min="7" max="7" width="10.875" style="25" bestFit="1" customWidth="1"/>
    <col min="8" max="8" width="9.125" style="25" bestFit="1" customWidth="1"/>
    <col min="9" max="9" width="12.875" style="27" customWidth="1"/>
    <col min="10" max="10" width="13" style="27" customWidth="1"/>
    <col min="11" max="11" width="13.125" style="27" customWidth="1"/>
    <col min="12" max="12" width="14.25" style="32" customWidth="1"/>
    <col min="13" max="13" width="13" style="6" bestFit="1" customWidth="1"/>
    <col min="14" max="16384" width="9" style="6"/>
  </cols>
  <sheetData>
    <row r="1" spans="1:12" ht="102" customHeight="1">
      <c r="J1" s="189" t="s">
        <v>151</v>
      </c>
      <c r="K1" s="189"/>
      <c r="L1" s="189"/>
    </row>
    <row r="2" spans="1:12" ht="94.5" customHeight="1">
      <c r="E2" s="6"/>
      <c r="F2" s="6"/>
      <c r="G2" s="6"/>
      <c r="H2" s="6"/>
      <c r="I2" s="6"/>
      <c r="J2" s="181" t="s">
        <v>144</v>
      </c>
      <c r="K2" s="181"/>
      <c r="L2" s="181"/>
    </row>
    <row r="3" spans="1:12">
      <c r="A3" s="25"/>
    </row>
    <row r="4" spans="1:12">
      <c r="A4" s="25"/>
    </row>
    <row r="5" spans="1:12">
      <c r="A5" s="183" t="s">
        <v>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>
      <c r="A6" s="183" t="s">
        <v>48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2">
      <c r="A7" s="183" t="s">
        <v>49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</row>
    <row r="8" spans="1:12">
      <c r="A8" s="183" t="s">
        <v>20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</row>
    <row r="9" spans="1:12">
      <c r="A9" s="25"/>
    </row>
    <row r="10" spans="1:12">
      <c r="L10" s="32" t="s">
        <v>4</v>
      </c>
    </row>
    <row r="11" spans="1:12" ht="15.75" customHeight="1">
      <c r="A11" s="184" t="s">
        <v>3</v>
      </c>
      <c r="B11" s="184" t="s">
        <v>18</v>
      </c>
      <c r="C11" s="184" t="s">
        <v>19</v>
      </c>
      <c r="D11" s="184" t="s">
        <v>7</v>
      </c>
      <c r="E11" s="186" t="s">
        <v>8</v>
      </c>
      <c r="F11" s="187"/>
      <c r="G11" s="187"/>
      <c r="H11" s="188"/>
      <c r="I11" s="74" t="s">
        <v>34</v>
      </c>
      <c r="J11" s="74" t="s">
        <v>35</v>
      </c>
      <c r="K11" s="74" t="s">
        <v>36</v>
      </c>
      <c r="L11" s="182" t="s">
        <v>9</v>
      </c>
    </row>
    <row r="12" spans="1:12" ht="81.75" customHeight="1">
      <c r="A12" s="185"/>
      <c r="B12" s="185"/>
      <c r="C12" s="185"/>
      <c r="D12" s="185"/>
      <c r="E12" s="73" t="s">
        <v>10</v>
      </c>
      <c r="F12" s="73" t="s">
        <v>11</v>
      </c>
      <c r="G12" s="73" t="s">
        <v>12</v>
      </c>
      <c r="H12" s="73" t="s">
        <v>13</v>
      </c>
      <c r="I12" s="74" t="s">
        <v>14</v>
      </c>
      <c r="J12" s="74" t="s">
        <v>14</v>
      </c>
      <c r="K12" s="74" t="s">
        <v>14</v>
      </c>
      <c r="L12" s="182"/>
    </row>
    <row r="13" spans="1:12">
      <c r="A13" s="73">
        <v>1</v>
      </c>
      <c r="B13" s="96">
        <v>2</v>
      </c>
      <c r="C13" s="96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5">
        <v>9</v>
      </c>
      <c r="J13" s="75">
        <v>10</v>
      </c>
      <c r="K13" s="75">
        <v>11</v>
      </c>
      <c r="L13" s="26">
        <v>12</v>
      </c>
    </row>
    <row r="14" spans="1:12" s="47" customFormat="1" ht="15.75" customHeight="1">
      <c r="A14" s="184" t="s">
        <v>3</v>
      </c>
      <c r="B14" s="184" t="s">
        <v>18</v>
      </c>
      <c r="C14" s="184" t="s">
        <v>19</v>
      </c>
      <c r="D14" s="184" t="s">
        <v>7</v>
      </c>
      <c r="E14" s="186" t="s">
        <v>8</v>
      </c>
      <c r="F14" s="187"/>
      <c r="G14" s="187"/>
      <c r="H14" s="188"/>
      <c r="I14" s="74" t="s">
        <v>34</v>
      </c>
      <c r="J14" s="74" t="s">
        <v>35</v>
      </c>
      <c r="K14" s="74" t="s">
        <v>36</v>
      </c>
      <c r="L14" s="207" t="s">
        <v>9</v>
      </c>
    </row>
    <row r="15" spans="1:12" s="47" customFormat="1" ht="81.75" customHeight="1">
      <c r="A15" s="185"/>
      <c r="B15" s="185"/>
      <c r="C15" s="185"/>
      <c r="D15" s="185"/>
      <c r="E15" s="73" t="s">
        <v>10</v>
      </c>
      <c r="F15" s="73" t="s">
        <v>11</v>
      </c>
      <c r="G15" s="73" t="s">
        <v>12</v>
      </c>
      <c r="H15" s="73" t="s">
        <v>13</v>
      </c>
      <c r="I15" s="74" t="s">
        <v>14</v>
      </c>
      <c r="J15" s="74" t="s">
        <v>14</v>
      </c>
      <c r="K15" s="74" t="s">
        <v>14</v>
      </c>
      <c r="L15" s="208"/>
    </row>
    <row r="16" spans="1:12" s="47" customFormat="1">
      <c r="A16" s="73">
        <v>1</v>
      </c>
      <c r="B16" s="96">
        <v>2</v>
      </c>
      <c r="C16" s="96">
        <v>3</v>
      </c>
      <c r="D16" s="73">
        <v>4</v>
      </c>
      <c r="E16" s="73">
        <v>5</v>
      </c>
      <c r="F16" s="73">
        <v>6</v>
      </c>
      <c r="G16" s="73">
        <v>7</v>
      </c>
      <c r="H16" s="73">
        <v>8</v>
      </c>
      <c r="I16" s="75">
        <v>9</v>
      </c>
      <c r="J16" s="75">
        <v>10</v>
      </c>
      <c r="K16" s="75">
        <v>11</v>
      </c>
      <c r="L16" s="33">
        <v>12</v>
      </c>
    </row>
    <row r="17" spans="1:13" s="47" customFormat="1" ht="44.25" customHeight="1">
      <c r="A17" s="209">
        <v>1</v>
      </c>
      <c r="B17" s="209" t="s">
        <v>23</v>
      </c>
      <c r="C17" s="209" t="s">
        <v>71</v>
      </c>
      <c r="D17" s="81" t="s">
        <v>47</v>
      </c>
      <c r="E17" s="81" t="s">
        <v>15</v>
      </c>
      <c r="F17" s="81" t="s">
        <v>15</v>
      </c>
      <c r="G17" s="81" t="s">
        <v>15</v>
      </c>
      <c r="H17" s="81" t="s">
        <v>15</v>
      </c>
      <c r="I17" s="77">
        <v>22291.620999999999</v>
      </c>
      <c r="J17" s="76">
        <f>J21+J25+J30+J35+J38+J47+J50+J53+J56</f>
        <v>13920.25</v>
      </c>
      <c r="K17" s="76">
        <f>K21+K25+K30+K35+K38+K47+K50+K53+K56</f>
        <v>13920.25</v>
      </c>
      <c r="L17" s="62">
        <f>I17+J17+K17</f>
        <v>50132.120999999999</v>
      </c>
      <c r="M17" s="60"/>
    </row>
    <row r="18" spans="1:13" s="47" customFormat="1">
      <c r="A18" s="210"/>
      <c r="B18" s="210"/>
      <c r="C18" s="210"/>
      <c r="D18" s="81" t="s">
        <v>16</v>
      </c>
      <c r="E18" s="81"/>
      <c r="F18" s="81" t="s">
        <v>15</v>
      </c>
      <c r="G18" s="81" t="s">
        <v>15</v>
      </c>
      <c r="H18" s="81" t="s">
        <v>15</v>
      </c>
      <c r="I18" s="76"/>
      <c r="J18" s="76"/>
      <c r="K18" s="76"/>
      <c r="L18" s="62"/>
    </row>
    <row r="19" spans="1:13" s="47" customFormat="1" ht="31.5">
      <c r="A19" s="210"/>
      <c r="B19" s="210"/>
      <c r="C19" s="210"/>
      <c r="D19" s="81" t="s">
        <v>37</v>
      </c>
      <c r="E19" s="81">
        <v>241</v>
      </c>
      <c r="F19" s="81" t="s">
        <v>15</v>
      </c>
      <c r="G19" s="81" t="s">
        <v>15</v>
      </c>
      <c r="H19" s="81" t="s">
        <v>15</v>
      </c>
      <c r="I19" s="76">
        <v>22141.620999999999</v>
      </c>
      <c r="J19" s="76">
        <f>J17-J20</f>
        <v>13770.25</v>
      </c>
      <c r="K19" s="76">
        <f>K17-K20</f>
        <v>13770.25</v>
      </c>
      <c r="L19" s="62">
        <f>I19+J19+K19</f>
        <v>49682.120999999999</v>
      </c>
    </row>
    <row r="20" spans="1:13" s="47" customFormat="1" ht="29.25" customHeight="1">
      <c r="A20" s="211"/>
      <c r="B20" s="211"/>
      <c r="C20" s="211"/>
      <c r="D20" s="81" t="s">
        <v>89</v>
      </c>
      <c r="E20" s="81">
        <v>243</v>
      </c>
      <c r="F20" s="81" t="s">
        <v>15</v>
      </c>
      <c r="G20" s="81" t="s">
        <v>15</v>
      </c>
      <c r="H20" s="81" t="s">
        <v>15</v>
      </c>
      <c r="I20" s="77">
        <v>150</v>
      </c>
      <c r="J20" s="77">
        <v>150</v>
      </c>
      <c r="K20" s="77">
        <v>150</v>
      </c>
      <c r="L20" s="63">
        <f>I20+J20+K20</f>
        <v>450</v>
      </c>
    </row>
    <row r="21" spans="1:13" s="47" customFormat="1" ht="22.5" customHeight="1">
      <c r="A21" s="214" t="s">
        <v>2</v>
      </c>
      <c r="B21" s="192" t="s">
        <v>98</v>
      </c>
      <c r="C21" s="192" t="s">
        <v>93</v>
      </c>
      <c r="D21" s="82" t="s">
        <v>17</v>
      </c>
      <c r="E21" s="82"/>
      <c r="F21" s="82" t="s">
        <v>15</v>
      </c>
      <c r="G21" s="82" t="s">
        <v>15</v>
      </c>
      <c r="H21" s="82" t="s">
        <v>15</v>
      </c>
      <c r="I21" s="79">
        <v>2870.91</v>
      </c>
      <c r="J21" s="79">
        <v>0</v>
      </c>
      <c r="K21" s="79">
        <v>0</v>
      </c>
      <c r="L21" s="65">
        <v>2870.91</v>
      </c>
    </row>
    <row r="22" spans="1:13" s="47" customFormat="1">
      <c r="A22" s="215"/>
      <c r="B22" s="193"/>
      <c r="C22" s="193"/>
      <c r="D22" s="82" t="s">
        <v>16</v>
      </c>
      <c r="E22" s="82"/>
      <c r="F22" s="82" t="s">
        <v>15</v>
      </c>
      <c r="G22" s="82" t="s">
        <v>15</v>
      </c>
      <c r="H22" s="82" t="s">
        <v>15</v>
      </c>
      <c r="I22" s="79"/>
      <c r="J22" s="78"/>
      <c r="K22" s="78"/>
      <c r="L22" s="65">
        <f t="shared" ref="L22" si="0">SUM(I22:K22)</f>
        <v>0</v>
      </c>
    </row>
    <row r="23" spans="1:13" s="47" customFormat="1" ht="21" customHeight="1">
      <c r="A23" s="215"/>
      <c r="B23" s="193"/>
      <c r="C23" s="193"/>
      <c r="D23" s="195" t="s">
        <v>37</v>
      </c>
      <c r="E23" s="195">
        <v>241</v>
      </c>
      <c r="F23" s="205" t="s">
        <v>53</v>
      </c>
      <c r="G23" s="195">
        <v>1010081730</v>
      </c>
      <c r="H23" s="212">
        <v>244</v>
      </c>
      <c r="I23" s="198">
        <v>2870.91</v>
      </c>
      <c r="J23" s="198">
        <v>0</v>
      </c>
      <c r="K23" s="198">
        <v>0</v>
      </c>
      <c r="L23" s="198">
        <v>2870.91</v>
      </c>
    </row>
    <row r="24" spans="1:13" s="47" customFormat="1" ht="16.5" customHeight="1">
      <c r="A24" s="216"/>
      <c r="B24" s="194"/>
      <c r="C24" s="194"/>
      <c r="D24" s="197"/>
      <c r="E24" s="197"/>
      <c r="F24" s="206"/>
      <c r="G24" s="197"/>
      <c r="H24" s="213"/>
      <c r="I24" s="199"/>
      <c r="J24" s="199"/>
      <c r="K24" s="199"/>
      <c r="L24" s="199"/>
    </row>
    <row r="25" spans="1:13" s="47" customFormat="1" ht="19.5" customHeight="1">
      <c r="A25" s="192" t="s">
        <v>38</v>
      </c>
      <c r="B25" s="192" t="s">
        <v>41</v>
      </c>
      <c r="C25" s="192" t="s">
        <v>72</v>
      </c>
      <c r="D25" s="82" t="s">
        <v>17</v>
      </c>
      <c r="E25" s="82"/>
      <c r="F25" s="82" t="s">
        <v>15</v>
      </c>
      <c r="G25" s="82" t="s">
        <v>15</v>
      </c>
      <c r="H25" s="82" t="s">
        <v>15</v>
      </c>
      <c r="I25" s="80">
        <v>0</v>
      </c>
      <c r="J25" s="79">
        <f>J27+J29</f>
        <v>0</v>
      </c>
      <c r="K25" s="79">
        <v>0</v>
      </c>
      <c r="L25" s="80">
        <v>0</v>
      </c>
    </row>
    <row r="26" spans="1:13" s="47" customFormat="1">
      <c r="A26" s="193"/>
      <c r="B26" s="193"/>
      <c r="C26" s="193"/>
      <c r="D26" s="82" t="s">
        <v>16</v>
      </c>
      <c r="E26" s="82"/>
      <c r="F26" s="82" t="s">
        <v>15</v>
      </c>
      <c r="G26" s="82" t="s">
        <v>15</v>
      </c>
      <c r="H26" s="82" t="s">
        <v>15</v>
      </c>
      <c r="I26" s="78"/>
      <c r="J26" s="78"/>
      <c r="K26" s="78"/>
      <c r="L26" s="64">
        <f t="shared" ref="L26:L36" si="1">SUM(I26:K26)</f>
        <v>0</v>
      </c>
    </row>
    <row r="27" spans="1:13" s="47" customFormat="1" ht="15.75" customHeight="1">
      <c r="A27" s="193"/>
      <c r="B27" s="193"/>
      <c r="C27" s="193"/>
      <c r="D27" s="195" t="s">
        <v>37</v>
      </c>
      <c r="E27" s="201">
        <v>241</v>
      </c>
      <c r="F27" s="205" t="s">
        <v>73</v>
      </c>
      <c r="G27" s="195">
        <v>1020081750</v>
      </c>
      <c r="H27" s="201">
        <v>244</v>
      </c>
      <c r="I27" s="198">
        <v>0</v>
      </c>
      <c r="J27" s="198">
        <v>0</v>
      </c>
      <c r="K27" s="198">
        <f>K25+K29</f>
        <v>0</v>
      </c>
      <c r="L27" s="198">
        <v>0</v>
      </c>
    </row>
    <row r="28" spans="1:13" s="47" customFormat="1" ht="6.75" customHeight="1">
      <c r="A28" s="193"/>
      <c r="B28" s="193"/>
      <c r="C28" s="193"/>
      <c r="D28" s="196"/>
      <c r="E28" s="202"/>
      <c r="F28" s="206"/>
      <c r="G28" s="197"/>
      <c r="H28" s="202"/>
      <c r="I28" s="199"/>
      <c r="J28" s="199"/>
      <c r="K28" s="199"/>
      <c r="L28" s="199"/>
    </row>
    <row r="29" spans="1:13" s="69" customFormat="1" ht="21" customHeight="1">
      <c r="A29" s="194"/>
      <c r="B29" s="194"/>
      <c r="C29" s="194"/>
      <c r="D29" s="197"/>
      <c r="E29" s="83">
        <v>241</v>
      </c>
      <c r="F29" s="84" t="s">
        <v>73</v>
      </c>
      <c r="G29" s="82">
        <v>1020081770</v>
      </c>
      <c r="H29" s="83">
        <v>360</v>
      </c>
      <c r="I29" s="80">
        <v>0</v>
      </c>
      <c r="J29" s="79">
        <v>0</v>
      </c>
      <c r="K29" s="79">
        <v>0</v>
      </c>
      <c r="L29" s="80">
        <v>0</v>
      </c>
    </row>
    <row r="30" spans="1:13" s="47" customFormat="1" ht="24.75" customHeight="1">
      <c r="A30" s="192" t="s">
        <v>39</v>
      </c>
      <c r="B30" s="192" t="s">
        <v>42</v>
      </c>
      <c r="C30" s="192" t="s">
        <v>74</v>
      </c>
      <c r="D30" s="90" t="s">
        <v>17</v>
      </c>
      <c r="E30" s="90"/>
      <c r="F30" s="90" t="s">
        <v>15</v>
      </c>
      <c r="G30" s="90" t="s">
        <v>15</v>
      </c>
      <c r="H30" s="90" t="s">
        <v>15</v>
      </c>
      <c r="I30" s="89">
        <v>870.3</v>
      </c>
      <c r="J30" s="89">
        <v>700</v>
      </c>
      <c r="K30" s="89">
        <v>700</v>
      </c>
      <c r="L30" s="67">
        <f t="shared" si="1"/>
        <v>2270.3000000000002</v>
      </c>
    </row>
    <row r="31" spans="1:13" s="47" customFormat="1">
      <c r="A31" s="193"/>
      <c r="B31" s="193"/>
      <c r="C31" s="193"/>
      <c r="D31" s="82" t="s">
        <v>16</v>
      </c>
      <c r="E31" s="82"/>
      <c r="F31" s="82" t="s">
        <v>15</v>
      </c>
      <c r="G31" s="82" t="s">
        <v>15</v>
      </c>
      <c r="H31" s="82" t="s">
        <v>15</v>
      </c>
      <c r="I31" s="78"/>
      <c r="J31" s="78"/>
      <c r="K31" s="78"/>
      <c r="L31" s="64"/>
    </row>
    <row r="32" spans="1:13" s="47" customFormat="1" ht="15.75" customHeight="1">
      <c r="A32" s="193"/>
      <c r="B32" s="193"/>
      <c r="C32" s="193"/>
      <c r="D32" s="195" t="s">
        <v>61</v>
      </c>
      <c r="E32" s="220">
        <v>241</v>
      </c>
      <c r="F32" s="222" t="s">
        <v>53</v>
      </c>
      <c r="G32" s="184">
        <v>1030081780</v>
      </c>
      <c r="H32" s="91">
        <v>412</v>
      </c>
      <c r="I32" s="78">
        <v>720.3</v>
      </c>
      <c r="J32" s="92">
        <v>0</v>
      </c>
      <c r="K32" s="92">
        <v>0</v>
      </c>
      <c r="L32" s="64">
        <f>I32+J32+K32</f>
        <v>720.3</v>
      </c>
    </row>
    <row r="33" spans="1:12" s="47" customFormat="1" ht="21" customHeight="1">
      <c r="A33" s="193"/>
      <c r="B33" s="193"/>
      <c r="C33" s="193"/>
      <c r="D33" s="197"/>
      <c r="E33" s="221"/>
      <c r="F33" s="223"/>
      <c r="G33" s="185"/>
      <c r="H33" s="93">
        <v>244</v>
      </c>
      <c r="I33" s="94">
        <v>0</v>
      </c>
      <c r="J33" s="89">
        <v>550</v>
      </c>
      <c r="K33" s="89">
        <v>550</v>
      </c>
      <c r="L33" s="67">
        <f>J33+K33</f>
        <v>1100</v>
      </c>
    </row>
    <row r="34" spans="1:12" s="47" customFormat="1" ht="27" customHeight="1">
      <c r="A34" s="194"/>
      <c r="B34" s="194"/>
      <c r="C34" s="194"/>
      <c r="D34" s="82" t="s">
        <v>89</v>
      </c>
      <c r="E34" s="83">
        <v>243</v>
      </c>
      <c r="F34" s="84" t="s">
        <v>90</v>
      </c>
      <c r="G34" s="82">
        <v>1030081790</v>
      </c>
      <c r="H34" s="83">
        <v>244</v>
      </c>
      <c r="I34" s="85">
        <v>150</v>
      </c>
      <c r="J34" s="79">
        <v>150</v>
      </c>
      <c r="K34" s="79">
        <v>150</v>
      </c>
      <c r="L34" s="65">
        <f>I34+J34+K34</f>
        <v>450</v>
      </c>
    </row>
    <row r="35" spans="1:12" s="47" customFormat="1" ht="21" customHeight="1">
      <c r="A35" s="192" t="s">
        <v>40</v>
      </c>
      <c r="B35" s="192" t="s">
        <v>43</v>
      </c>
      <c r="C35" s="192" t="s">
        <v>75</v>
      </c>
      <c r="D35" s="82" t="s">
        <v>17</v>
      </c>
      <c r="E35" s="82"/>
      <c r="F35" s="82"/>
      <c r="G35" s="82"/>
      <c r="H35" s="82"/>
      <c r="I35" s="78">
        <v>284.14100000000002</v>
      </c>
      <c r="J35" s="78">
        <v>310</v>
      </c>
      <c r="K35" s="78">
        <v>310</v>
      </c>
      <c r="L35" s="64">
        <v>904.14099999999996</v>
      </c>
    </row>
    <row r="36" spans="1:12" s="47" customFormat="1">
      <c r="A36" s="193"/>
      <c r="B36" s="193"/>
      <c r="C36" s="193"/>
      <c r="D36" s="82" t="s">
        <v>16</v>
      </c>
      <c r="E36" s="82"/>
      <c r="F36" s="82"/>
      <c r="G36" s="82"/>
      <c r="H36" s="82"/>
      <c r="I36" s="78"/>
      <c r="J36" s="78"/>
      <c r="K36" s="78"/>
      <c r="L36" s="64">
        <f t="shared" si="1"/>
        <v>0</v>
      </c>
    </row>
    <row r="37" spans="1:12" s="47" customFormat="1" ht="30" customHeight="1">
      <c r="A37" s="194"/>
      <c r="B37" s="194"/>
      <c r="C37" s="194"/>
      <c r="D37" s="82" t="s">
        <v>37</v>
      </c>
      <c r="E37" s="83">
        <v>241</v>
      </c>
      <c r="F37" s="84" t="s">
        <v>53</v>
      </c>
      <c r="G37" s="95" t="s">
        <v>102</v>
      </c>
      <c r="H37" s="83">
        <v>322</v>
      </c>
      <c r="I37" s="78">
        <v>284.14100000000002</v>
      </c>
      <c r="J37" s="78">
        <v>310</v>
      </c>
      <c r="K37" s="78">
        <v>310</v>
      </c>
      <c r="L37" s="64">
        <f>I37+J37+K37</f>
        <v>904.14100000000008</v>
      </c>
    </row>
    <row r="38" spans="1:12" s="47" customFormat="1" ht="24" customHeight="1">
      <c r="A38" s="192" t="s">
        <v>88</v>
      </c>
      <c r="B38" s="192" t="s">
        <v>85</v>
      </c>
      <c r="C38" s="192" t="s">
        <v>76</v>
      </c>
      <c r="D38" s="82" t="s">
        <v>17</v>
      </c>
      <c r="E38" s="82"/>
      <c r="F38" s="82"/>
      <c r="G38" s="82"/>
      <c r="H38" s="82"/>
      <c r="I38" s="78">
        <f>I40+I42+I43+I44+I45+I46</f>
        <v>6167.5</v>
      </c>
      <c r="J38" s="78">
        <f>J40+J42+J43+J44</f>
        <v>1000</v>
      </c>
      <c r="K38" s="78">
        <f>K40+K42+K43+K44</f>
        <v>1000</v>
      </c>
      <c r="L38" s="64">
        <f>I38+J38+K38</f>
        <v>8167.5</v>
      </c>
    </row>
    <row r="39" spans="1:12" s="47" customFormat="1">
      <c r="A39" s="193"/>
      <c r="B39" s="193"/>
      <c r="C39" s="193"/>
      <c r="D39" s="82" t="s">
        <v>16</v>
      </c>
      <c r="E39" s="82"/>
      <c r="F39" s="82"/>
      <c r="G39" s="82"/>
      <c r="H39" s="82"/>
      <c r="I39" s="78"/>
      <c r="J39" s="78"/>
      <c r="K39" s="78"/>
      <c r="L39" s="64">
        <f t="shared" ref="L39" si="2">SUM(I39:K39)</f>
        <v>0</v>
      </c>
    </row>
    <row r="40" spans="1:12" s="47" customFormat="1" ht="15.75" customHeight="1">
      <c r="A40" s="193"/>
      <c r="B40" s="193"/>
      <c r="C40" s="193"/>
      <c r="D40" s="184" t="s">
        <v>37</v>
      </c>
      <c r="E40" s="201">
        <v>241</v>
      </c>
      <c r="F40" s="205" t="s">
        <v>70</v>
      </c>
      <c r="G40" s="195">
        <v>1050083540</v>
      </c>
      <c r="H40" s="201">
        <v>244</v>
      </c>
      <c r="I40" s="203">
        <v>377</v>
      </c>
      <c r="J40" s="190">
        <v>700</v>
      </c>
      <c r="K40" s="190">
        <v>300</v>
      </c>
      <c r="L40" s="190">
        <f>I40+J40+K40</f>
        <v>1377</v>
      </c>
    </row>
    <row r="41" spans="1:12" s="47" customFormat="1" ht="9.75" customHeight="1">
      <c r="A41" s="193"/>
      <c r="B41" s="193"/>
      <c r="C41" s="193"/>
      <c r="D41" s="200"/>
      <c r="E41" s="202"/>
      <c r="F41" s="206"/>
      <c r="G41" s="197"/>
      <c r="H41" s="202"/>
      <c r="I41" s="204"/>
      <c r="J41" s="191"/>
      <c r="K41" s="191"/>
      <c r="L41" s="191"/>
    </row>
    <row r="42" spans="1:12" s="47" customFormat="1">
      <c r="A42" s="193"/>
      <c r="B42" s="193"/>
      <c r="C42" s="193"/>
      <c r="D42" s="200"/>
      <c r="E42" s="83">
        <v>241</v>
      </c>
      <c r="F42" s="84" t="s">
        <v>70</v>
      </c>
      <c r="G42" s="82">
        <v>1050081830</v>
      </c>
      <c r="H42" s="83">
        <v>245</v>
      </c>
      <c r="I42" s="116">
        <v>979</v>
      </c>
      <c r="J42" s="80">
        <v>300</v>
      </c>
      <c r="K42" s="80">
        <v>300</v>
      </c>
      <c r="L42" s="66">
        <f>I42+J42+K42</f>
        <v>1579</v>
      </c>
    </row>
    <row r="43" spans="1:12" s="47" customFormat="1" ht="24.75" customHeight="1">
      <c r="A43" s="193"/>
      <c r="B43" s="193"/>
      <c r="C43" s="193"/>
      <c r="D43" s="200"/>
      <c r="E43" s="83">
        <v>241</v>
      </c>
      <c r="F43" s="84" t="s">
        <v>70</v>
      </c>
      <c r="G43" s="82">
        <v>1050081840</v>
      </c>
      <c r="H43" s="83">
        <v>244</v>
      </c>
      <c r="I43" s="116">
        <v>0</v>
      </c>
      <c r="J43" s="80">
        <v>0</v>
      </c>
      <c r="K43" s="80">
        <v>400</v>
      </c>
      <c r="L43" s="66">
        <v>400</v>
      </c>
    </row>
    <row r="44" spans="1:12" s="47" customFormat="1">
      <c r="A44" s="193"/>
      <c r="B44" s="193"/>
      <c r="C44" s="193"/>
      <c r="D44" s="200"/>
      <c r="E44" s="83">
        <v>241</v>
      </c>
      <c r="F44" s="84" t="s">
        <v>70</v>
      </c>
      <c r="G44" s="82">
        <v>1050083270</v>
      </c>
      <c r="H44" s="83">
        <v>244</v>
      </c>
      <c r="I44" s="116">
        <v>323</v>
      </c>
      <c r="J44" s="80">
        <v>0</v>
      </c>
      <c r="K44" s="80">
        <v>0</v>
      </c>
      <c r="L44" s="66">
        <f>I44+J44+K44</f>
        <v>323</v>
      </c>
    </row>
    <row r="45" spans="1:12" s="70" customFormat="1">
      <c r="A45" s="193"/>
      <c r="B45" s="193"/>
      <c r="C45" s="193"/>
      <c r="D45" s="200"/>
      <c r="E45" s="83">
        <v>241</v>
      </c>
      <c r="F45" s="84" t="s">
        <v>70</v>
      </c>
      <c r="G45" s="82">
        <v>1050074660</v>
      </c>
      <c r="H45" s="83">
        <v>540</v>
      </c>
      <c r="I45" s="116">
        <v>2000</v>
      </c>
      <c r="J45" s="80">
        <v>0</v>
      </c>
      <c r="K45" s="80">
        <v>0</v>
      </c>
      <c r="L45" s="71">
        <v>2000</v>
      </c>
    </row>
    <row r="46" spans="1:12" s="70" customFormat="1">
      <c r="A46" s="194"/>
      <c r="B46" s="194"/>
      <c r="C46" s="194"/>
      <c r="D46" s="185"/>
      <c r="E46" s="83">
        <v>241</v>
      </c>
      <c r="F46" s="84" t="s">
        <v>70</v>
      </c>
      <c r="G46" s="82">
        <v>1050075910</v>
      </c>
      <c r="H46" s="83">
        <v>244</v>
      </c>
      <c r="I46" s="116">
        <v>2488.5</v>
      </c>
      <c r="J46" s="80">
        <v>0</v>
      </c>
      <c r="K46" s="80">
        <v>0</v>
      </c>
      <c r="L46" s="71">
        <v>2488.5</v>
      </c>
    </row>
    <row r="47" spans="1:12" s="47" customFormat="1" ht="25.5" customHeight="1">
      <c r="A47" s="192" t="s">
        <v>92</v>
      </c>
      <c r="B47" s="184" t="s">
        <v>77</v>
      </c>
      <c r="C47" s="184" t="s">
        <v>78</v>
      </c>
      <c r="D47" s="82" t="s">
        <v>17</v>
      </c>
      <c r="E47" s="83"/>
      <c r="F47" s="84"/>
      <c r="G47" s="82"/>
      <c r="H47" s="83"/>
      <c r="I47" s="78">
        <v>295.37700000000001</v>
      </c>
      <c r="J47" s="78">
        <v>1584.95</v>
      </c>
      <c r="K47" s="78">
        <v>1584.95</v>
      </c>
      <c r="L47" s="64">
        <f>I47+J47+K47</f>
        <v>3465.277</v>
      </c>
    </row>
    <row r="48" spans="1:12" s="47" customFormat="1">
      <c r="A48" s="193"/>
      <c r="B48" s="200"/>
      <c r="C48" s="200"/>
      <c r="D48" s="82" t="s">
        <v>16</v>
      </c>
      <c r="E48" s="83"/>
      <c r="F48" s="84"/>
      <c r="G48" s="82"/>
      <c r="H48" s="83"/>
      <c r="I48" s="78"/>
      <c r="J48" s="78"/>
      <c r="K48" s="78"/>
      <c r="L48" s="64"/>
    </row>
    <row r="49" spans="1:12" s="47" customFormat="1" ht="31.5">
      <c r="A49" s="194"/>
      <c r="B49" s="185"/>
      <c r="C49" s="185"/>
      <c r="D49" s="82" t="s">
        <v>37</v>
      </c>
      <c r="E49" s="83">
        <v>241</v>
      </c>
      <c r="F49" s="84" t="s">
        <v>79</v>
      </c>
      <c r="G49" s="82">
        <v>1090082450</v>
      </c>
      <c r="H49" s="83">
        <v>244</v>
      </c>
      <c r="I49" s="78">
        <v>295.37700000000001</v>
      </c>
      <c r="J49" s="78">
        <v>1584.95</v>
      </c>
      <c r="K49" s="78">
        <v>1584.95</v>
      </c>
      <c r="L49" s="64">
        <f>I49+J49+K49</f>
        <v>3465.277</v>
      </c>
    </row>
    <row r="50" spans="1:12" s="47" customFormat="1" ht="25.5" customHeight="1">
      <c r="A50" s="192" t="s">
        <v>94</v>
      </c>
      <c r="B50" s="184" t="s">
        <v>80</v>
      </c>
      <c r="C50" s="217" t="s">
        <v>81</v>
      </c>
      <c r="D50" s="82" t="s">
        <v>17</v>
      </c>
      <c r="E50" s="82"/>
      <c r="F50" s="83"/>
      <c r="G50" s="84"/>
      <c r="H50" s="82"/>
      <c r="I50" s="78">
        <v>40.42</v>
      </c>
      <c r="J50" s="78">
        <v>75.3</v>
      </c>
      <c r="K50" s="78">
        <v>75.3</v>
      </c>
      <c r="L50" s="64">
        <f>I50+J50+K50</f>
        <v>191.01999999999998</v>
      </c>
    </row>
    <row r="51" spans="1:12" s="47" customFormat="1">
      <c r="A51" s="193"/>
      <c r="B51" s="200"/>
      <c r="C51" s="218"/>
      <c r="D51" s="82" t="s">
        <v>16</v>
      </c>
      <c r="E51" s="83"/>
      <c r="F51" s="83"/>
      <c r="G51" s="83"/>
      <c r="H51" s="83"/>
      <c r="I51" s="86"/>
      <c r="J51" s="78"/>
      <c r="K51" s="78"/>
      <c r="L51" s="64"/>
    </row>
    <row r="52" spans="1:12" s="47" customFormat="1" ht="39.75" customHeight="1">
      <c r="A52" s="194"/>
      <c r="B52" s="185"/>
      <c r="C52" s="219"/>
      <c r="D52" s="82" t="s">
        <v>37</v>
      </c>
      <c r="E52" s="83">
        <v>241</v>
      </c>
      <c r="F52" s="84" t="s">
        <v>79</v>
      </c>
      <c r="G52" s="82">
        <v>1090082460</v>
      </c>
      <c r="H52" s="83">
        <v>244</v>
      </c>
      <c r="I52" s="78">
        <v>40.42</v>
      </c>
      <c r="J52" s="78">
        <v>75.3</v>
      </c>
      <c r="K52" s="78">
        <v>75.3</v>
      </c>
      <c r="L52" s="64">
        <f>I52+J52+K52</f>
        <v>191.01999999999998</v>
      </c>
    </row>
    <row r="53" spans="1:12" s="47" customFormat="1" ht="21.75" customHeight="1">
      <c r="A53" s="192" t="s">
        <v>95</v>
      </c>
      <c r="B53" s="184" t="s">
        <v>82</v>
      </c>
      <c r="C53" s="184" t="s">
        <v>100</v>
      </c>
      <c r="D53" s="82" t="s">
        <v>17</v>
      </c>
      <c r="E53" s="83"/>
      <c r="F53" s="84"/>
      <c r="G53" s="82"/>
      <c r="H53" s="83"/>
      <c r="I53" s="78">
        <v>262.97300000000001</v>
      </c>
      <c r="J53" s="78">
        <v>250</v>
      </c>
      <c r="K53" s="78">
        <v>250</v>
      </c>
      <c r="L53" s="64">
        <f>I53+J53+K53</f>
        <v>762.97299999999996</v>
      </c>
    </row>
    <row r="54" spans="1:12" s="47" customFormat="1">
      <c r="A54" s="193"/>
      <c r="B54" s="200"/>
      <c r="C54" s="200"/>
      <c r="D54" s="82" t="s">
        <v>16</v>
      </c>
      <c r="E54" s="83"/>
      <c r="F54" s="83"/>
      <c r="G54" s="83"/>
      <c r="H54" s="83"/>
      <c r="I54" s="78"/>
      <c r="J54" s="78"/>
      <c r="K54" s="78"/>
      <c r="L54" s="64"/>
    </row>
    <row r="55" spans="1:12" s="47" customFormat="1" ht="140.25" customHeight="1">
      <c r="A55" s="194"/>
      <c r="B55" s="185"/>
      <c r="C55" s="185"/>
      <c r="D55" s="82" t="s">
        <v>37</v>
      </c>
      <c r="E55" s="83">
        <v>241</v>
      </c>
      <c r="F55" s="84" t="s">
        <v>79</v>
      </c>
      <c r="G55" s="82">
        <v>1090082470</v>
      </c>
      <c r="H55" s="83">
        <v>244</v>
      </c>
      <c r="I55" s="78">
        <v>262.97300000000001</v>
      </c>
      <c r="J55" s="78">
        <v>250</v>
      </c>
      <c r="K55" s="78">
        <v>250</v>
      </c>
      <c r="L55" s="64">
        <f>I55+J55+K55</f>
        <v>762.97299999999996</v>
      </c>
    </row>
    <row r="56" spans="1:12" s="47" customFormat="1" ht="19.5" customHeight="1">
      <c r="A56" s="192" t="s">
        <v>96</v>
      </c>
      <c r="B56" s="184" t="s">
        <v>83</v>
      </c>
      <c r="C56" s="184" t="s">
        <v>84</v>
      </c>
      <c r="D56" s="82" t="s">
        <v>17</v>
      </c>
      <c r="E56" s="83"/>
      <c r="F56" s="84"/>
      <c r="G56" s="82"/>
      <c r="H56" s="83"/>
      <c r="I56" s="78">
        <v>11500</v>
      </c>
      <c r="J56" s="78">
        <v>10000</v>
      </c>
      <c r="K56" s="78">
        <v>10000</v>
      </c>
      <c r="L56" s="64">
        <f>I56+J56+K56</f>
        <v>31500</v>
      </c>
    </row>
    <row r="57" spans="1:12" s="47" customFormat="1">
      <c r="A57" s="193"/>
      <c r="B57" s="200"/>
      <c r="C57" s="200"/>
      <c r="D57" s="82" t="s">
        <v>16</v>
      </c>
      <c r="E57" s="83"/>
      <c r="F57" s="84"/>
      <c r="G57" s="82"/>
      <c r="H57" s="83"/>
      <c r="I57" s="78"/>
      <c r="J57" s="78"/>
      <c r="K57" s="78"/>
      <c r="L57" s="64"/>
    </row>
    <row r="58" spans="1:12" s="47" customFormat="1" ht="27.75" customHeight="1">
      <c r="A58" s="194"/>
      <c r="B58" s="185"/>
      <c r="C58" s="185"/>
      <c r="D58" s="82" t="s">
        <v>37</v>
      </c>
      <c r="E58" s="82">
        <v>241</v>
      </c>
      <c r="F58" s="87" t="s">
        <v>53</v>
      </c>
      <c r="G58" s="82">
        <v>1090082940</v>
      </c>
      <c r="H58" s="83">
        <v>244</v>
      </c>
      <c r="I58" s="88">
        <v>11500</v>
      </c>
      <c r="J58" s="88">
        <v>10000</v>
      </c>
      <c r="K58" s="86">
        <v>10000</v>
      </c>
      <c r="L58" s="64">
        <f>I58+J58+K58</f>
        <v>31500</v>
      </c>
    </row>
  </sheetData>
  <mergeCells count="79">
    <mergeCell ref="A25:A29"/>
    <mergeCell ref="A35:A37"/>
    <mergeCell ref="B35:B37"/>
    <mergeCell ref="A30:A34"/>
    <mergeCell ref="B30:B34"/>
    <mergeCell ref="B25:B29"/>
    <mergeCell ref="J27:J28"/>
    <mergeCell ref="K27:K28"/>
    <mergeCell ref="E32:E33"/>
    <mergeCell ref="F32:F33"/>
    <mergeCell ref="E27:E28"/>
    <mergeCell ref="F27:F28"/>
    <mergeCell ref="G27:G28"/>
    <mergeCell ref="H27:H28"/>
    <mergeCell ref="I27:I28"/>
    <mergeCell ref="A56:A58"/>
    <mergeCell ref="B56:B58"/>
    <mergeCell ref="C56:C58"/>
    <mergeCell ref="A50:A52"/>
    <mergeCell ref="B50:B52"/>
    <mergeCell ref="C50:C52"/>
    <mergeCell ref="A53:A55"/>
    <mergeCell ref="B53:B55"/>
    <mergeCell ref="C53:C55"/>
    <mergeCell ref="A47:A49"/>
    <mergeCell ref="B47:B49"/>
    <mergeCell ref="C47:C49"/>
    <mergeCell ref="C35:C37"/>
    <mergeCell ref="C30:C34"/>
    <mergeCell ref="B38:B46"/>
    <mergeCell ref="A38:A46"/>
    <mergeCell ref="C38:C46"/>
    <mergeCell ref="C14:C15"/>
    <mergeCell ref="A14:A15"/>
    <mergeCell ref="B14:B15"/>
    <mergeCell ref="A17:A20"/>
    <mergeCell ref="H23:H24"/>
    <mergeCell ref="D23:D24"/>
    <mergeCell ref="E23:E24"/>
    <mergeCell ref="F23:F24"/>
    <mergeCell ref="G23:G24"/>
    <mergeCell ref="B17:B20"/>
    <mergeCell ref="C17:C20"/>
    <mergeCell ref="A21:A24"/>
    <mergeCell ref="B21:B24"/>
    <mergeCell ref="C21:C24"/>
    <mergeCell ref="J23:J24"/>
    <mergeCell ref="D14:D15"/>
    <mergeCell ref="E14:H14"/>
    <mergeCell ref="K23:K24"/>
    <mergeCell ref="L23:L24"/>
    <mergeCell ref="I23:I24"/>
    <mergeCell ref="J1:L1"/>
    <mergeCell ref="L40:L41"/>
    <mergeCell ref="C25:C29"/>
    <mergeCell ref="D27:D29"/>
    <mergeCell ref="L27:L28"/>
    <mergeCell ref="G32:G33"/>
    <mergeCell ref="D40:D46"/>
    <mergeCell ref="H40:H41"/>
    <mergeCell ref="D32:D33"/>
    <mergeCell ref="I40:I41"/>
    <mergeCell ref="J40:J41"/>
    <mergeCell ref="K40:K41"/>
    <mergeCell ref="E40:E41"/>
    <mergeCell ref="F40:F41"/>
    <mergeCell ref="G40:G41"/>
    <mergeCell ref="L14:L15"/>
    <mergeCell ref="J2:L2"/>
    <mergeCell ref="L11:L12"/>
    <mergeCell ref="A5:L5"/>
    <mergeCell ref="A6:L6"/>
    <mergeCell ref="A7:L7"/>
    <mergeCell ref="A8:L8"/>
    <mergeCell ref="A11:A12"/>
    <mergeCell ref="B11:B12"/>
    <mergeCell ref="C11:C12"/>
    <mergeCell ref="D11:D12"/>
    <mergeCell ref="E11:H11"/>
  </mergeCells>
  <pageMargins left="0.59055118110236227" right="0.59055118110236227" top="0.98425196850393704" bottom="0.39370078740157483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M84"/>
  <sheetViews>
    <sheetView tabSelected="1" view="pageBreakPreview" zoomScale="90" zoomScaleSheetLayoutView="90" workbookViewId="0">
      <selection activeCell="I1" sqref="I1:K1"/>
    </sheetView>
  </sheetViews>
  <sheetFormatPr defaultColWidth="9" defaultRowHeight="18.75" outlineLevelCol="1"/>
  <cols>
    <col min="1" max="1" width="5.375" style="7" customWidth="1"/>
    <col min="2" max="2" width="19.75" style="4" customWidth="1"/>
    <col min="3" max="3" width="24.375" style="4" customWidth="1"/>
    <col min="4" max="4" width="27.5" style="4" customWidth="1"/>
    <col min="5" max="7" width="13" style="21" hidden="1" customWidth="1" outlineLevel="1"/>
    <col min="8" max="8" width="13" style="4" bestFit="1" customWidth="1" collapsed="1"/>
    <col min="9" max="9" width="18.625" style="4" bestFit="1" customWidth="1"/>
    <col min="10" max="10" width="13.375" style="4" bestFit="1" customWidth="1"/>
    <col min="11" max="11" width="18.125" style="4" bestFit="1" customWidth="1"/>
    <col min="12" max="12" width="9" style="4"/>
    <col min="13" max="13" width="17.875" style="22" bestFit="1" customWidth="1"/>
    <col min="14" max="16384" width="9" style="4"/>
  </cols>
  <sheetData>
    <row r="1" spans="1:13" ht="83.25" customHeight="1">
      <c r="I1" s="224" t="s">
        <v>152</v>
      </c>
      <c r="J1" s="224"/>
      <c r="K1" s="224"/>
    </row>
    <row r="2" spans="1:13" s="100" customFormat="1">
      <c r="A2" s="101"/>
      <c r="E2" s="21"/>
      <c r="F2" s="21"/>
      <c r="G2" s="21"/>
      <c r="I2" s="5" t="s">
        <v>143</v>
      </c>
      <c r="M2" s="52"/>
    </row>
    <row r="3" spans="1:13" ht="70.5" customHeight="1">
      <c r="I3" s="233" t="str">
        <f>CONCATENATE("к муниципальной программе Туруханского района """,'пр 6 к МП'!C14,"""")</f>
        <v>к муниципальной программе Туруханского района "Наименование муниципальной программы Туруханского района, подпрограммы"</v>
      </c>
      <c r="J3" s="233"/>
      <c r="K3" s="233"/>
    </row>
    <row r="4" spans="1:13">
      <c r="A4" s="234" t="s">
        <v>0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3">
      <c r="A5" s="234" t="s">
        <v>25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</row>
    <row r="6" spans="1:13">
      <c r="A6" s="234" t="s">
        <v>26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</row>
    <row r="7" spans="1:13">
      <c r="A7" s="234" t="s">
        <v>27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</row>
    <row r="8" spans="1:13">
      <c r="A8" s="234" t="s">
        <v>28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</row>
    <row r="9" spans="1:13">
      <c r="A9" s="234" t="s">
        <v>29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spans="1:13" ht="1.5" customHeight="1">
      <c r="A10" s="29"/>
      <c r="B10" s="1"/>
      <c r="C10" s="1"/>
      <c r="D10" s="1"/>
      <c r="E10" s="20"/>
      <c r="F10" s="20"/>
      <c r="G10" s="20"/>
      <c r="H10" s="1"/>
      <c r="I10" s="1"/>
      <c r="J10" s="1"/>
      <c r="K10" s="1"/>
    </row>
    <row r="11" spans="1:13" ht="15.75" customHeight="1">
      <c r="A11" s="3"/>
      <c r="B11" s="1"/>
      <c r="C11" s="1"/>
      <c r="D11" s="1"/>
      <c r="E11" s="20"/>
      <c r="F11" s="20"/>
      <c r="G11" s="20"/>
      <c r="H11" s="1"/>
      <c r="I11" s="1"/>
      <c r="J11" s="1"/>
      <c r="K11" s="30" t="s">
        <v>4</v>
      </c>
    </row>
    <row r="12" spans="1:13" ht="57.75" customHeight="1">
      <c r="A12" s="232" t="s">
        <v>3</v>
      </c>
      <c r="B12" s="232" t="s">
        <v>18</v>
      </c>
      <c r="C12" s="232" t="s">
        <v>19</v>
      </c>
      <c r="D12" s="232" t="s">
        <v>22</v>
      </c>
      <c r="E12" s="19">
        <v>2014</v>
      </c>
      <c r="F12" s="19">
        <v>2015</v>
      </c>
      <c r="G12" s="19">
        <v>2016</v>
      </c>
      <c r="H12" s="28" t="s">
        <v>34</v>
      </c>
      <c r="I12" s="28" t="s">
        <v>35</v>
      </c>
      <c r="J12" s="28" t="s">
        <v>36</v>
      </c>
      <c r="K12" s="232" t="s">
        <v>9</v>
      </c>
    </row>
    <row r="13" spans="1:13">
      <c r="A13" s="232"/>
      <c r="B13" s="232"/>
      <c r="C13" s="232"/>
      <c r="D13" s="232"/>
      <c r="E13" s="19"/>
      <c r="F13" s="19"/>
      <c r="G13" s="19"/>
      <c r="H13" s="28" t="s">
        <v>14</v>
      </c>
      <c r="I13" s="28" t="s">
        <v>14</v>
      </c>
      <c r="J13" s="28" t="s">
        <v>14</v>
      </c>
      <c r="K13" s="232"/>
    </row>
    <row r="14" spans="1:13" ht="15.75" customHeight="1">
      <c r="A14" s="28">
        <v>1</v>
      </c>
      <c r="B14" s="28">
        <v>2</v>
      </c>
      <c r="C14" s="28">
        <v>3</v>
      </c>
      <c r="D14" s="28">
        <v>4</v>
      </c>
      <c r="E14" s="19"/>
      <c r="F14" s="19"/>
      <c r="G14" s="19"/>
      <c r="H14" s="28">
        <v>5</v>
      </c>
      <c r="I14" s="28">
        <v>6</v>
      </c>
      <c r="J14" s="28">
        <v>7</v>
      </c>
      <c r="K14" s="28">
        <v>8</v>
      </c>
    </row>
    <row r="15" spans="1:13" s="44" customFormat="1" ht="17.25" customHeight="1">
      <c r="A15" s="225">
        <v>1</v>
      </c>
      <c r="B15" s="228" t="s">
        <v>23</v>
      </c>
      <c r="C15" s="231" t="s">
        <v>71</v>
      </c>
      <c r="D15" s="68" t="s">
        <v>21</v>
      </c>
      <c r="E15" s="53" t="e">
        <f>#REF!+E29+E36+E43</f>
        <v>#REF!</v>
      </c>
      <c r="F15" s="53" t="e">
        <f>#REF!+F29+F36+F43</f>
        <v>#REF!</v>
      </c>
      <c r="G15" s="53" t="e">
        <f>#REF!+G29+G36+G43</f>
        <v>#REF!</v>
      </c>
      <c r="H15" s="54">
        <v>22291.620999999999</v>
      </c>
      <c r="I15" s="54">
        <f>I78+I71+I64+I57+I50+I43+I36</f>
        <v>13920.25</v>
      </c>
      <c r="J15" s="54">
        <f>J29+J36+J43+J50+J57+J64+J71+J78</f>
        <v>13920.25</v>
      </c>
      <c r="K15" s="54">
        <f>H15+I15+J15</f>
        <v>50132.120999999999</v>
      </c>
      <c r="M15" s="52"/>
    </row>
    <row r="16" spans="1:13" s="44" customFormat="1" ht="14.25" customHeight="1">
      <c r="A16" s="226"/>
      <c r="B16" s="229"/>
      <c r="C16" s="231"/>
      <c r="D16" s="68" t="s">
        <v>5</v>
      </c>
      <c r="E16" s="55"/>
      <c r="F16" s="55"/>
      <c r="G16" s="55"/>
      <c r="H16" s="56"/>
      <c r="I16" s="56"/>
      <c r="J16" s="56"/>
      <c r="K16" s="56"/>
      <c r="M16" s="52"/>
    </row>
    <row r="17" spans="1:13" s="44" customFormat="1" ht="15" customHeight="1">
      <c r="A17" s="226"/>
      <c r="B17" s="229"/>
      <c r="C17" s="231"/>
      <c r="D17" s="45" t="s">
        <v>44</v>
      </c>
      <c r="E17" s="57" t="e">
        <f>#REF!+E31+E38+E45</f>
        <v>#REF!</v>
      </c>
      <c r="F17" s="57" t="e">
        <f>#REF!+F31+F38+F45</f>
        <v>#REF!</v>
      </c>
      <c r="G17" s="57" t="e">
        <f>#REF!+G31+G38+G45</f>
        <v>#REF!</v>
      </c>
      <c r="H17" s="56"/>
      <c r="I17" s="56"/>
      <c r="J17" s="56"/>
      <c r="K17" s="56"/>
      <c r="M17" s="52"/>
    </row>
    <row r="18" spans="1:13" s="44" customFormat="1" ht="16.5" customHeight="1">
      <c r="A18" s="226"/>
      <c r="B18" s="229"/>
      <c r="C18" s="231"/>
      <c r="D18" s="68" t="s">
        <v>45</v>
      </c>
      <c r="E18" s="57" t="e">
        <f>#REF!+E32+E39+E46</f>
        <v>#REF!</v>
      </c>
      <c r="F18" s="57" t="e">
        <f>#REF!+F32+F39+F46</f>
        <v>#REF!</v>
      </c>
      <c r="G18" s="57" t="e">
        <f>#REF!+G32+G39+G46</f>
        <v>#REF!</v>
      </c>
      <c r="H18" s="102">
        <v>4488.5</v>
      </c>
      <c r="I18" s="61"/>
      <c r="J18" s="61"/>
      <c r="K18" s="102">
        <v>4488.5</v>
      </c>
      <c r="M18" s="52"/>
    </row>
    <row r="19" spans="1:13" s="44" customFormat="1" ht="14.25" customHeight="1">
      <c r="A19" s="226"/>
      <c r="B19" s="229"/>
      <c r="C19" s="231"/>
      <c r="D19" s="68" t="s">
        <v>24</v>
      </c>
      <c r="E19" s="57" t="e">
        <f>#REF!+E33+E40+E47</f>
        <v>#REF!</v>
      </c>
      <c r="F19" s="57" t="e">
        <f>#REF!+F33+F40+F47</f>
        <v>#REF!</v>
      </c>
      <c r="G19" s="57" t="e">
        <f>#REF!+G33+G40+G47</f>
        <v>#REF!</v>
      </c>
      <c r="H19" s="56">
        <v>17803.120999999999</v>
      </c>
      <c r="I19" s="56">
        <v>13920.25</v>
      </c>
      <c r="J19" s="56">
        <v>13920.25</v>
      </c>
      <c r="K19" s="56">
        <f>H19+I19+J19</f>
        <v>45643.620999999999</v>
      </c>
      <c r="M19" s="52"/>
    </row>
    <row r="20" spans="1:13" s="44" customFormat="1" ht="45" customHeight="1">
      <c r="A20" s="226"/>
      <c r="B20" s="229"/>
      <c r="C20" s="231"/>
      <c r="D20" s="46" t="s">
        <v>46</v>
      </c>
      <c r="E20" s="55" t="e">
        <f>#REF!+E34+E41+E48</f>
        <v>#REF!</v>
      </c>
      <c r="F20" s="55" t="e">
        <f>#REF!+F34+F41+F48</f>
        <v>#REF!</v>
      </c>
      <c r="G20" s="55" t="e">
        <f>#REF!+G34+G41+G48</f>
        <v>#REF!</v>
      </c>
      <c r="H20" s="56"/>
      <c r="I20" s="56"/>
      <c r="J20" s="56"/>
      <c r="K20" s="56"/>
      <c r="M20" s="52"/>
    </row>
    <row r="21" spans="1:13" s="44" customFormat="1" ht="15.75" customHeight="1">
      <c r="A21" s="227"/>
      <c r="B21" s="230"/>
      <c r="C21" s="231"/>
      <c r="D21" s="68" t="s">
        <v>6</v>
      </c>
      <c r="E21" s="55" t="e">
        <f>#REF!+E35+E42+E49</f>
        <v>#REF!</v>
      </c>
      <c r="F21" s="55" t="e">
        <f>#REF!+F35+F42+F49</f>
        <v>#REF!</v>
      </c>
      <c r="G21" s="55" t="e">
        <f>#REF!+G35+G42+G49</f>
        <v>#REF!</v>
      </c>
      <c r="H21" s="56"/>
      <c r="I21" s="56"/>
      <c r="J21" s="56"/>
      <c r="K21" s="56"/>
      <c r="M21" s="52"/>
    </row>
    <row r="22" spans="1:13" s="44" customFormat="1" ht="15.75" customHeight="1">
      <c r="A22" s="225" t="s">
        <v>2</v>
      </c>
      <c r="B22" s="228" t="s">
        <v>97</v>
      </c>
      <c r="C22" s="231" t="s">
        <v>93</v>
      </c>
      <c r="D22" s="68" t="s">
        <v>21</v>
      </c>
      <c r="E22" s="49">
        <f t="shared" ref="E22:G22" si="0">SUM(E24:E28)</f>
        <v>174209.69390000001</v>
      </c>
      <c r="F22" s="49">
        <f t="shared" si="0"/>
        <v>81921.9133</v>
      </c>
      <c r="G22" s="49">
        <f t="shared" si="0"/>
        <v>93721.1</v>
      </c>
      <c r="H22" s="54">
        <v>2870.91</v>
      </c>
      <c r="I22" s="54">
        <f t="shared" ref="I22:J22" si="1">SUM(I24:I28)</f>
        <v>0</v>
      </c>
      <c r="J22" s="54">
        <f t="shared" si="1"/>
        <v>0</v>
      </c>
      <c r="K22" s="54">
        <f t="shared" ref="K22" si="2">SUM(H22:J22)</f>
        <v>2870.91</v>
      </c>
      <c r="M22" s="52"/>
    </row>
    <row r="23" spans="1:13" s="44" customFormat="1" ht="15.75" customHeight="1">
      <c r="A23" s="226"/>
      <c r="B23" s="229"/>
      <c r="C23" s="231"/>
      <c r="D23" s="68" t="s">
        <v>5</v>
      </c>
      <c r="E23" s="49"/>
      <c r="F23" s="49"/>
      <c r="G23" s="49"/>
      <c r="H23" s="56"/>
      <c r="I23" s="56"/>
      <c r="J23" s="56"/>
      <c r="K23" s="56"/>
      <c r="M23" s="52"/>
    </row>
    <row r="24" spans="1:13" s="44" customFormat="1" ht="15.75" customHeight="1">
      <c r="A24" s="226"/>
      <c r="B24" s="229"/>
      <c r="C24" s="231"/>
      <c r="D24" s="45" t="s">
        <v>44</v>
      </c>
      <c r="E24" s="50"/>
      <c r="F24" s="50"/>
      <c r="G24" s="50"/>
      <c r="H24" s="56"/>
      <c r="I24" s="56"/>
      <c r="J24" s="56"/>
      <c r="K24" s="56"/>
      <c r="M24" s="52"/>
    </row>
    <row r="25" spans="1:13" s="44" customFormat="1" ht="15.75" customHeight="1">
      <c r="A25" s="226"/>
      <c r="B25" s="229"/>
      <c r="C25" s="231"/>
      <c r="D25" s="68" t="s">
        <v>45</v>
      </c>
      <c r="E25" s="49"/>
      <c r="F25" s="49"/>
      <c r="G25" s="49"/>
      <c r="H25" s="56"/>
      <c r="I25" s="56"/>
      <c r="J25" s="56"/>
      <c r="K25" s="56"/>
      <c r="M25" s="52"/>
    </row>
    <row r="26" spans="1:13" s="44" customFormat="1" ht="15.75" customHeight="1">
      <c r="A26" s="226"/>
      <c r="B26" s="229"/>
      <c r="C26" s="231"/>
      <c r="D26" s="68" t="s">
        <v>24</v>
      </c>
      <c r="E26" s="49">
        <v>174209.69390000001</v>
      </c>
      <c r="F26" s="49">
        <v>81921.9133</v>
      </c>
      <c r="G26" s="49">
        <v>93721.1</v>
      </c>
      <c r="H26" s="56">
        <v>2870.91</v>
      </c>
      <c r="I26" s="56">
        <v>0</v>
      </c>
      <c r="J26" s="56">
        <v>0</v>
      </c>
      <c r="K26" s="56">
        <v>2870.91</v>
      </c>
      <c r="M26" s="52"/>
    </row>
    <row r="27" spans="1:13" s="44" customFormat="1" ht="15.75" customHeight="1">
      <c r="A27" s="226"/>
      <c r="B27" s="229"/>
      <c r="C27" s="231"/>
      <c r="D27" s="46" t="s">
        <v>46</v>
      </c>
      <c r="E27" s="51"/>
      <c r="F27" s="51"/>
      <c r="G27" s="51"/>
      <c r="H27" s="56"/>
      <c r="I27" s="56"/>
      <c r="J27" s="56"/>
      <c r="K27" s="56"/>
      <c r="M27" s="52"/>
    </row>
    <row r="28" spans="1:13" s="44" customFormat="1" ht="15.75" customHeight="1">
      <c r="A28" s="227"/>
      <c r="B28" s="230"/>
      <c r="C28" s="231"/>
      <c r="D28" s="68" t="s">
        <v>6</v>
      </c>
      <c r="E28" s="49"/>
      <c r="F28" s="49"/>
      <c r="G28" s="49"/>
      <c r="H28" s="56"/>
      <c r="I28" s="56"/>
      <c r="J28" s="56"/>
      <c r="K28" s="56"/>
      <c r="M28" s="52"/>
    </row>
    <row r="29" spans="1:13" s="44" customFormat="1" ht="15.75" customHeight="1">
      <c r="A29" s="225" t="s">
        <v>38</v>
      </c>
      <c r="B29" s="228" t="s">
        <v>41</v>
      </c>
      <c r="C29" s="231" t="s">
        <v>72</v>
      </c>
      <c r="D29" s="68" t="s">
        <v>21</v>
      </c>
      <c r="E29" s="49">
        <f t="shared" ref="E29:G29" si="3">SUM(E31:E35)</f>
        <v>174209.69390000001</v>
      </c>
      <c r="F29" s="49">
        <f t="shared" si="3"/>
        <v>81921.9133</v>
      </c>
      <c r="G29" s="49">
        <f t="shared" si="3"/>
        <v>93721.1</v>
      </c>
      <c r="H29" s="54">
        <v>0</v>
      </c>
      <c r="I29" s="54">
        <f t="shared" ref="I29:J29" si="4">SUM(I31:I35)</f>
        <v>0</v>
      </c>
      <c r="J29" s="54">
        <f t="shared" si="4"/>
        <v>0</v>
      </c>
      <c r="K29" s="54">
        <f t="shared" ref="K29:K47" si="5">SUM(H29:J29)</f>
        <v>0</v>
      </c>
      <c r="M29" s="52"/>
    </row>
    <row r="30" spans="1:13" s="44" customFormat="1" ht="14.25" customHeight="1">
      <c r="A30" s="226"/>
      <c r="B30" s="229"/>
      <c r="C30" s="231"/>
      <c r="D30" s="68" t="s">
        <v>5</v>
      </c>
      <c r="E30" s="49"/>
      <c r="F30" s="49"/>
      <c r="G30" s="49"/>
      <c r="H30" s="56"/>
      <c r="I30" s="56"/>
      <c r="J30" s="56"/>
      <c r="K30" s="56"/>
      <c r="M30" s="52"/>
    </row>
    <row r="31" spans="1:13" s="44" customFormat="1" ht="16.5" customHeight="1">
      <c r="A31" s="226"/>
      <c r="B31" s="229"/>
      <c r="C31" s="231"/>
      <c r="D31" s="45" t="s">
        <v>44</v>
      </c>
      <c r="E31" s="50"/>
      <c r="F31" s="50"/>
      <c r="G31" s="50"/>
      <c r="H31" s="56"/>
      <c r="I31" s="56"/>
      <c r="J31" s="56"/>
      <c r="K31" s="56"/>
      <c r="M31" s="52"/>
    </row>
    <row r="32" spans="1:13" s="44" customFormat="1" ht="14.25" customHeight="1">
      <c r="A32" s="226"/>
      <c r="B32" s="229"/>
      <c r="C32" s="231"/>
      <c r="D32" s="68" t="s">
        <v>45</v>
      </c>
      <c r="E32" s="49"/>
      <c r="F32" s="49"/>
      <c r="G32" s="49"/>
      <c r="H32" s="56"/>
      <c r="I32" s="56"/>
      <c r="J32" s="56"/>
      <c r="K32" s="56"/>
      <c r="M32" s="52"/>
    </row>
    <row r="33" spans="1:13" s="44" customFormat="1" ht="16.5" customHeight="1">
      <c r="A33" s="226"/>
      <c r="B33" s="229"/>
      <c r="C33" s="231"/>
      <c r="D33" s="68" t="s">
        <v>24</v>
      </c>
      <c r="E33" s="49">
        <v>174209.69390000001</v>
      </c>
      <c r="F33" s="49">
        <v>81921.9133</v>
      </c>
      <c r="G33" s="49">
        <v>93721.1</v>
      </c>
      <c r="H33" s="56">
        <v>0</v>
      </c>
      <c r="I33" s="56">
        <v>0</v>
      </c>
      <c r="J33" s="56">
        <v>0</v>
      </c>
      <c r="K33" s="56">
        <v>0</v>
      </c>
      <c r="M33" s="52"/>
    </row>
    <row r="34" spans="1:13" s="44" customFormat="1" ht="46.5" customHeight="1">
      <c r="A34" s="226"/>
      <c r="B34" s="229"/>
      <c r="C34" s="231"/>
      <c r="D34" s="46" t="s">
        <v>46</v>
      </c>
      <c r="E34" s="51"/>
      <c r="F34" s="51"/>
      <c r="G34" s="51"/>
      <c r="H34" s="56"/>
      <c r="I34" s="56"/>
      <c r="J34" s="56"/>
      <c r="K34" s="56"/>
      <c r="M34" s="52"/>
    </row>
    <row r="35" spans="1:13" s="44" customFormat="1" ht="13.5" customHeight="1">
      <c r="A35" s="227"/>
      <c r="B35" s="230"/>
      <c r="C35" s="231"/>
      <c r="D35" s="68" t="s">
        <v>6</v>
      </c>
      <c r="E35" s="49"/>
      <c r="F35" s="49"/>
      <c r="G35" s="49"/>
      <c r="H35" s="56"/>
      <c r="I35" s="56"/>
      <c r="J35" s="56"/>
      <c r="K35" s="56"/>
      <c r="M35" s="52"/>
    </row>
    <row r="36" spans="1:13" s="44" customFormat="1" ht="15.75" customHeight="1">
      <c r="A36" s="225" t="s">
        <v>39</v>
      </c>
      <c r="B36" s="228" t="s">
        <v>42</v>
      </c>
      <c r="C36" s="231" t="s">
        <v>74</v>
      </c>
      <c r="D36" s="68" t="s">
        <v>21</v>
      </c>
      <c r="E36" s="49">
        <f t="shared" ref="E36:G36" si="6">SUM(E38:E42)</f>
        <v>23.4</v>
      </c>
      <c r="F36" s="49">
        <f t="shared" si="6"/>
        <v>0</v>
      </c>
      <c r="G36" s="49">
        <f t="shared" si="6"/>
        <v>558.12400000000002</v>
      </c>
      <c r="H36" s="54">
        <v>870.3</v>
      </c>
      <c r="I36" s="54">
        <v>700</v>
      </c>
      <c r="J36" s="54">
        <v>700</v>
      </c>
      <c r="K36" s="54">
        <f t="shared" si="5"/>
        <v>2270.3000000000002</v>
      </c>
      <c r="L36" s="48"/>
      <c r="M36" s="52"/>
    </row>
    <row r="37" spans="1:13" s="44" customFormat="1" ht="12" customHeight="1">
      <c r="A37" s="226"/>
      <c r="B37" s="229"/>
      <c r="C37" s="231"/>
      <c r="D37" s="68" t="s">
        <v>5</v>
      </c>
      <c r="E37" s="49"/>
      <c r="F37" s="49"/>
      <c r="G37" s="49"/>
      <c r="H37" s="56"/>
      <c r="I37" s="56"/>
      <c r="J37" s="56"/>
      <c r="K37" s="56"/>
      <c r="M37" s="52"/>
    </row>
    <row r="38" spans="1:13" s="44" customFormat="1" ht="16.5" customHeight="1">
      <c r="A38" s="226"/>
      <c r="B38" s="229"/>
      <c r="C38" s="231"/>
      <c r="D38" s="45" t="s">
        <v>44</v>
      </c>
      <c r="E38" s="50"/>
      <c r="F38" s="50"/>
      <c r="G38" s="50"/>
      <c r="H38" s="56"/>
      <c r="I38" s="56"/>
      <c r="J38" s="56"/>
      <c r="K38" s="56"/>
      <c r="M38" s="52"/>
    </row>
    <row r="39" spans="1:13" s="44" customFormat="1" ht="13.5" customHeight="1">
      <c r="A39" s="226"/>
      <c r="B39" s="229"/>
      <c r="C39" s="231"/>
      <c r="D39" s="68" t="s">
        <v>45</v>
      </c>
      <c r="E39" s="49">
        <v>23.4</v>
      </c>
      <c r="F39" s="49">
        <v>0</v>
      </c>
      <c r="G39" s="49">
        <v>237.64000000000001</v>
      </c>
      <c r="H39" s="56"/>
      <c r="I39" s="56"/>
      <c r="J39" s="56"/>
      <c r="K39" s="56"/>
      <c r="M39" s="52"/>
    </row>
    <row r="40" spans="1:13" s="44" customFormat="1" ht="14.25" customHeight="1">
      <c r="A40" s="226"/>
      <c r="B40" s="229"/>
      <c r="C40" s="231"/>
      <c r="D40" s="68" t="s">
        <v>24</v>
      </c>
      <c r="E40" s="49">
        <v>0</v>
      </c>
      <c r="F40" s="49">
        <v>0</v>
      </c>
      <c r="G40" s="49">
        <v>320.48399999999998</v>
      </c>
      <c r="H40" s="56">
        <v>720.3</v>
      </c>
      <c r="I40" s="56">
        <v>550</v>
      </c>
      <c r="J40" s="56">
        <v>550</v>
      </c>
      <c r="K40" s="56">
        <f t="shared" si="5"/>
        <v>1820.3</v>
      </c>
      <c r="M40" s="52"/>
    </row>
    <row r="41" spans="1:13" s="44" customFormat="1" ht="46.5" customHeight="1">
      <c r="A41" s="226"/>
      <c r="B41" s="229"/>
      <c r="C41" s="231"/>
      <c r="D41" s="46" t="s">
        <v>46</v>
      </c>
      <c r="E41" s="51"/>
      <c r="F41" s="51"/>
      <c r="G41" s="51"/>
      <c r="H41" s="56">
        <v>150</v>
      </c>
      <c r="I41" s="56">
        <v>150</v>
      </c>
      <c r="J41" s="56">
        <v>150</v>
      </c>
      <c r="K41" s="56">
        <v>450</v>
      </c>
      <c r="M41" s="52"/>
    </row>
    <row r="42" spans="1:13" s="44" customFormat="1" ht="13.5" customHeight="1">
      <c r="A42" s="227"/>
      <c r="B42" s="230"/>
      <c r="C42" s="231"/>
      <c r="D42" s="68" t="s">
        <v>6</v>
      </c>
      <c r="E42" s="49"/>
      <c r="F42" s="49"/>
      <c r="G42" s="49"/>
      <c r="H42" s="56"/>
      <c r="I42" s="56"/>
      <c r="J42" s="56"/>
      <c r="K42" s="56"/>
      <c r="M42" s="52"/>
    </row>
    <row r="43" spans="1:13" s="44" customFormat="1" ht="15" customHeight="1">
      <c r="A43" s="225" t="s">
        <v>40</v>
      </c>
      <c r="B43" s="228" t="s">
        <v>43</v>
      </c>
      <c r="C43" s="231" t="s">
        <v>75</v>
      </c>
      <c r="D43" s="68" t="s">
        <v>21</v>
      </c>
      <c r="E43" s="49">
        <f t="shared" ref="E43:G43" si="7">SUM(E45:E49)</f>
        <v>12095.88</v>
      </c>
      <c r="F43" s="49">
        <f t="shared" si="7"/>
        <v>11940</v>
      </c>
      <c r="G43" s="49">
        <f t="shared" si="7"/>
        <v>10600</v>
      </c>
      <c r="H43" s="54">
        <v>284.14100000000002</v>
      </c>
      <c r="I43" s="54">
        <v>310</v>
      </c>
      <c r="J43" s="54">
        <v>310</v>
      </c>
      <c r="K43" s="54">
        <f t="shared" si="5"/>
        <v>904.14100000000008</v>
      </c>
      <c r="M43" s="52"/>
    </row>
    <row r="44" spans="1:13" s="44" customFormat="1" ht="14.25" customHeight="1">
      <c r="A44" s="226"/>
      <c r="B44" s="229"/>
      <c r="C44" s="231"/>
      <c r="D44" s="68" t="s">
        <v>5</v>
      </c>
      <c r="E44" s="49"/>
      <c r="F44" s="49"/>
      <c r="G44" s="49"/>
      <c r="H44" s="56"/>
      <c r="I44" s="56"/>
      <c r="J44" s="56"/>
      <c r="K44" s="56"/>
      <c r="M44" s="52"/>
    </row>
    <row r="45" spans="1:13" s="44" customFormat="1" ht="15.75" customHeight="1">
      <c r="A45" s="226"/>
      <c r="B45" s="229"/>
      <c r="C45" s="231"/>
      <c r="D45" s="45" t="s">
        <v>44</v>
      </c>
      <c r="E45" s="50"/>
      <c r="F45" s="50"/>
      <c r="G45" s="50"/>
      <c r="H45" s="56"/>
      <c r="I45" s="56"/>
      <c r="J45" s="56"/>
      <c r="K45" s="56"/>
      <c r="M45" s="52"/>
    </row>
    <row r="46" spans="1:13" s="44" customFormat="1" ht="14.25" customHeight="1">
      <c r="A46" s="226"/>
      <c r="B46" s="229"/>
      <c r="C46" s="231"/>
      <c r="D46" s="68" t="s">
        <v>45</v>
      </c>
      <c r="E46" s="49"/>
      <c r="F46" s="49"/>
      <c r="G46" s="49"/>
      <c r="H46" s="56"/>
      <c r="I46" s="56"/>
      <c r="J46" s="56"/>
      <c r="K46" s="56"/>
      <c r="M46" s="52"/>
    </row>
    <row r="47" spans="1:13" s="44" customFormat="1" ht="12.75" customHeight="1">
      <c r="A47" s="226"/>
      <c r="B47" s="229"/>
      <c r="C47" s="231"/>
      <c r="D47" s="68" t="s">
        <v>24</v>
      </c>
      <c r="E47" s="49">
        <v>12095.88</v>
      </c>
      <c r="F47" s="49">
        <v>11940</v>
      </c>
      <c r="G47" s="49">
        <v>10600</v>
      </c>
      <c r="H47" s="56">
        <v>284.14100000000002</v>
      </c>
      <c r="I47" s="56">
        <v>310</v>
      </c>
      <c r="J47" s="56">
        <v>310</v>
      </c>
      <c r="K47" s="56">
        <f t="shared" si="5"/>
        <v>904.14100000000008</v>
      </c>
      <c r="M47" s="52"/>
    </row>
    <row r="48" spans="1:13" s="44" customFormat="1" ht="44.25" customHeight="1">
      <c r="A48" s="226"/>
      <c r="B48" s="229"/>
      <c r="C48" s="231"/>
      <c r="D48" s="46" t="s">
        <v>46</v>
      </c>
      <c r="E48" s="51"/>
      <c r="F48" s="51"/>
      <c r="G48" s="51"/>
      <c r="H48" s="56"/>
      <c r="I48" s="56"/>
      <c r="J48" s="56"/>
      <c r="K48" s="56"/>
      <c r="M48" s="52"/>
    </row>
    <row r="49" spans="1:13" s="44" customFormat="1" ht="14.25" customHeight="1">
      <c r="A49" s="227"/>
      <c r="B49" s="230"/>
      <c r="C49" s="231"/>
      <c r="D49" s="68" t="s">
        <v>6</v>
      </c>
      <c r="E49" s="49"/>
      <c r="F49" s="49"/>
      <c r="G49" s="49"/>
      <c r="H49" s="56"/>
      <c r="I49" s="56"/>
      <c r="J49" s="56"/>
      <c r="K49" s="56"/>
      <c r="M49" s="52"/>
    </row>
    <row r="50" spans="1:13" s="44" customFormat="1" ht="15" customHeight="1">
      <c r="A50" s="225" t="s">
        <v>88</v>
      </c>
      <c r="B50" s="228" t="s">
        <v>85</v>
      </c>
      <c r="C50" s="231" t="s">
        <v>86</v>
      </c>
      <c r="D50" s="68" t="s">
        <v>21</v>
      </c>
      <c r="E50" s="49">
        <f t="shared" ref="E50:G50" si="8">SUM(E52:E56)</f>
        <v>12095.88</v>
      </c>
      <c r="F50" s="49">
        <f t="shared" si="8"/>
        <v>11940</v>
      </c>
      <c r="G50" s="49">
        <f t="shared" si="8"/>
        <v>10600</v>
      </c>
      <c r="H50" s="98">
        <f>H53+H54</f>
        <v>6167.5</v>
      </c>
      <c r="I50" s="54">
        <v>1000</v>
      </c>
      <c r="J50" s="54">
        <v>1000</v>
      </c>
      <c r="K50" s="54">
        <f t="shared" ref="K50" si="9">SUM(H50:J50)</f>
        <v>8167.5</v>
      </c>
      <c r="M50" s="52"/>
    </row>
    <row r="51" spans="1:13" s="44" customFormat="1" ht="15" customHeight="1">
      <c r="A51" s="226"/>
      <c r="B51" s="229"/>
      <c r="C51" s="231"/>
      <c r="D51" s="68" t="s">
        <v>5</v>
      </c>
      <c r="E51" s="49"/>
      <c r="F51" s="49"/>
      <c r="G51" s="49"/>
      <c r="H51" s="99"/>
      <c r="I51" s="56"/>
      <c r="J51" s="56"/>
      <c r="K51" s="56"/>
      <c r="M51" s="52"/>
    </row>
    <row r="52" spans="1:13" s="44" customFormat="1" ht="17.25" customHeight="1">
      <c r="A52" s="226"/>
      <c r="B52" s="229"/>
      <c r="C52" s="231"/>
      <c r="D52" s="45" t="s">
        <v>44</v>
      </c>
      <c r="E52" s="50"/>
      <c r="F52" s="50"/>
      <c r="G52" s="50"/>
      <c r="H52" s="99"/>
      <c r="I52" s="56"/>
      <c r="J52" s="56"/>
      <c r="K52" s="56"/>
      <c r="M52" s="52"/>
    </row>
    <row r="53" spans="1:13" s="44" customFormat="1" ht="15" customHeight="1">
      <c r="A53" s="226"/>
      <c r="B53" s="229"/>
      <c r="C53" s="231"/>
      <c r="D53" s="68" t="s">
        <v>45</v>
      </c>
      <c r="E53" s="49"/>
      <c r="F53" s="49"/>
      <c r="G53" s="49"/>
      <c r="H53" s="99">
        <v>4488.5</v>
      </c>
      <c r="I53" s="56"/>
      <c r="J53" s="56"/>
      <c r="K53" s="56">
        <f>H53</f>
        <v>4488.5</v>
      </c>
      <c r="M53" s="52"/>
    </row>
    <row r="54" spans="1:13" s="44" customFormat="1" ht="17.25" customHeight="1">
      <c r="A54" s="226"/>
      <c r="B54" s="229"/>
      <c r="C54" s="231"/>
      <c r="D54" s="68" t="s">
        <v>24</v>
      </c>
      <c r="E54" s="49">
        <v>12095.88</v>
      </c>
      <c r="F54" s="49">
        <v>11940</v>
      </c>
      <c r="G54" s="49">
        <v>10600</v>
      </c>
      <c r="H54" s="99">
        <v>1679</v>
      </c>
      <c r="I54" s="56">
        <v>1000</v>
      </c>
      <c r="J54" s="56">
        <v>1000</v>
      </c>
      <c r="K54" s="56">
        <f t="shared" ref="K54:K57" si="10">SUM(H54:J54)</f>
        <v>3679</v>
      </c>
      <c r="M54" s="52"/>
    </row>
    <row r="55" spans="1:13" s="44" customFormat="1" ht="46.5" customHeight="1">
      <c r="A55" s="226"/>
      <c r="B55" s="229"/>
      <c r="C55" s="231"/>
      <c r="D55" s="46" t="s">
        <v>46</v>
      </c>
      <c r="E55" s="51"/>
      <c r="F55" s="51"/>
      <c r="G55" s="51"/>
      <c r="H55" s="56"/>
      <c r="I55" s="56"/>
      <c r="J55" s="56"/>
      <c r="K55" s="56"/>
      <c r="M55" s="52"/>
    </row>
    <row r="56" spans="1:13" s="44" customFormat="1" ht="16.5" customHeight="1">
      <c r="A56" s="227"/>
      <c r="B56" s="230"/>
      <c r="C56" s="231"/>
      <c r="D56" s="68" t="s">
        <v>6</v>
      </c>
      <c r="E56" s="49"/>
      <c r="F56" s="49"/>
      <c r="G56" s="49"/>
      <c r="H56" s="56"/>
      <c r="I56" s="56"/>
      <c r="J56" s="56"/>
      <c r="K56" s="56"/>
      <c r="M56" s="52"/>
    </row>
    <row r="57" spans="1:13" s="44" customFormat="1" ht="13.5" customHeight="1">
      <c r="A57" s="225" t="s">
        <v>92</v>
      </c>
      <c r="B57" s="228" t="s">
        <v>77</v>
      </c>
      <c r="C57" s="231" t="s">
        <v>78</v>
      </c>
      <c r="D57" s="68" t="s">
        <v>21</v>
      </c>
      <c r="E57" s="49">
        <f t="shared" ref="E57:G57" si="11">SUM(E59:E63)</f>
        <v>12095.88</v>
      </c>
      <c r="F57" s="49">
        <f t="shared" si="11"/>
        <v>11940</v>
      </c>
      <c r="G57" s="49">
        <f t="shared" si="11"/>
        <v>10600</v>
      </c>
      <c r="H57" s="58">
        <v>295.37700000000001</v>
      </c>
      <c r="I57" s="58">
        <v>1584.95</v>
      </c>
      <c r="J57" s="58">
        <v>1584.95</v>
      </c>
      <c r="K57" s="54">
        <f t="shared" si="10"/>
        <v>3465.277</v>
      </c>
      <c r="M57" s="52"/>
    </row>
    <row r="58" spans="1:13" s="44" customFormat="1" ht="14.25" customHeight="1">
      <c r="A58" s="226"/>
      <c r="B58" s="229"/>
      <c r="C58" s="231"/>
      <c r="D58" s="68" t="s">
        <v>5</v>
      </c>
      <c r="E58" s="49"/>
      <c r="F58" s="49"/>
      <c r="G58" s="49"/>
      <c r="H58" s="56"/>
      <c r="I58" s="56"/>
      <c r="J58" s="56"/>
      <c r="K58" s="56"/>
      <c r="M58" s="52"/>
    </row>
    <row r="59" spans="1:13" s="44" customFormat="1" ht="17.25" customHeight="1">
      <c r="A59" s="226"/>
      <c r="B59" s="229"/>
      <c r="C59" s="231"/>
      <c r="D59" s="45" t="s">
        <v>44</v>
      </c>
      <c r="E59" s="50"/>
      <c r="F59" s="50"/>
      <c r="G59" s="50"/>
      <c r="H59" s="56"/>
      <c r="I59" s="56"/>
      <c r="J59" s="56"/>
      <c r="K59" s="56"/>
      <c r="M59" s="52"/>
    </row>
    <row r="60" spans="1:13" s="44" customFormat="1" ht="15.75" customHeight="1">
      <c r="A60" s="226"/>
      <c r="B60" s="229"/>
      <c r="C60" s="231"/>
      <c r="D60" s="68" t="s">
        <v>45</v>
      </c>
      <c r="E60" s="49"/>
      <c r="F60" s="49"/>
      <c r="G60" s="49"/>
      <c r="H60" s="56"/>
      <c r="I60" s="56"/>
      <c r="J60" s="56"/>
      <c r="K60" s="56"/>
      <c r="M60" s="52"/>
    </row>
    <row r="61" spans="1:13" s="44" customFormat="1" ht="15" customHeight="1">
      <c r="A61" s="226"/>
      <c r="B61" s="229"/>
      <c r="C61" s="231"/>
      <c r="D61" s="68" t="s">
        <v>24</v>
      </c>
      <c r="E61" s="49">
        <v>12095.88</v>
      </c>
      <c r="F61" s="49">
        <v>11940</v>
      </c>
      <c r="G61" s="49">
        <v>10600</v>
      </c>
      <c r="H61" s="59">
        <v>295.37700000000001</v>
      </c>
      <c r="I61" s="59">
        <v>1584.95</v>
      </c>
      <c r="J61" s="59">
        <v>1584.95</v>
      </c>
      <c r="K61" s="56">
        <f t="shared" ref="K61" si="12">SUM(H61:J61)</f>
        <v>3465.277</v>
      </c>
      <c r="M61" s="52"/>
    </row>
    <row r="62" spans="1:13" s="44" customFormat="1" ht="45" customHeight="1">
      <c r="A62" s="226"/>
      <c r="B62" s="229"/>
      <c r="C62" s="231"/>
      <c r="D62" s="46" t="s">
        <v>46</v>
      </c>
      <c r="E62" s="51"/>
      <c r="F62" s="51"/>
      <c r="G62" s="51"/>
      <c r="H62" s="56"/>
      <c r="I62" s="56"/>
      <c r="J62" s="56"/>
      <c r="K62" s="56"/>
      <c r="M62" s="52"/>
    </row>
    <row r="63" spans="1:13" s="44" customFormat="1" ht="15" customHeight="1">
      <c r="A63" s="227"/>
      <c r="B63" s="230"/>
      <c r="C63" s="231"/>
      <c r="D63" s="68" t="s">
        <v>6</v>
      </c>
      <c r="E63" s="49"/>
      <c r="F63" s="49"/>
      <c r="G63" s="49"/>
      <c r="H63" s="56"/>
      <c r="I63" s="56"/>
      <c r="J63" s="56"/>
      <c r="K63" s="56"/>
      <c r="M63" s="52"/>
    </row>
    <row r="64" spans="1:13" s="44" customFormat="1" ht="15" customHeight="1">
      <c r="A64" s="225" t="s">
        <v>94</v>
      </c>
      <c r="B64" s="228" t="s">
        <v>80</v>
      </c>
      <c r="C64" s="231" t="s">
        <v>81</v>
      </c>
      <c r="D64" s="68" t="s">
        <v>21</v>
      </c>
      <c r="E64" s="49">
        <f t="shared" ref="E64:G64" si="13">SUM(E66:E70)</f>
        <v>12095.88</v>
      </c>
      <c r="F64" s="49">
        <f t="shared" si="13"/>
        <v>11940</v>
      </c>
      <c r="G64" s="49">
        <f t="shared" si="13"/>
        <v>10600</v>
      </c>
      <c r="H64" s="58">
        <v>40.42</v>
      </c>
      <c r="I64" s="58">
        <v>75.3</v>
      </c>
      <c r="J64" s="58">
        <v>75.3</v>
      </c>
      <c r="K64" s="54">
        <f t="shared" ref="K64" si="14">SUM(H64:J64)</f>
        <v>191.01999999999998</v>
      </c>
      <c r="M64" s="52"/>
    </row>
    <row r="65" spans="1:13" s="44" customFormat="1" ht="12.75" customHeight="1">
      <c r="A65" s="226"/>
      <c r="B65" s="229"/>
      <c r="C65" s="231"/>
      <c r="D65" s="68" t="s">
        <v>5</v>
      </c>
      <c r="E65" s="49"/>
      <c r="F65" s="49"/>
      <c r="G65" s="49"/>
      <c r="H65" s="56"/>
      <c r="I65" s="56"/>
      <c r="J65" s="56"/>
      <c r="K65" s="56"/>
      <c r="M65" s="52"/>
    </row>
    <row r="66" spans="1:13" s="44" customFormat="1" ht="16.5" customHeight="1">
      <c r="A66" s="226"/>
      <c r="B66" s="229"/>
      <c r="C66" s="231"/>
      <c r="D66" s="45" t="s">
        <v>44</v>
      </c>
      <c r="E66" s="50"/>
      <c r="F66" s="50"/>
      <c r="G66" s="50"/>
      <c r="H66" s="56"/>
      <c r="I66" s="56"/>
      <c r="J66" s="56"/>
      <c r="K66" s="56"/>
      <c r="M66" s="52"/>
    </row>
    <row r="67" spans="1:13" s="44" customFormat="1" ht="16.5" customHeight="1">
      <c r="A67" s="226"/>
      <c r="B67" s="229"/>
      <c r="C67" s="231"/>
      <c r="D67" s="68" t="s">
        <v>45</v>
      </c>
      <c r="E67" s="49"/>
      <c r="F67" s="49"/>
      <c r="G67" s="49"/>
      <c r="H67" s="56"/>
      <c r="I67" s="56"/>
      <c r="J67" s="56"/>
      <c r="K67" s="56"/>
      <c r="M67" s="52"/>
    </row>
    <row r="68" spans="1:13" s="44" customFormat="1" ht="15" customHeight="1">
      <c r="A68" s="226"/>
      <c r="B68" s="229"/>
      <c r="C68" s="231"/>
      <c r="D68" s="68" t="s">
        <v>24</v>
      </c>
      <c r="E68" s="49">
        <v>12095.88</v>
      </c>
      <c r="F68" s="49">
        <v>11940</v>
      </c>
      <c r="G68" s="49">
        <v>10600</v>
      </c>
      <c r="H68" s="59">
        <v>40.42</v>
      </c>
      <c r="I68" s="59">
        <v>75.3</v>
      </c>
      <c r="J68" s="59">
        <v>75.3</v>
      </c>
      <c r="K68" s="56">
        <f t="shared" ref="K68" si="15">SUM(H68:J68)</f>
        <v>191.01999999999998</v>
      </c>
      <c r="M68" s="52"/>
    </row>
    <row r="69" spans="1:13" s="44" customFormat="1" ht="46.5" customHeight="1">
      <c r="A69" s="226"/>
      <c r="B69" s="229"/>
      <c r="C69" s="231"/>
      <c r="D69" s="46" t="s">
        <v>46</v>
      </c>
      <c r="E69" s="51"/>
      <c r="F69" s="51"/>
      <c r="G69" s="51"/>
      <c r="H69" s="56"/>
      <c r="I69" s="56"/>
      <c r="J69" s="56"/>
      <c r="K69" s="56"/>
      <c r="M69" s="52"/>
    </row>
    <row r="70" spans="1:13" s="44" customFormat="1" ht="14.25" customHeight="1">
      <c r="A70" s="227"/>
      <c r="B70" s="230"/>
      <c r="C70" s="231"/>
      <c r="D70" s="68" t="s">
        <v>6</v>
      </c>
      <c r="E70" s="49"/>
      <c r="F70" s="49"/>
      <c r="G70" s="49"/>
      <c r="H70" s="56"/>
      <c r="I70" s="56"/>
      <c r="J70" s="56"/>
      <c r="K70" s="56"/>
      <c r="M70" s="52"/>
    </row>
    <row r="71" spans="1:13" s="44" customFormat="1" ht="12.75" customHeight="1">
      <c r="A71" s="225" t="s">
        <v>95</v>
      </c>
      <c r="B71" s="228" t="s">
        <v>82</v>
      </c>
      <c r="C71" s="231" t="s">
        <v>100</v>
      </c>
      <c r="D71" s="68" t="s">
        <v>21</v>
      </c>
      <c r="E71" s="49">
        <f t="shared" ref="E71:G71" si="16">SUM(E73:E77)</f>
        <v>12095.88</v>
      </c>
      <c r="F71" s="49">
        <f t="shared" si="16"/>
        <v>11940</v>
      </c>
      <c r="G71" s="49">
        <f t="shared" si="16"/>
        <v>10600</v>
      </c>
      <c r="H71" s="58">
        <v>262.97300000000001</v>
      </c>
      <c r="I71" s="58">
        <v>250</v>
      </c>
      <c r="J71" s="58">
        <v>250</v>
      </c>
      <c r="K71" s="54">
        <f t="shared" ref="K71" si="17">SUM(H71:J71)</f>
        <v>762.97299999999996</v>
      </c>
      <c r="M71" s="52"/>
    </row>
    <row r="72" spans="1:13" s="44" customFormat="1" ht="14.25" customHeight="1">
      <c r="A72" s="226"/>
      <c r="B72" s="229"/>
      <c r="C72" s="231"/>
      <c r="D72" s="68" t="s">
        <v>5</v>
      </c>
      <c r="E72" s="49"/>
      <c r="F72" s="49"/>
      <c r="G72" s="49"/>
      <c r="H72" s="56"/>
      <c r="I72" s="56"/>
      <c r="J72" s="56"/>
      <c r="K72" s="56"/>
      <c r="M72" s="52"/>
    </row>
    <row r="73" spans="1:13" s="44" customFormat="1" ht="15" customHeight="1">
      <c r="A73" s="226"/>
      <c r="B73" s="229"/>
      <c r="C73" s="231"/>
      <c r="D73" s="45" t="s">
        <v>44</v>
      </c>
      <c r="E73" s="50"/>
      <c r="F73" s="50"/>
      <c r="G73" s="50"/>
      <c r="H73" s="56"/>
      <c r="I73" s="56"/>
      <c r="J73" s="56"/>
      <c r="K73" s="56"/>
      <c r="M73" s="52"/>
    </row>
    <row r="74" spans="1:13" s="44" customFormat="1" ht="14.25" customHeight="1">
      <c r="A74" s="226"/>
      <c r="B74" s="229"/>
      <c r="C74" s="231"/>
      <c r="D74" s="68" t="s">
        <v>45</v>
      </c>
      <c r="E74" s="49"/>
      <c r="F74" s="49"/>
      <c r="G74" s="49"/>
      <c r="H74" s="56"/>
      <c r="I74" s="56"/>
      <c r="J74" s="56"/>
      <c r="K74" s="56"/>
      <c r="M74" s="52"/>
    </row>
    <row r="75" spans="1:13" s="44" customFormat="1" ht="15" customHeight="1">
      <c r="A75" s="226"/>
      <c r="B75" s="229"/>
      <c r="C75" s="231"/>
      <c r="D75" s="68" t="s">
        <v>24</v>
      </c>
      <c r="E75" s="49">
        <v>12095.88</v>
      </c>
      <c r="F75" s="49">
        <v>11940</v>
      </c>
      <c r="G75" s="49">
        <v>10600</v>
      </c>
      <c r="H75" s="59">
        <v>262.97300000000001</v>
      </c>
      <c r="I75" s="59">
        <v>250</v>
      </c>
      <c r="J75" s="59">
        <v>250</v>
      </c>
      <c r="K75" s="56">
        <f t="shared" ref="K75" si="18">SUM(H75:J75)</f>
        <v>762.97299999999996</v>
      </c>
      <c r="M75" s="52"/>
    </row>
    <row r="76" spans="1:13" s="44" customFormat="1" ht="46.5" customHeight="1">
      <c r="A76" s="226"/>
      <c r="B76" s="229"/>
      <c r="C76" s="231"/>
      <c r="D76" s="46" t="s">
        <v>46</v>
      </c>
      <c r="E76" s="51"/>
      <c r="F76" s="51"/>
      <c r="G76" s="51"/>
      <c r="H76" s="56"/>
      <c r="I76" s="56"/>
      <c r="J76" s="56"/>
      <c r="K76" s="56"/>
      <c r="M76" s="52"/>
    </row>
    <row r="77" spans="1:13" s="44" customFormat="1" ht="90" customHeight="1">
      <c r="A77" s="227"/>
      <c r="B77" s="230"/>
      <c r="C77" s="231"/>
      <c r="D77" s="68" t="s">
        <v>6</v>
      </c>
      <c r="E77" s="49"/>
      <c r="F77" s="49"/>
      <c r="G77" s="49"/>
      <c r="H77" s="56"/>
      <c r="I77" s="56"/>
      <c r="J77" s="56"/>
      <c r="K77" s="56"/>
      <c r="M77" s="52"/>
    </row>
    <row r="78" spans="1:13" s="44" customFormat="1" ht="12.75" customHeight="1">
      <c r="A78" s="225" t="s">
        <v>96</v>
      </c>
      <c r="B78" s="228" t="s">
        <v>83</v>
      </c>
      <c r="C78" s="231" t="s">
        <v>87</v>
      </c>
      <c r="D78" s="68" t="s">
        <v>21</v>
      </c>
      <c r="E78" s="49">
        <f t="shared" ref="E78:G78" si="19">SUM(E80:E84)</f>
        <v>12095.88</v>
      </c>
      <c r="F78" s="49">
        <f t="shared" si="19"/>
        <v>11940</v>
      </c>
      <c r="G78" s="49">
        <f t="shared" si="19"/>
        <v>10600</v>
      </c>
      <c r="H78" s="58">
        <v>11500</v>
      </c>
      <c r="I78" s="58">
        <v>10000</v>
      </c>
      <c r="J78" s="58">
        <v>10000</v>
      </c>
      <c r="K78" s="54">
        <f t="shared" ref="K78" si="20">SUM(H78:J78)</f>
        <v>31500</v>
      </c>
      <c r="M78" s="52"/>
    </row>
    <row r="79" spans="1:13" s="44" customFormat="1" ht="13.5" customHeight="1">
      <c r="A79" s="226"/>
      <c r="B79" s="229"/>
      <c r="C79" s="231"/>
      <c r="D79" s="68" t="s">
        <v>5</v>
      </c>
      <c r="E79" s="49"/>
      <c r="F79" s="49"/>
      <c r="G79" s="49"/>
      <c r="H79" s="56"/>
      <c r="I79" s="56"/>
      <c r="J79" s="56"/>
      <c r="K79" s="56"/>
      <c r="M79" s="52"/>
    </row>
    <row r="80" spans="1:13" s="44" customFormat="1" ht="15.75" customHeight="1">
      <c r="A80" s="226"/>
      <c r="B80" s="229"/>
      <c r="C80" s="231"/>
      <c r="D80" s="45" t="s">
        <v>44</v>
      </c>
      <c r="E80" s="50"/>
      <c r="F80" s="50"/>
      <c r="G80" s="50"/>
      <c r="H80" s="56"/>
      <c r="I80" s="56"/>
      <c r="J80" s="56"/>
      <c r="K80" s="56"/>
      <c r="M80" s="52"/>
    </row>
    <row r="81" spans="1:13" s="44" customFormat="1" ht="15" customHeight="1">
      <c r="A81" s="226"/>
      <c r="B81" s="229"/>
      <c r="C81" s="231"/>
      <c r="D81" s="68" t="s">
        <v>45</v>
      </c>
      <c r="E81" s="49"/>
      <c r="F81" s="49"/>
      <c r="G81" s="49"/>
      <c r="H81" s="56"/>
      <c r="I81" s="56"/>
      <c r="J81" s="56"/>
      <c r="K81" s="56"/>
      <c r="M81" s="52"/>
    </row>
    <row r="82" spans="1:13" s="44" customFormat="1" ht="16.5" customHeight="1">
      <c r="A82" s="226"/>
      <c r="B82" s="229"/>
      <c r="C82" s="231"/>
      <c r="D82" s="68" t="s">
        <v>24</v>
      </c>
      <c r="E82" s="49">
        <v>12095.88</v>
      </c>
      <c r="F82" s="49">
        <v>11940</v>
      </c>
      <c r="G82" s="49">
        <v>10600</v>
      </c>
      <c r="H82" s="59">
        <v>11500</v>
      </c>
      <c r="I82" s="59">
        <v>10000</v>
      </c>
      <c r="J82" s="59">
        <v>10000</v>
      </c>
      <c r="K82" s="56">
        <f t="shared" ref="K82" si="21">SUM(H82:J82)</f>
        <v>31500</v>
      </c>
      <c r="M82" s="52"/>
    </row>
    <row r="83" spans="1:13" s="44" customFormat="1" ht="48">
      <c r="A83" s="226"/>
      <c r="B83" s="229"/>
      <c r="C83" s="231"/>
      <c r="D83" s="46" t="s">
        <v>46</v>
      </c>
      <c r="E83" s="51"/>
      <c r="F83" s="51"/>
      <c r="G83" s="51"/>
      <c r="H83" s="56"/>
      <c r="I83" s="56"/>
      <c r="J83" s="56"/>
      <c r="K83" s="56"/>
      <c r="M83" s="52"/>
    </row>
    <row r="84" spans="1:13" s="44" customFormat="1" ht="16.5" customHeight="1">
      <c r="A84" s="227"/>
      <c r="B84" s="230"/>
      <c r="C84" s="231"/>
      <c r="D84" s="68" t="s">
        <v>6</v>
      </c>
      <c r="E84" s="49"/>
      <c r="F84" s="49"/>
      <c r="G84" s="49"/>
      <c r="H84" s="56"/>
      <c r="I84" s="56"/>
      <c r="J84" s="56"/>
      <c r="K84" s="56"/>
      <c r="M84" s="52"/>
    </row>
  </sheetData>
  <mergeCells count="43">
    <mergeCell ref="A8:K8"/>
    <mergeCell ref="A12:A13"/>
    <mergeCell ref="B12:B13"/>
    <mergeCell ref="C12:C13"/>
    <mergeCell ref="D12:D13"/>
    <mergeCell ref="A9:K9"/>
    <mergeCell ref="I3:K3"/>
    <mergeCell ref="A4:K4"/>
    <mergeCell ref="A5:K5"/>
    <mergeCell ref="A6:K6"/>
    <mergeCell ref="A7:K7"/>
    <mergeCell ref="A36:A42"/>
    <mergeCell ref="B36:B42"/>
    <mergeCell ref="C36:C42"/>
    <mergeCell ref="A43:A49"/>
    <mergeCell ref="K12:K13"/>
    <mergeCell ref="A15:A21"/>
    <mergeCell ref="B15:B21"/>
    <mergeCell ref="C15:C21"/>
    <mergeCell ref="A29:A35"/>
    <mergeCell ref="B29:B35"/>
    <mergeCell ref="C29:C35"/>
    <mergeCell ref="B43:B49"/>
    <mergeCell ref="C43:C49"/>
    <mergeCell ref="A22:A28"/>
    <mergeCell ref="B22:B28"/>
    <mergeCell ref="C22:C28"/>
    <mergeCell ref="I1:K1"/>
    <mergeCell ref="A78:A84"/>
    <mergeCell ref="B78:B84"/>
    <mergeCell ref="C78:C84"/>
    <mergeCell ref="A64:A70"/>
    <mergeCell ref="B64:B70"/>
    <mergeCell ref="C64:C70"/>
    <mergeCell ref="A71:A77"/>
    <mergeCell ref="B71:B77"/>
    <mergeCell ref="C71:C77"/>
    <mergeCell ref="A50:A56"/>
    <mergeCell ref="B50:B56"/>
    <mergeCell ref="C50:C56"/>
    <mergeCell ref="A57:A63"/>
    <mergeCell ref="B57:B63"/>
    <mergeCell ref="C57:C63"/>
  </mergeCells>
  <pageMargins left="0.59055118110236227" right="0.59055118110236227" top="0.78740157480314965" bottom="0.39370078740157483" header="0.31496062992125984" footer="0.31496062992125984"/>
  <pageSetup paperSize="9" scale="89" fitToHeight="0" orientation="landscape" verticalDpi="300" r:id="rId1"/>
  <rowBreaks count="3" manualBreakCount="3">
    <brk id="25" max="10" man="1"/>
    <brk id="49" max="10" man="1"/>
    <brk id="70" max="10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workbookViewId="0">
      <selection activeCell="I1" sqref="I1:L1"/>
    </sheetView>
  </sheetViews>
  <sheetFormatPr defaultRowHeight="15.75"/>
  <cols>
    <col min="1" max="1" width="5.125" customWidth="1"/>
    <col min="2" max="2" width="18" customWidth="1"/>
    <col min="3" max="3" width="12.375" customWidth="1"/>
    <col min="4" max="4" width="7.25" customWidth="1"/>
    <col min="5" max="5" width="7" customWidth="1"/>
    <col min="6" max="6" width="9.375" customWidth="1"/>
    <col min="7" max="7" width="7" customWidth="1"/>
    <col min="11" max="11" width="11.375" customWidth="1"/>
    <col min="12" max="12" width="18.125" customWidth="1"/>
  </cols>
  <sheetData>
    <row r="1" spans="1:15" ht="76.5" customHeight="1">
      <c r="A1" s="104"/>
      <c r="B1" s="2"/>
      <c r="C1" s="2"/>
      <c r="D1" s="2"/>
      <c r="E1" s="2"/>
      <c r="F1" s="2"/>
      <c r="G1" s="2"/>
      <c r="H1" s="2"/>
      <c r="I1" s="169" t="s">
        <v>147</v>
      </c>
      <c r="J1" s="169"/>
      <c r="K1" s="169"/>
      <c r="L1" s="169"/>
    </row>
    <row r="2" spans="1:15" ht="83.25" customHeight="1">
      <c r="A2" s="104"/>
      <c r="B2" s="2"/>
      <c r="C2" s="2"/>
      <c r="D2" s="2"/>
      <c r="E2" s="2"/>
      <c r="F2" s="2"/>
      <c r="G2" s="2"/>
      <c r="H2" s="2"/>
      <c r="I2" s="181" t="s">
        <v>106</v>
      </c>
      <c r="J2" s="181"/>
      <c r="K2" s="181"/>
      <c r="L2" s="181"/>
      <c r="O2" s="133"/>
    </row>
    <row r="3" spans="1:15" ht="3" customHeight="1">
      <c r="A3" s="104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 ht="18.75">
      <c r="A4" s="234" t="s">
        <v>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5" ht="18.75">
      <c r="A5" s="238" t="s">
        <v>107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5" ht="24" customHeight="1">
      <c r="A6" s="10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5" ht="38.25" customHeight="1">
      <c r="A7" s="239" t="s">
        <v>3</v>
      </c>
      <c r="B7" s="239" t="s">
        <v>108</v>
      </c>
      <c r="C7" s="239" t="s">
        <v>10</v>
      </c>
      <c r="D7" s="239" t="s">
        <v>8</v>
      </c>
      <c r="E7" s="239"/>
      <c r="F7" s="239"/>
      <c r="G7" s="239"/>
      <c r="H7" s="239" t="s">
        <v>109</v>
      </c>
      <c r="I7" s="239"/>
      <c r="J7" s="239"/>
      <c r="K7" s="239"/>
      <c r="L7" s="239" t="s">
        <v>110</v>
      </c>
    </row>
    <row r="8" spans="1:15" ht="76.5">
      <c r="A8" s="239"/>
      <c r="B8" s="239"/>
      <c r="C8" s="239"/>
      <c r="D8" s="121" t="s">
        <v>10</v>
      </c>
      <c r="E8" s="121" t="s">
        <v>11</v>
      </c>
      <c r="F8" s="121" t="s">
        <v>12</v>
      </c>
      <c r="G8" s="121" t="s">
        <v>13</v>
      </c>
      <c r="H8" s="121">
        <v>2017</v>
      </c>
      <c r="I8" s="121">
        <v>2018</v>
      </c>
      <c r="J8" s="121">
        <v>2019</v>
      </c>
      <c r="K8" s="121" t="s">
        <v>33</v>
      </c>
      <c r="L8" s="239"/>
    </row>
    <row r="9" spans="1:15">
      <c r="A9" s="121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12</v>
      </c>
      <c r="L9" s="121">
        <v>13</v>
      </c>
    </row>
    <row r="10" spans="1:15" ht="21.75" customHeight="1">
      <c r="A10" s="235" t="s">
        <v>111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7"/>
    </row>
    <row r="11" spans="1:15">
      <c r="A11" s="235" t="s">
        <v>112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7"/>
    </row>
    <row r="12" spans="1:15" ht="90" customHeight="1">
      <c r="A12" s="122" t="s">
        <v>2</v>
      </c>
      <c r="B12" s="129" t="s">
        <v>113</v>
      </c>
      <c r="C12" s="38" t="s">
        <v>37</v>
      </c>
      <c r="D12" s="124">
        <v>241</v>
      </c>
      <c r="E12" s="125" t="s">
        <v>79</v>
      </c>
      <c r="F12" s="126">
        <v>1090082450</v>
      </c>
      <c r="G12" s="124">
        <v>244</v>
      </c>
      <c r="H12" s="127">
        <v>295.37700000000001</v>
      </c>
      <c r="I12" s="127">
        <v>1584.95</v>
      </c>
      <c r="J12" s="127">
        <v>1584.95</v>
      </c>
      <c r="K12" s="128">
        <f>H12+I12+J12</f>
        <v>3465.277</v>
      </c>
      <c r="L12" s="129" t="s">
        <v>114</v>
      </c>
    </row>
    <row r="13" spans="1:15">
      <c r="A13" s="121"/>
      <c r="B13" s="130" t="s">
        <v>115</v>
      </c>
      <c r="C13" s="121" t="s">
        <v>15</v>
      </c>
      <c r="D13" s="121" t="s">
        <v>15</v>
      </c>
      <c r="E13" s="121" t="s">
        <v>15</v>
      </c>
      <c r="F13" s="121" t="s">
        <v>15</v>
      </c>
      <c r="G13" s="130" t="s">
        <v>15</v>
      </c>
      <c r="H13" s="131">
        <f>SUM(H12:H12)</f>
        <v>295.37700000000001</v>
      </c>
      <c r="I13" s="131">
        <f>SUM(I12:I12)</f>
        <v>1584.95</v>
      </c>
      <c r="J13" s="131">
        <f>SUM(J12:J12)</f>
        <v>1584.95</v>
      </c>
      <c r="K13" s="132">
        <f>H13+I13+J13</f>
        <v>3465.277</v>
      </c>
      <c r="L13" s="130"/>
    </row>
  </sheetData>
  <mergeCells count="12">
    <mergeCell ref="I1:L1"/>
    <mergeCell ref="A10:L10"/>
    <mergeCell ref="A11:L11"/>
    <mergeCell ref="I2:L2"/>
    <mergeCell ref="A4:L4"/>
    <mergeCell ref="A5:L5"/>
    <mergeCell ref="A7:A8"/>
    <mergeCell ref="B7:B8"/>
    <mergeCell ref="C7:C8"/>
    <mergeCell ref="D7:G7"/>
    <mergeCell ref="H7:K7"/>
    <mergeCell ref="L7:L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workbookViewId="0">
      <selection activeCell="I1" sqref="I1:L1"/>
    </sheetView>
  </sheetViews>
  <sheetFormatPr defaultRowHeight="15.75"/>
  <cols>
    <col min="1" max="1" width="5.5" customWidth="1"/>
    <col min="2" max="2" width="26.375" customWidth="1"/>
    <col min="3" max="3" width="12.75" customWidth="1"/>
    <col min="10" max="10" width="12.125" customWidth="1"/>
    <col min="11" max="11" width="12.5" customWidth="1"/>
    <col min="12" max="12" width="27" customWidth="1"/>
  </cols>
  <sheetData>
    <row r="1" spans="1:12" ht="89.25" customHeight="1">
      <c r="A1" s="104"/>
      <c r="B1" s="2"/>
      <c r="C1" s="2"/>
      <c r="D1" s="2"/>
      <c r="E1" s="2"/>
      <c r="F1" s="2"/>
      <c r="G1" s="2"/>
      <c r="H1" s="2"/>
      <c r="I1" s="169" t="s">
        <v>148</v>
      </c>
      <c r="J1" s="169"/>
      <c r="K1" s="169"/>
      <c r="L1" s="169"/>
    </row>
    <row r="2" spans="1:12" ht="89.25" customHeight="1">
      <c r="A2" s="104"/>
      <c r="B2" s="2"/>
      <c r="C2" s="2"/>
      <c r="D2" s="2"/>
      <c r="E2" s="2"/>
      <c r="F2" s="2"/>
      <c r="G2" s="2"/>
      <c r="H2" s="2"/>
      <c r="I2" s="181" t="s">
        <v>116</v>
      </c>
      <c r="J2" s="181"/>
      <c r="K2" s="181"/>
      <c r="L2" s="181"/>
    </row>
    <row r="3" spans="1:12" ht="18.75">
      <c r="A3" s="104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234" t="s">
        <v>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ht="43.5" customHeight="1">
      <c r="A5" s="238" t="s">
        <v>117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ht="18.75">
      <c r="A6" s="10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33" customHeight="1">
      <c r="A7" s="239" t="s">
        <v>3</v>
      </c>
      <c r="B7" s="239" t="s">
        <v>108</v>
      </c>
      <c r="C7" s="239" t="s">
        <v>10</v>
      </c>
      <c r="D7" s="239" t="s">
        <v>8</v>
      </c>
      <c r="E7" s="239"/>
      <c r="F7" s="239"/>
      <c r="G7" s="239"/>
      <c r="H7" s="239" t="s">
        <v>109</v>
      </c>
      <c r="I7" s="239"/>
      <c r="J7" s="239"/>
      <c r="K7" s="239"/>
      <c r="L7" s="239" t="s">
        <v>110</v>
      </c>
    </row>
    <row r="8" spans="1:12" ht="63.75">
      <c r="A8" s="239"/>
      <c r="B8" s="239"/>
      <c r="C8" s="239"/>
      <c r="D8" s="121" t="s">
        <v>10</v>
      </c>
      <c r="E8" s="121" t="s">
        <v>11</v>
      </c>
      <c r="F8" s="121" t="s">
        <v>12</v>
      </c>
      <c r="G8" s="121" t="s">
        <v>13</v>
      </c>
      <c r="H8" s="121">
        <v>2017</v>
      </c>
      <c r="I8" s="121">
        <v>2018</v>
      </c>
      <c r="J8" s="121">
        <v>2019</v>
      </c>
      <c r="K8" s="121" t="s">
        <v>33</v>
      </c>
      <c r="L8" s="239"/>
    </row>
    <row r="9" spans="1:12">
      <c r="A9" s="121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</row>
    <row r="10" spans="1:12">
      <c r="A10" s="235" t="s">
        <v>111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7"/>
    </row>
    <row r="11" spans="1:12">
      <c r="A11" s="235" t="s">
        <v>118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7"/>
    </row>
    <row r="12" spans="1:12" ht="96" customHeight="1">
      <c r="A12" s="122" t="s">
        <v>2</v>
      </c>
      <c r="B12" s="123" t="s">
        <v>119</v>
      </c>
      <c r="C12" s="38" t="s">
        <v>37</v>
      </c>
      <c r="D12" s="124">
        <v>241</v>
      </c>
      <c r="E12" s="125" t="s">
        <v>79</v>
      </c>
      <c r="F12" s="126">
        <v>1090082460</v>
      </c>
      <c r="G12" s="124">
        <v>244</v>
      </c>
      <c r="H12" s="135">
        <v>40.42</v>
      </c>
      <c r="I12" s="127">
        <v>75.3</v>
      </c>
      <c r="J12" s="127">
        <v>75.3</v>
      </c>
      <c r="K12" s="128">
        <f>H12+I12+J12</f>
        <v>191.01999999999998</v>
      </c>
      <c r="L12" s="134" t="s">
        <v>120</v>
      </c>
    </row>
    <row r="13" spans="1:12">
      <c r="A13" s="121"/>
      <c r="B13" s="130" t="s">
        <v>115</v>
      </c>
      <c r="C13" s="121" t="s">
        <v>15</v>
      </c>
      <c r="D13" s="121" t="s">
        <v>15</v>
      </c>
      <c r="E13" s="121" t="s">
        <v>15</v>
      </c>
      <c r="F13" s="121" t="s">
        <v>15</v>
      </c>
      <c r="G13" s="130" t="s">
        <v>15</v>
      </c>
      <c r="H13" s="131">
        <f>SUM(H12:H12)</f>
        <v>40.42</v>
      </c>
      <c r="I13" s="131">
        <f>SUM(I12:I12)</f>
        <v>75.3</v>
      </c>
      <c r="J13" s="131">
        <f>SUM(J12:J12)</f>
        <v>75.3</v>
      </c>
      <c r="K13" s="132">
        <f>H13+I13+J13</f>
        <v>191.01999999999998</v>
      </c>
      <c r="L13" s="130"/>
    </row>
  </sheetData>
  <mergeCells count="12">
    <mergeCell ref="I1:L1"/>
    <mergeCell ref="A10:L10"/>
    <mergeCell ref="A11:L11"/>
    <mergeCell ref="I2:L2"/>
    <mergeCell ref="A4:L4"/>
    <mergeCell ref="A5:L5"/>
    <mergeCell ref="A7:A8"/>
    <mergeCell ref="B7:B8"/>
    <mergeCell ref="C7:C8"/>
    <mergeCell ref="D7:G7"/>
    <mergeCell ref="H7:K7"/>
    <mergeCell ref="L7:L8"/>
  </mergeCells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workbookViewId="0">
      <selection activeCell="K1" sqref="K1:L1"/>
    </sheetView>
  </sheetViews>
  <sheetFormatPr defaultRowHeight="15.75"/>
  <cols>
    <col min="1" max="1" width="5.75" customWidth="1"/>
    <col min="2" max="2" width="36.25" customWidth="1"/>
    <col min="3" max="3" width="17.875" customWidth="1"/>
    <col min="4" max="4" width="9" customWidth="1"/>
    <col min="5" max="5" width="11.125" customWidth="1"/>
    <col min="7" max="7" width="10.625" customWidth="1"/>
    <col min="8" max="8" width="9.5" customWidth="1"/>
    <col min="9" max="9" width="12.875" customWidth="1"/>
    <col min="10" max="10" width="13.875" customWidth="1"/>
    <col min="11" max="11" width="14.375" customWidth="1"/>
    <col min="12" max="12" width="34.875" customWidth="1"/>
  </cols>
  <sheetData>
    <row r="1" spans="1:12" ht="78" customHeight="1">
      <c r="A1" s="104"/>
      <c r="B1" s="2"/>
      <c r="C1" s="2"/>
      <c r="D1" s="2"/>
      <c r="E1" s="2"/>
      <c r="F1" s="2"/>
      <c r="G1" s="2"/>
      <c r="H1" s="2"/>
      <c r="I1" s="12"/>
      <c r="J1" s="12"/>
      <c r="K1" s="169" t="s">
        <v>149</v>
      </c>
      <c r="L1" s="169"/>
    </row>
    <row r="2" spans="1:12" ht="165.75" customHeight="1">
      <c r="A2" s="104"/>
      <c r="B2" s="2"/>
      <c r="C2" s="2"/>
      <c r="D2" s="2"/>
      <c r="E2" s="2"/>
      <c r="F2" s="2"/>
      <c r="G2" s="2"/>
      <c r="H2" s="2"/>
      <c r="I2" s="111"/>
      <c r="J2" s="111"/>
      <c r="K2" s="181" t="s">
        <v>121</v>
      </c>
      <c r="L2" s="181"/>
    </row>
    <row r="3" spans="1:12" ht="18.75">
      <c r="A3" s="104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234" t="s">
        <v>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ht="62.25" customHeight="1">
      <c r="A5" s="238" t="s">
        <v>122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ht="18.75">
      <c r="A6" s="10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>
      <c r="A7" s="243" t="s">
        <v>3</v>
      </c>
      <c r="B7" s="243" t="s">
        <v>108</v>
      </c>
      <c r="C7" s="243" t="s">
        <v>10</v>
      </c>
      <c r="D7" s="243" t="s">
        <v>8</v>
      </c>
      <c r="E7" s="243"/>
      <c r="F7" s="243"/>
      <c r="G7" s="243"/>
      <c r="H7" s="243" t="s">
        <v>109</v>
      </c>
      <c r="I7" s="243"/>
      <c r="J7" s="243"/>
      <c r="K7" s="243"/>
      <c r="L7" s="243" t="s">
        <v>110</v>
      </c>
    </row>
    <row r="8" spans="1:12" ht="89.25" customHeight="1">
      <c r="A8" s="243"/>
      <c r="B8" s="243"/>
      <c r="C8" s="243"/>
      <c r="D8" s="136" t="s">
        <v>10</v>
      </c>
      <c r="E8" s="136" t="s">
        <v>11</v>
      </c>
      <c r="F8" s="136" t="s">
        <v>12</v>
      </c>
      <c r="G8" s="136" t="s">
        <v>13</v>
      </c>
      <c r="H8" s="136">
        <v>2017</v>
      </c>
      <c r="I8" s="136">
        <v>2018</v>
      </c>
      <c r="J8" s="136">
        <v>2019</v>
      </c>
      <c r="K8" s="136" t="s">
        <v>33</v>
      </c>
      <c r="L8" s="243"/>
    </row>
    <row r="9" spans="1:12">
      <c r="A9" s="136">
        <v>1</v>
      </c>
      <c r="B9" s="136">
        <v>2</v>
      </c>
      <c r="C9" s="136">
        <v>3</v>
      </c>
      <c r="D9" s="136">
        <v>4</v>
      </c>
      <c r="E9" s="136">
        <v>5</v>
      </c>
      <c r="F9" s="136">
        <v>6</v>
      </c>
      <c r="G9" s="136">
        <v>7</v>
      </c>
      <c r="H9" s="136">
        <v>8</v>
      </c>
      <c r="I9" s="136">
        <v>9</v>
      </c>
      <c r="J9" s="136">
        <v>10</v>
      </c>
      <c r="K9" s="136">
        <v>11</v>
      </c>
      <c r="L9" s="136">
        <v>12</v>
      </c>
    </row>
    <row r="10" spans="1:12" ht="30" customHeight="1">
      <c r="A10" s="240" t="s">
        <v>111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2"/>
    </row>
    <row r="11" spans="1:12" ht="30" customHeight="1">
      <c r="A11" s="240" t="s">
        <v>123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2"/>
    </row>
    <row r="12" spans="1:12" ht="134.25" customHeight="1">
      <c r="A12" s="137" t="s">
        <v>2</v>
      </c>
      <c r="B12" s="138" t="s">
        <v>100</v>
      </c>
      <c r="C12" s="136" t="s">
        <v>37</v>
      </c>
      <c r="D12" s="139">
        <v>241</v>
      </c>
      <c r="E12" s="140" t="s">
        <v>79</v>
      </c>
      <c r="F12" s="141">
        <v>1090082470</v>
      </c>
      <c r="G12" s="139">
        <v>244</v>
      </c>
      <c r="H12" s="142">
        <v>262.97300000000001</v>
      </c>
      <c r="I12" s="142">
        <v>250</v>
      </c>
      <c r="J12" s="142">
        <v>250</v>
      </c>
      <c r="K12" s="143">
        <f>H12+I12+J12</f>
        <v>762.97299999999996</v>
      </c>
      <c r="L12" s="144" t="s">
        <v>124</v>
      </c>
    </row>
    <row r="13" spans="1:12">
      <c r="A13" s="136"/>
      <c r="B13" s="145" t="s">
        <v>115</v>
      </c>
      <c r="C13" s="136" t="s">
        <v>15</v>
      </c>
      <c r="D13" s="136" t="s">
        <v>15</v>
      </c>
      <c r="E13" s="136" t="s">
        <v>15</v>
      </c>
      <c r="F13" s="136" t="s">
        <v>15</v>
      </c>
      <c r="G13" s="145" t="s">
        <v>15</v>
      </c>
      <c r="H13" s="146">
        <f>SUM(H12:H12)</f>
        <v>262.97300000000001</v>
      </c>
      <c r="I13" s="146">
        <f>SUM(I12:I12)</f>
        <v>250</v>
      </c>
      <c r="J13" s="146">
        <f>SUM(J12:J12)</f>
        <v>250</v>
      </c>
      <c r="K13" s="147">
        <f>H13+I13+J13</f>
        <v>762.97299999999996</v>
      </c>
      <c r="L13" s="145"/>
    </row>
  </sheetData>
  <mergeCells count="12">
    <mergeCell ref="A10:L10"/>
    <mergeCell ref="A11:L11"/>
    <mergeCell ref="K1:L1"/>
    <mergeCell ref="K2:L2"/>
    <mergeCell ref="A4:L4"/>
    <mergeCell ref="A5:L5"/>
    <mergeCell ref="A7:A8"/>
    <mergeCell ref="B7:B8"/>
    <mergeCell ref="C7:C8"/>
    <mergeCell ref="D7:G7"/>
    <mergeCell ref="H7:K7"/>
    <mergeCell ref="L7:L8"/>
  </mergeCells>
  <pageMargins left="0.7" right="0.7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workbookViewId="0">
      <selection activeCell="I1" sqref="I1:L1"/>
    </sheetView>
  </sheetViews>
  <sheetFormatPr defaultRowHeight="15.75"/>
  <cols>
    <col min="2" max="2" width="15.5" customWidth="1"/>
    <col min="3" max="3" width="12.875" customWidth="1"/>
    <col min="4" max="4" width="10" customWidth="1"/>
    <col min="8" max="8" width="11.375" customWidth="1"/>
    <col min="9" max="9" width="10.5" customWidth="1"/>
    <col min="10" max="10" width="12.625" customWidth="1"/>
    <col min="11" max="11" width="13" customWidth="1"/>
    <col min="12" max="12" width="18.25" customWidth="1"/>
  </cols>
  <sheetData>
    <row r="1" spans="1:12" ht="69" customHeight="1">
      <c r="A1" s="104"/>
      <c r="B1" s="2"/>
      <c r="C1" s="2"/>
      <c r="D1" s="2"/>
      <c r="E1" s="2"/>
      <c r="F1" s="2"/>
      <c r="G1" s="2"/>
      <c r="H1" s="2"/>
      <c r="I1" s="169" t="s">
        <v>150</v>
      </c>
      <c r="J1" s="169"/>
      <c r="K1" s="169"/>
      <c r="L1" s="169"/>
    </row>
    <row r="2" spans="1:12" ht="78" customHeight="1">
      <c r="A2" s="104"/>
      <c r="B2" s="2"/>
      <c r="C2" s="2"/>
      <c r="D2" s="2"/>
      <c r="E2" s="2"/>
      <c r="F2" s="2"/>
      <c r="G2" s="2"/>
      <c r="H2" s="2"/>
      <c r="I2" s="181" t="s">
        <v>125</v>
      </c>
      <c r="J2" s="181"/>
      <c r="K2" s="181"/>
      <c r="L2" s="181"/>
    </row>
    <row r="3" spans="1:12" ht="18.75">
      <c r="A3" s="104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234" t="s">
        <v>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ht="18.75">
      <c r="A5" s="238" t="s">
        <v>126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ht="18.75">
      <c r="A6" s="10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>
      <c r="A7" s="239" t="s">
        <v>3</v>
      </c>
      <c r="B7" s="239" t="s">
        <v>108</v>
      </c>
      <c r="C7" s="239" t="s">
        <v>10</v>
      </c>
      <c r="D7" s="239" t="s">
        <v>8</v>
      </c>
      <c r="E7" s="239"/>
      <c r="F7" s="239"/>
      <c r="G7" s="239"/>
      <c r="H7" s="239" t="s">
        <v>109</v>
      </c>
      <c r="I7" s="239"/>
      <c r="J7" s="239"/>
      <c r="K7" s="239"/>
      <c r="L7" s="239" t="s">
        <v>110</v>
      </c>
    </row>
    <row r="8" spans="1:12" ht="63.75">
      <c r="A8" s="239"/>
      <c r="B8" s="239"/>
      <c r="C8" s="239"/>
      <c r="D8" s="121" t="s">
        <v>10</v>
      </c>
      <c r="E8" s="121" t="s">
        <v>11</v>
      </c>
      <c r="F8" s="121" t="s">
        <v>12</v>
      </c>
      <c r="G8" s="121" t="s">
        <v>13</v>
      </c>
      <c r="H8" s="121">
        <v>2017</v>
      </c>
      <c r="I8" s="121">
        <v>2018</v>
      </c>
      <c r="J8" s="121">
        <v>2019</v>
      </c>
      <c r="K8" s="121" t="s">
        <v>33</v>
      </c>
      <c r="L8" s="239"/>
    </row>
    <row r="9" spans="1:12">
      <c r="A9" s="121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</row>
    <row r="10" spans="1:12">
      <c r="A10" s="235" t="s">
        <v>111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7"/>
    </row>
    <row r="11" spans="1:12">
      <c r="A11" s="235" t="s">
        <v>127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7"/>
    </row>
    <row r="12" spans="1:12" ht="92.25" customHeight="1">
      <c r="A12" s="122" t="s">
        <v>2</v>
      </c>
      <c r="B12" s="123" t="s">
        <v>128</v>
      </c>
      <c r="C12" s="38" t="s">
        <v>37</v>
      </c>
      <c r="D12" s="126">
        <v>241</v>
      </c>
      <c r="E12" s="148" t="s">
        <v>53</v>
      </c>
      <c r="F12" s="126">
        <v>1090082940</v>
      </c>
      <c r="G12" s="124">
        <v>244</v>
      </c>
      <c r="H12" s="149">
        <v>11500</v>
      </c>
      <c r="I12" s="149">
        <v>10000</v>
      </c>
      <c r="J12" s="150">
        <v>10000</v>
      </c>
      <c r="K12" s="128">
        <f>H12+I12+J12</f>
        <v>31500</v>
      </c>
      <c r="L12" s="151" t="s">
        <v>129</v>
      </c>
    </row>
    <row r="13" spans="1:12" ht="25.5">
      <c r="A13" s="121"/>
      <c r="B13" s="130" t="s">
        <v>115</v>
      </c>
      <c r="C13" s="121" t="s">
        <v>15</v>
      </c>
      <c r="D13" s="121" t="s">
        <v>15</v>
      </c>
      <c r="E13" s="121" t="s">
        <v>15</v>
      </c>
      <c r="F13" s="121" t="s">
        <v>15</v>
      </c>
      <c r="G13" s="130" t="s">
        <v>15</v>
      </c>
      <c r="H13" s="131">
        <f>SUM(H12:H12)</f>
        <v>11500</v>
      </c>
      <c r="I13" s="131">
        <f>SUM(I12:I12)</f>
        <v>10000</v>
      </c>
      <c r="J13" s="131">
        <f>SUM(J12:J12)</f>
        <v>10000</v>
      </c>
      <c r="K13" s="152">
        <f>H13+I13+J13</f>
        <v>31500</v>
      </c>
      <c r="L13" s="130"/>
    </row>
  </sheetData>
  <mergeCells count="12">
    <mergeCell ref="A10:L10"/>
    <mergeCell ref="A11:L11"/>
    <mergeCell ref="I1:L1"/>
    <mergeCell ref="I2:L2"/>
    <mergeCell ref="A4:L4"/>
    <mergeCell ref="A5:L5"/>
    <mergeCell ref="A7:A8"/>
    <mergeCell ref="B7:B8"/>
    <mergeCell ref="C7:C8"/>
    <mergeCell ref="D7:G7"/>
    <mergeCell ref="H7:K7"/>
    <mergeCell ref="L7:L8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пр 1 к ПП3</vt:lpstr>
      <vt:lpstr>пр 2 к ПП4</vt:lpstr>
      <vt:lpstr>Лист1</vt:lpstr>
      <vt:lpstr>пр 6 к МП</vt:lpstr>
      <vt:lpstr>пр 7 к МП</vt:lpstr>
      <vt:lpstr>пр 4 к мероп.1</vt:lpstr>
      <vt:lpstr>пр 5 к мероп. 2</vt:lpstr>
      <vt:lpstr>пр 6 к мероп 3</vt:lpstr>
      <vt:lpstr>пр 7 к мероп 4</vt:lpstr>
      <vt:lpstr>'пр 6 к МП'!Заголовки_для_печати</vt:lpstr>
      <vt:lpstr>'пр 7 к МП'!Заголовки_для_печати</vt:lpstr>
      <vt:lpstr>'пр 1 к ПП3'!Область_печати</vt:lpstr>
      <vt:lpstr>'пр 2 к ПП4'!Область_печати</vt:lpstr>
      <vt:lpstr>'пр 6 к МП'!Область_печати</vt:lpstr>
      <vt:lpstr>'пр 7 к МП'!Область_печати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Мария Иванова</cp:lastModifiedBy>
  <cp:lastPrinted>2017-12-14T09:57:20Z</cp:lastPrinted>
  <dcterms:created xsi:type="dcterms:W3CDTF">2016-10-20T04:37:12Z</dcterms:created>
  <dcterms:modified xsi:type="dcterms:W3CDTF">2017-12-14T09:58:14Z</dcterms:modified>
</cp:coreProperties>
</file>