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885" tabRatio="873" activeTab="10"/>
  </bookViews>
  <sheets>
    <sheet name="пр к пасп" sheetId="2" r:id="rId1"/>
    <sheet name="пр 1 к ПП 1" sheetId="7" r:id="rId2"/>
    <sheet name="пр 2 к ПП 1" sheetId="8" r:id="rId3"/>
    <sheet name="пр.1 к ПП 2" sheetId="15" r:id="rId4"/>
    <sheet name="пр.2 к ПП 2" sheetId="16" r:id="rId5"/>
    <sheet name="пр.1 к ПП 3" sheetId="17" r:id="rId6"/>
    <sheet name="пр.2 к ПП 3" sheetId="18" r:id="rId7"/>
    <sheet name="пр. 1 к ПП 4" sheetId="19" r:id="rId8"/>
    <sheet name="пр к ОМ" sheetId="22" r:id="rId9"/>
    <sheet name="пр 7 к Пр" sheetId="5" r:id="rId10"/>
    <sheet name="пр 8 к Пр" sheetId="6" r:id="rId11"/>
  </sheets>
  <externalReferences>
    <externalReference r:id="rId12"/>
  </externalReferences>
  <definedNames>
    <definedName name="_xlnm.Print_Titles" localSheetId="1">'пр 1 к ПП 1'!$9:$11</definedName>
    <definedName name="_xlnm.Print_Titles" localSheetId="9">'пр 7 к Пр'!$12:$14</definedName>
    <definedName name="_xlnm.Print_Titles" localSheetId="10">'пр 8 к Пр'!$12:$14</definedName>
    <definedName name="_xlnm.Print_Titles" localSheetId="0">'пр к пасп'!$11:$14</definedName>
    <definedName name="_xlnm.Print_Titles" localSheetId="3">'пр.1 к ПП 2'!$10:$12</definedName>
    <definedName name="_xlnm.Print_Area" localSheetId="1">'пр 1 к ПП 1'!$A$1:$H$18</definedName>
    <definedName name="_xlnm.Print_Area" localSheetId="9">'пр 7 к Пр'!$A$1:$L$36</definedName>
    <definedName name="_xlnm.Print_Area" localSheetId="10">'пр 8 к Пр'!$A$1:$M$56</definedName>
    <definedName name="_xlnm.Print_Area" localSheetId="0">'пр к пасп'!$A$1:$N$26</definedName>
    <definedName name="_xlnm.Print_Area" localSheetId="7">'пр. 1 к ПП 4'!$A$1:$H$17</definedName>
    <definedName name="_xlnm.Print_Area" localSheetId="3">'пр.1 к ПП 2'!$A$1:$H$17</definedName>
    <definedName name="_xlnm.Print_Area" localSheetId="5">'пр.1 к ПП 3'!$A$1:$H$15</definedName>
    <definedName name="_xlnm.Print_Area" localSheetId="4">'пр.2 к ПП 2'!$A$1:$L$19</definedName>
    <definedName name="_xlnm.Print_Area" localSheetId="6">'пр.2 к ПП 3'!$A$1:$L$17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8" l="1"/>
  <c r="F3" i="22" l="1"/>
  <c r="E15" i="17" l="1"/>
  <c r="J21" i="2"/>
  <c r="F15" i="17" s="1"/>
  <c r="I18" i="5" l="1"/>
  <c r="J36" i="5" l="1"/>
  <c r="K36" i="5" s="1"/>
  <c r="F17" i="15" l="1"/>
  <c r="G17" i="15"/>
  <c r="E17" i="15"/>
  <c r="F15" i="15"/>
  <c r="G15" i="15"/>
  <c r="H15" i="15"/>
  <c r="G17" i="19"/>
  <c r="H17" i="19"/>
  <c r="M26" i="2"/>
  <c r="N26" i="2" s="1"/>
  <c r="K21" i="2" l="1"/>
  <c r="L21" i="2" s="1"/>
  <c r="M21" i="2" s="1"/>
  <c r="N21" i="2" s="1"/>
  <c r="H22" i="18"/>
  <c r="I22" i="6"/>
  <c r="G15" i="17" l="1"/>
  <c r="L25" i="2"/>
  <c r="L24" i="2"/>
  <c r="H15" i="17"/>
  <c r="L19" i="2"/>
  <c r="H17" i="15" s="1"/>
  <c r="L16" i="2"/>
  <c r="I50" i="6" l="1"/>
  <c r="I43" i="6"/>
  <c r="I36" i="6"/>
  <c r="I29" i="6"/>
  <c r="I16" i="6"/>
  <c r="I17" i="6"/>
  <c r="I18" i="6"/>
  <c r="I19" i="6"/>
  <c r="K12" i="6"/>
  <c r="L12" i="6"/>
  <c r="J12" i="6"/>
  <c r="J12" i="5"/>
  <c r="K12" i="5"/>
  <c r="I12" i="5"/>
  <c r="I11" i="18"/>
  <c r="J11" i="18"/>
  <c r="H11" i="18"/>
  <c r="I12" i="16"/>
  <c r="J12" i="16"/>
  <c r="H12" i="16"/>
  <c r="J10" i="8"/>
  <c r="I10" i="8"/>
  <c r="H10" i="8"/>
  <c r="F10" i="22"/>
  <c r="G10" i="22"/>
  <c r="H10" i="22"/>
  <c r="E10" i="22"/>
  <c r="F10" i="19"/>
  <c r="G10" i="19"/>
  <c r="H10" i="19"/>
  <c r="E10" i="19"/>
  <c r="F11" i="17"/>
  <c r="G11" i="17"/>
  <c r="H11" i="17"/>
  <c r="E11" i="17"/>
  <c r="F11" i="15"/>
  <c r="G11" i="15"/>
  <c r="H11" i="15"/>
  <c r="E11" i="15"/>
  <c r="H18" i="7"/>
  <c r="G15" i="7"/>
  <c r="H15" i="7"/>
  <c r="G16" i="7"/>
  <c r="H16" i="7"/>
  <c r="H14" i="7"/>
  <c r="G14" i="7"/>
  <c r="I15" i="6" l="1"/>
  <c r="M33" i="5"/>
  <c r="K18" i="16" l="1"/>
  <c r="K16" i="16"/>
  <c r="H19" i="16"/>
  <c r="K19" i="16" l="1"/>
  <c r="A9" i="6"/>
  <c r="A9" i="5"/>
  <c r="E15" i="19" l="1"/>
  <c r="E16" i="19"/>
  <c r="G15" i="19"/>
  <c r="H15" i="19"/>
  <c r="G16" i="19"/>
  <c r="H16" i="19"/>
  <c r="J30" i="5" l="1"/>
  <c r="K30" i="5"/>
  <c r="I30" i="5"/>
  <c r="J29" i="5"/>
  <c r="K29" i="5"/>
  <c r="I29" i="5"/>
  <c r="H18" i="2" l="1"/>
  <c r="B15" i="15"/>
  <c r="O56" i="6" l="1"/>
  <c r="O55" i="6"/>
  <c r="O53" i="6"/>
  <c r="O52" i="6"/>
  <c r="O51" i="6"/>
  <c r="O49" i="6"/>
  <c r="O48" i="6"/>
  <c r="O46" i="6"/>
  <c r="O45" i="6"/>
  <c r="O44" i="6"/>
  <c r="O42" i="6"/>
  <c r="O41" i="6"/>
  <c r="O39" i="6"/>
  <c r="O38" i="6"/>
  <c r="O37" i="6"/>
  <c r="O35" i="6"/>
  <c r="O34" i="6"/>
  <c r="O32" i="6"/>
  <c r="O31" i="6"/>
  <c r="O30" i="6"/>
  <c r="O28" i="6"/>
  <c r="O27" i="6"/>
  <c r="O25" i="6"/>
  <c r="O24" i="6"/>
  <c r="O23" i="6"/>
  <c r="H19" i="6"/>
  <c r="G19" i="6"/>
  <c r="F19" i="6"/>
  <c r="L18" i="6"/>
  <c r="K18" i="6"/>
  <c r="J18" i="6"/>
  <c r="H18" i="6"/>
  <c r="G18" i="6"/>
  <c r="F18" i="6"/>
  <c r="E18" i="6"/>
  <c r="L17" i="6"/>
  <c r="K17" i="6"/>
  <c r="J17" i="6"/>
  <c r="H17" i="6"/>
  <c r="G17" i="6"/>
  <c r="F17" i="6"/>
  <c r="E17" i="6"/>
  <c r="L16" i="6"/>
  <c r="K16" i="6"/>
  <c r="J16" i="6"/>
  <c r="H16" i="6"/>
  <c r="G16" i="6"/>
  <c r="F16" i="6"/>
  <c r="E16" i="6"/>
  <c r="E19" i="6"/>
  <c r="H50" i="6"/>
  <c r="G50" i="6"/>
  <c r="F50" i="6"/>
  <c r="E50" i="6"/>
  <c r="H43" i="6"/>
  <c r="G43" i="6"/>
  <c r="F43" i="6"/>
  <c r="E43" i="6"/>
  <c r="H36" i="6"/>
  <c r="G36" i="6"/>
  <c r="F36" i="6"/>
  <c r="E36" i="6"/>
  <c r="H29" i="6"/>
  <c r="G29" i="6"/>
  <c r="F29" i="6"/>
  <c r="E29" i="6"/>
  <c r="H22" i="6"/>
  <c r="G22" i="6"/>
  <c r="G15" i="6" s="1"/>
  <c r="F22" i="6"/>
  <c r="F15" i="6" s="1"/>
  <c r="E22" i="6"/>
  <c r="O16" i="6" l="1"/>
  <c r="O17" i="6"/>
  <c r="O18" i="6"/>
  <c r="E15" i="6"/>
  <c r="H15" i="6"/>
  <c r="K5" i="6"/>
  <c r="J5" i="5"/>
  <c r="J4" i="2"/>
  <c r="C34" i="5"/>
  <c r="C31" i="5"/>
  <c r="C23" i="5"/>
  <c r="C19" i="5"/>
  <c r="A12" i="22" l="1"/>
  <c r="J54" i="6"/>
  <c r="J34" i="5"/>
  <c r="I34" i="5"/>
  <c r="M51" i="6"/>
  <c r="M52" i="6"/>
  <c r="M53" i="6"/>
  <c r="M55" i="6"/>
  <c r="M56" i="6"/>
  <c r="J50" i="6" l="1"/>
  <c r="K54" i="6"/>
  <c r="K50" i="6" s="1"/>
  <c r="F15" i="19"/>
  <c r="F16" i="19"/>
  <c r="L54" i="6" l="1"/>
  <c r="M50" i="6" s="1"/>
  <c r="L36" i="5"/>
  <c r="K34" i="5"/>
  <c r="L34" i="5" s="1"/>
  <c r="I19" i="16"/>
  <c r="J19" i="16"/>
  <c r="O54" i="6" l="1"/>
  <c r="O50" i="6"/>
  <c r="M54" i="6"/>
  <c r="K40" i="6"/>
  <c r="K36" i="6" s="1"/>
  <c r="L40" i="6"/>
  <c r="L36" i="6" s="1"/>
  <c r="J40" i="6"/>
  <c r="M18" i="6"/>
  <c r="J20" i="6"/>
  <c r="K20" i="6"/>
  <c r="L20" i="6"/>
  <c r="J21" i="6"/>
  <c r="K21" i="6"/>
  <c r="L21" i="6"/>
  <c r="M17" i="6"/>
  <c r="M16" i="6"/>
  <c r="M23" i="6"/>
  <c r="M24" i="6"/>
  <c r="M25" i="6"/>
  <c r="M27" i="6"/>
  <c r="M28" i="6"/>
  <c r="M30" i="6"/>
  <c r="M31" i="6"/>
  <c r="M32" i="6"/>
  <c r="M34" i="6"/>
  <c r="M35" i="6"/>
  <c r="M37" i="6"/>
  <c r="M38" i="6"/>
  <c r="M39" i="6"/>
  <c r="M41" i="6"/>
  <c r="M42" i="6"/>
  <c r="M44" i="6"/>
  <c r="M45" i="6"/>
  <c r="M46" i="6"/>
  <c r="M48" i="6"/>
  <c r="M49" i="6"/>
  <c r="O20" i="6" l="1"/>
  <c r="O21" i="6"/>
  <c r="J36" i="6"/>
  <c r="O36" i="6" s="1"/>
  <c r="O40" i="6"/>
  <c r="M40" i="6"/>
  <c r="M21" i="6"/>
  <c r="M20" i="6"/>
  <c r="J27" i="5"/>
  <c r="K27" i="5"/>
  <c r="I27" i="5"/>
  <c r="L30" i="5"/>
  <c r="J26" i="5"/>
  <c r="K26" i="5"/>
  <c r="I26" i="5"/>
  <c r="J25" i="5"/>
  <c r="K25" i="5"/>
  <c r="I25" i="5"/>
  <c r="F22" i="5"/>
  <c r="G22" i="5"/>
  <c r="H22" i="5"/>
  <c r="I22" i="5"/>
  <c r="J22" i="5"/>
  <c r="J18" i="5" s="1"/>
  <c r="K22" i="5"/>
  <c r="K18" i="5" s="1"/>
  <c r="E22" i="5"/>
  <c r="F21" i="5"/>
  <c r="G21" i="5"/>
  <c r="H21" i="5"/>
  <c r="I21" i="5"/>
  <c r="J21" i="5"/>
  <c r="K21" i="5"/>
  <c r="E21" i="5"/>
  <c r="L29" i="5"/>
  <c r="I17" i="18"/>
  <c r="J17" i="18"/>
  <c r="H17" i="18"/>
  <c r="K15" i="18"/>
  <c r="K17" i="18" s="1"/>
  <c r="I33" i="5" l="1"/>
  <c r="J47" i="6" s="1"/>
  <c r="K33" i="5"/>
  <c r="J33" i="5"/>
  <c r="J17" i="5" s="1"/>
  <c r="J15" i="5" s="1"/>
  <c r="M36" i="6"/>
  <c r="I17" i="5"/>
  <c r="I15" i="5" s="1"/>
  <c r="K33" i="6"/>
  <c r="K29" i="6" s="1"/>
  <c r="J33" i="6"/>
  <c r="J29" i="6" s="1"/>
  <c r="K23" i="5"/>
  <c r="L33" i="6"/>
  <c r="L29" i="6" s="1"/>
  <c r="J23" i="5"/>
  <c r="I23" i="5"/>
  <c r="L18" i="5"/>
  <c r="L27" i="5"/>
  <c r="L26" i="5"/>
  <c r="J19" i="5"/>
  <c r="K26" i="6"/>
  <c r="J43" i="6"/>
  <c r="J26" i="6"/>
  <c r="K19" i="5"/>
  <c r="L26" i="6"/>
  <c r="I31" i="5"/>
  <c r="L25" i="5"/>
  <c r="L22" i="5"/>
  <c r="I19" i="5"/>
  <c r="L21" i="5"/>
  <c r="K16" i="8"/>
  <c r="I17" i="8"/>
  <c r="J17" i="8"/>
  <c r="H17" i="8"/>
  <c r="K14" i="8"/>
  <c r="J31" i="5" l="1"/>
  <c r="L47" i="6"/>
  <c r="L19" i="6" s="1"/>
  <c r="K17" i="5"/>
  <c r="L17" i="5" s="1"/>
  <c r="L15" i="5" s="1"/>
  <c r="K47" i="6"/>
  <c r="K43" i="6" s="1"/>
  <c r="K31" i="5"/>
  <c r="L33" i="5"/>
  <c r="M33" i="6"/>
  <c r="O26" i="6"/>
  <c r="O47" i="6"/>
  <c r="O29" i="6"/>
  <c r="J19" i="6"/>
  <c r="O33" i="6"/>
  <c r="L23" i="5"/>
  <c r="L31" i="5"/>
  <c r="M29" i="6"/>
  <c r="M26" i="6"/>
  <c r="J22" i="6"/>
  <c r="J15" i="6" s="1"/>
  <c r="K22" i="6"/>
  <c r="L19" i="5"/>
  <c r="L22" i="6"/>
  <c r="K17" i="8"/>
  <c r="K15" i="5" l="1"/>
  <c r="L43" i="6"/>
  <c r="L15" i="6" s="1"/>
  <c r="K19" i="6"/>
  <c r="O19" i="6" s="1"/>
  <c r="M47" i="6"/>
  <c r="O22" i="6"/>
  <c r="K15" i="6"/>
  <c r="O43" i="6"/>
  <c r="M22" i="6"/>
  <c r="M19" i="6" l="1"/>
  <c r="M43" i="6"/>
  <c r="O15" i="6"/>
  <c r="M15" i="6"/>
</calcChain>
</file>

<file path=xl/sharedStrings.xml><?xml version="1.0" encoding="utf-8"?>
<sst xmlns="http://schemas.openxmlformats.org/spreadsheetml/2006/main" count="437" uniqueCount="170">
  <si>
    <t>ИНФОРМАЦИЯ</t>
  </si>
  <si>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</si>
  <si>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</si>
  <si>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</si>
  <si>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</si>
  <si>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</si>
  <si>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Подпрограмма 1</t>
  </si>
  <si>
    <t>№ п/п</t>
  </si>
  <si>
    <t>(тыс. рублей)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</si>
  <si>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</si>
  <si>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</si>
  <si>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</si>
  <si>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</si>
  <si>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</si>
  <si>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</si>
  <si>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</si>
  <si>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</si>
  <si>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</si>
  <si>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</si>
  <si>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</si>
  <si>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</si>
  <si>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всего расходные обязательства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</si>
  <si>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</si>
  <si>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</si>
  <si>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 расходные обязательства по подпрограмме муниципальной программы Туруханского района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</si>
  <si>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</si>
  <si>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</si>
  <si>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</si>
  <si>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</si>
  <si>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Цель, показатели результативности</t>
  </si>
  <si>
    <t>Источник информации</t>
  </si>
  <si>
    <t>Годы реализации подпрограммы</t>
  </si>
  <si>
    <t>и значения показателей результативности подпрограммы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</si>
  <si>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</si>
  <si>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</si>
  <si>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</si>
  <si>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</si>
  <si>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Итого по подпрограмме</t>
  </si>
  <si>
    <t>Содействие развитию субъектов малого и среднего предпринимательства на территории Туруханского района</t>
  </si>
  <si>
    <t>Число вновь созданных субъектов малого предпринимательства</t>
  </si>
  <si>
    <t>ед.</t>
  </si>
  <si>
    <t>Количество малого и среднего предпринимательства получивших субсидии
в том числе:</t>
  </si>
  <si>
    <t>Предоставление субсидий субъектам малого и среднего предпринимательства на возмещение части затрат на уплату первого взноса (аванса) при заключении договоров лизинга оборудования</t>
  </si>
  <si>
    <t>Предоставление субсидии вновь созданным субъектам малого предпринимательства на возмещение части затрат, связанных с приобретением и созданием основных средств и началом предпринимательской деятельности</t>
  </si>
  <si>
    <t>1.2.</t>
  </si>
  <si>
    <t>чел.</t>
  </si>
  <si>
    <t>2.1.</t>
  </si>
  <si>
    <t>2.2.</t>
  </si>
  <si>
    <t xml:space="preserve"> Повышение уровня обеспеченности населения сельскохозяйственной продукцией собственного производства, поддержка развития малых форм хозяйствования и охотхозяйственной деятельности</t>
  </si>
  <si>
    <t>Количество приобретенных голов крупно рогатого скота гражданами ведущими личное подсобное хозяйство на территории Туруханского района за счет возмещения части затрат из средств районного бюджета, из них</t>
  </si>
  <si>
    <t>тн.</t>
  </si>
  <si>
    <t>Обеспечение населения Туруханского района основными продуктами питания</t>
  </si>
  <si>
    <t>3.</t>
  </si>
  <si>
    <t>Снижение социальной напряженности и социальная защита населения муниципального образования Туруханский район и обеспечение стабильной деятельности производителей хлеба</t>
  </si>
  <si>
    <t>4.</t>
  </si>
  <si>
    <t>Размер ставки субсидирования:</t>
  </si>
  <si>
    <t>г. Игарка и п. Светлогорск</t>
  </si>
  <si>
    <t>с. Туруханск, с.Верхнеимбатск, п. Бор, с.Ворогово, с.Зотино</t>
  </si>
  <si>
    <t>4.1.</t>
  </si>
  <si>
    <t>4.1.2.</t>
  </si>
  <si>
    <t>4.1.1.</t>
  </si>
  <si>
    <t>4.2.</t>
  </si>
  <si>
    <t>Объем произведенного хлеба</t>
  </si>
  <si>
    <t>руб.</t>
  </si>
  <si>
    <t>Объем завезенных социально-значимых товаров</t>
  </si>
  <si>
    <t>3.1.</t>
  </si>
  <si>
    <t>1.</t>
  </si>
  <si>
    <t xml:space="preserve">Задача 1. </t>
  </si>
  <si>
    <t>Задача 2.</t>
  </si>
  <si>
    <t>Администрация Туруханского района</t>
  </si>
  <si>
    <t xml:space="preserve">Количество молодежи принявших участие в конкурсах по мероприятию "Вовлечение молодежи в предпринимательскую деятельность" </t>
  </si>
  <si>
    <t>и значения показателей результативности подпрограммы 1."Поддержка развития малого и среднего предпринимательства Туруханского района"</t>
  </si>
  <si>
    <t>мероприятий подпрограммы 1."Поддержка развития малого и среднего предпринимательства Туруханского района"</t>
  </si>
  <si>
    <t>1.1.1.</t>
  </si>
  <si>
    <t>1.1.2.</t>
  </si>
  <si>
    <t>Поддержка малого и среднего предпринимательства</t>
  </si>
  <si>
    <t>0412</t>
  </si>
  <si>
    <t>0810081380</t>
  </si>
  <si>
    <t xml:space="preserve"> Задача 1. Создание благоприятных условий для устойчивого функционирования и развития малого и среднего предпринимательства</t>
  </si>
  <si>
    <t>Цель: Содействие развитию субъектов малого и среднего предпринимательства на территории Туруханского района</t>
  </si>
  <si>
    <t>Задача 2. Оказание развитию молодежного предпринимательства</t>
  </si>
  <si>
    <t>Поддержка и развитие предпринимательства среди молодежи</t>
  </si>
  <si>
    <t>Управление культуры и молодёжной политики администрации Туруханского района</t>
  </si>
  <si>
    <t xml:space="preserve">и значения показателей результативности подпрограммы 2. "Развитие сельского хозяйства и регулирование рынков сельскохозяйственной  продукции, сырья и продовольствия" </t>
  </si>
  <si>
    <t>Цель подпрограммы:  Повышение уровня обеспеченности населения сельскохозяйственной продукцией собственного производства, поддержка развития малых форм хозяйствования и охотхозяйственной деятельности</t>
  </si>
  <si>
    <t>Увеличение объемов производства основных видов сельскохозяйственной продукции</t>
  </si>
  <si>
    <t>Задача 2. Поддержка развития малых форм хозяйствования</t>
  </si>
  <si>
    <t xml:space="preserve"> Поддержка развития малых форм хозяйствования</t>
  </si>
  <si>
    <t>мероприятий подпрограммы 2. "Развитие сельского хозяйства  и регулирование рынков сельскохозяйственной  продукции, сырья и продовольствия"</t>
  </si>
  <si>
    <t>Предоставление субсидии  на возмещение части затрат производства и реализации сельскохозяйственной продукции</t>
  </si>
  <si>
    <t xml:space="preserve">Цель подпрограммы:  Повышение уровня обеспеченности населения сельскохозяйственной продукцией собственного производства </t>
  </si>
  <si>
    <t>Задача 1.  Увеличение объемов производства основных видов сельскохозяйственной продукции</t>
  </si>
  <si>
    <t>0405</t>
  </si>
  <si>
    <t>0820082930</t>
  </si>
  <si>
    <t>0820082940</t>
  </si>
  <si>
    <t>Цель подпрограммы:Обеспечение населения Туруханского района основными продуктами питания</t>
  </si>
  <si>
    <t>Задача подпрограммы: Снижение розничных цен на социально-значимые товары, за счет компенсации транспортных расходов в зимний период</t>
  </si>
  <si>
    <t>отчет организаций</t>
  </si>
  <si>
    <t>мероприятий подпрограммы 3  "Предоставление субсидий на возмещение  части затрат, связанных с поставкой и обеспечением населения  Туруханского района продуктами питания"</t>
  </si>
  <si>
    <t>Цель подпрограммы: Обеспечение населения Туруханского района основными продуктами питания</t>
  </si>
  <si>
    <t>Задача: Снижение розничных цен на социально-значимые товары, за счет компенсации транспортных расходов в зимний период</t>
  </si>
  <si>
    <t xml:space="preserve">Предоставление субсидий на возмещение части затрат, связанных с транспортировкой основных продуктов питания  </t>
  </si>
  <si>
    <t>Цель: Снижение социальной напряженности и социальная защита населения муниципального образования Туруханский район и обеспечение стабильной деятельности производителей хлеба</t>
  </si>
  <si>
    <t>Задача: Обеспечение стабильной деятельности производителей хлеба за счет возмещения части затрат, связанных с производством и реализацией хлеба на территории Туруханского района</t>
  </si>
  <si>
    <t>2.</t>
  </si>
  <si>
    <t>Поддержка развития  малого и среднего предпринимательства на территории  Туруханского района</t>
  </si>
  <si>
    <t>Развитие сельского хозяйства и регулирование рынков сельскохозяйственной продукции, сырья и продовольствия</t>
  </si>
  <si>
    <t>Предоставление субсидий на возмещение части затрат, связанных с поставкой и обеспечением населения Туруханского района  продуктами питания</t>
  </si>
  <si>
    <t>Обеспечение стабильной деятельности производителей хлеба и возмещение части затрат, связанных с производством и реализацией хлеба на территории  Туруханского района</t>
  </si>
  <si>
    <t>всего расходные обязательства по программе</t>
  </si>
  <si>
    <t>Подпрограмма 2</t>
  </si>
  <si>
    <t>Подпрограмма 3</t>
  </si>
  <si>
    <t>Подпрограмма 4</t>
  </si>
  <si>
    <t xml:space="preserve"> </t>
  </si>
  <si>
    <t>0830081480</t>
  </si>
  <si>
    <t>540</t>
  </si>
  <si>
    <t>федеральный бюджет</t>
  </si>
  <si>
    <t>краевой бюджет</t>
  </si>
  <si>
    <t>бюджеты муниципальных образований Туруханского района</t>
  </si>
  <si>
    <t>0840081490</t>
  </si>
  <si>
    <t>и значения показателей результативности подпрограммы 4.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района"</t>
  </si>
  <si>
    <t xml:space="preserve">Сохранение на одном уровне производство сельскохозяйственной продукции </t>
  </si>
  <si>
    <t>увеличение занятых граждан в личном подсобном хозяйстве на 10% ежегодно</t>
  </si>
  <si>
    <t>Снижение розничных цен на социально-значимые продукты питания на сумму транспортных расходов.</t>
  </si>
  <si>
    <t>-</t>
  </si>
  <si>
    <t>Развитие малого и среднего предпринимательства, организаций муниципальной формы собственности на территории Туруханского района</t>
  </si>
  <si>
    <t>Отдельное мероприятие</t>
  </si>
  <si>
    <t>показателей результативности</t>
  </si>
  <si>
    <t>Годы реализации программы</t>
  </si>
  <si>
    <t>Цель реализации отдельного мероприятия</t>
  </si>
  <si>
    <t>1 - да; 
0 - нет</t>
  </si>
  <si>
    <t>ведомственная отчётность исполнителя</t>
  </si>
  <si>
    <t>Приложение 7</t>
  </si>
  <si>
    <t>Приложение 8</t>
  </si>
  <si>
    <t>Приложение
к паспорту подпрограммы 3. "Предоставление субсидий на возмещение части затрат, связанных с поставкой и обеспечением населения  Туруханского района продуктами питания"</t>
  </si>
  <si>
    <t>Приложение
к подпрограмме 3  "Предоставление субсидий на возмещение  части затрат, связанных с поставкой и обеспечением населения  Туруханского района продуктами питания"</t>
  </si>
  <si>
    <t>Приложение
к паспорту подпрограммы 4 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района"</t>
  </si>
  <si>
    <t>Приложение
к подпрограмме 2. "Развитие сельского хозяйства  и регулирование рынков сельскохозяйственной  продукции, сырья и продовольствия"</t>
  </si>
  <si>
    <t xml:space="preserve">Приложение
к паспорту подпрограммы 2. "Развитие сельского хозяйства и регулирование рынков сельскохозяйственной  продукции, сырья и продовольствия" </t>
  </si>
  <si>
    <t>Приложение
к подпрограмме 1. "Поддержка развития малого и среднего предпринимательства на территории  Туруханского района"</t>
  </si>
  <si>
    <t>Приложение
к паспорту подпрограммы 1. "Поддержка развития малого и среднего предпринимательства на территории  Туруханского района"</t>
  </si>
  <si>
    <t>Задача 2. Оказание поддержки развитию молодежного предпринимательства</t>
  </si>
  <si>
    <t>Приложение</t>
  </si>
  <si>
    <t>Индекс производства, к соответствующему периоду предыдущего года (по всем категориям хозяйств)</t>
  </si>
  <si>
    <t>%</t>
  </si>
  <si>
    <t>0850083720</t>
  </si>
  <si>
    <t>Надлежащее исполнение получателями субсидии обязательств по уплате процентов по кредитам, привлеченным в Российских кредитных организациях</t>
  </si>
  <si>
    <t>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</t>
  </si>
  <si>
    <t>Предоставление субсидий на возмещение части затрат, связанных с поставкой и обеспечением населения Туруханского района продуктами питания"</t>
  </si>
  <si>
    <t xml:space="preserve">целевых показателей муниципальной программы  "Развитие малого и среднего предпринимательства, организаций муниципальной формы собственности 
на территории Туруханского района" с указанием планируемых к достижению значений в результате реализации муниципальной программы "Развитие малого и среднего предпринимательства на территории  Туруханского района" </t>
  </si>
  <si>
    <t>Количество приобретенных голов крупного рогатого скота гражданами ведущими личное подсобное хозяйство на территории Туруханского района за счет возмещения части затрат из средств районного бюджета</t>
  </si>
  <si>
    <t>811</t>
  </si>
  <si>
    <t>Приложение № 3
к постановлению 
администрации  Туруханского района 
от 23.04.2018 № 396-п</t>
  </si>
  <si>
    <t>Предоставление субсидий на возмещение части затрат на приобретение крупно рогатого скота (коров, нетелей) гражданам, ведущим личное подсобное хозяйство на территории Туруханского района</t>
  </si>
  <si>
    <t>Мониторинг социально-экономического развития МО Туруханский район</t>
  </si>
  <si>
    <t>Количество субъектов малого и среднего предпринимательства получивших субсидии:  2019 год - 1 ед., 2020 год - 1 ед., 2021 год - 1 ед.</t>
  </si>
  <si>
    <t>Количество молодежи, принявших участие в конкурсах по мероприятию "Вовлечение молодежи в предпринимательскую деятельность" 2019 год - 2 чел., 2020 год -2 чел, 2021 год -2 чел.</t>
  </si>
  <si>
    <t>+</t>
  </si>
  <si>
    <t>+++</t>
  </si>
  <si>
    <t>2900 сняли с хлеба</t>
  </si>
  <si>
    <t>Приложение № 1
к постановлению 
администрации  Туруханского района 
от  08.04.2019  №  326-п</t>
  </si>
  <si>
    <t>Приложение № 2
к постановлению 
администрации  Туруханского района 
от 08.04.2019  № 326-п</t>
  </si>
  <si>
    <t>Приложение № 3
к постановлению 
администрации  Туруханского района 
от  08.04.2019  № 326-п</t>
  </si>
  <si>
    <t>Приложение № 4
к постановлению 
администрации  Туруханского района 
от  08.04.2019 № 326-п</t>
  </si>
  <si>
    <t>Приложение № 5
к постановлению 
администрации  Туруханского района 
от  08.04.2019  № 326-п</t>
  </si>
  <si>
    <t>Приложение № 6
к постановлению 
администрации  Туруханского района 
от  08.04.2019  №  326-п</t>
  </si>
  <si>
    <t>Приложение № 7
к постановлению 
администрации  Туруханского района 
от  08.04.2019  № 326-п</t>
  </si>
  <si>
    <t>Приложение № 8
к постановлению 
администрации  Туруханского района 
от  08.04.2019  № 326-п</t>
  </si>
  <si>
    <t>Приложение № 9
к постановлению 
администрации  Туруханского района 
от  08.04.2019  № 326-п</t>
  </si>
  <si>
    <t>Приложение № 10
к постановлению 
администрации  Туруханского района 
от 08.04.2019  № 326-п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</si>
</sst>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-* #,##0_р_._-;\-* #,##0_р_._-;_-* &quot;-&quot;_р_._-;_-@_-"/>
    <numFmt numFmtId="43" formatCode="_-* #,##0.00_р_._-;\-* #,##0.00_р_._-;_-* &quot;-&quot;??_р_._-;_-@_-"/>
    <numFmt numFmtId="164" formatCode="_-* #,##0\ _р_._-;\-* #,##0\ _р_._-;_-* &quot;-&quot;\ _р_._-;_-@_-"/>
    <numFmt numFmtId="165" formatCode="#,##0.0"/>
    <numFmt numFmtId="166" formatCode="0.000"/>
    <numFmt numFmtId="167" formatCode="_-* #,##0.000\ _р_._-;\-* #,##0.000\ _р_._-;_-* &quot;-&quot;???\ _р_._-;_-@_-"/>
    <numFmt numFmtId="168" formatCode="_-* #,##0.0\ _р_._-;\-* #,##0.0\ _р_._-;_-* &quot;-&quot;\ _р_._-;_-@_-"/>
    <numFmt numFmtId="169" formatCode="_-* #,##0.000_р_._-;\-* #,##0.000_р_._-;_-* &quot;-&quot;??_р_._-;_-@_-"/>
    <numFmt numFmtId="170" formatCode="#,##0_ ;\-#,##0\ "/>
    <numFmt numFmtId="171" formatCode="#,##0.000"/>
    <numFmt numFmtId="172" formatCode="_-* #,##0.00\ _р_._-;\-* #,##0.00\ _р_._-;_-* &quot;-&quot;\ _р_._-;_-@_-"/>
    <numFmt numFmtId="173" formatCode="#,##0.000\ _₽"/>
  </numFmts>
  <fonts count="9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rgb="FFFF0000"/>
      <name val="Times New Roman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19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 indent="40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left" vertical="center" indent="8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indent="24"/>
    </xf>
    <xf numFmtId="0" fontId="2" fillId="0" borderId="0" xfId="0" applyFont="1" applyAlignment="1">
      <alignment horizontal="center" vertical="center"/>
    </xf>
    <xf numFmtId="16" fontId="2" fillId="0" borderId="1" xfId="0" applyNumberFormat="1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8"/>
    </xf>
    <xf numFmtId="166" fontId="2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 indent="40"/>
    </xf>
    <xf numFmtId="0" fontId="2" fillId="0" borderId="0" xfId="0" applyFont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5" fillId="4" borderId="1" xfId="0" applyFont="1" applyFill="1" applyBorder="1" applyAlignment="1">
      <alignment vertical="center" wrapText="1"/>
    </xf>
    <xf numFmtId="167" fontId="5" fillId="4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167" fontId="6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2" applyFont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1" xfId="0" applyFont="1" applyFill="1" applyBorder="1" applyAlignment="1">
      <alignment vertical="center" wrapText="1"/>
    </xf>
    <xf numFmtId="0" fontId="2" fillId="7" borderId="0" xfId="0" applyFont="1" applyFill="1"/>
    <xf numFmtId="0" fontId="2" fillId="7" borderId="1" xfId="0" applyFont="1" applyFill="1" applyBorder="1" applyAlignment="1">
      <alignment horizontal="center" vertical="center" wrapText="1"/>
    </xf>
    <xf numFmtId="169" fontId="5" fillId="7" borderId="1" xfId="2" applyNumberFormat="1" applyFont="1" applyFill="1" applyBorder="1" applyAlignment="1">
      <alignment vertical="center" wrapText="1"/>
    </xf>
    <xf numFmtId="169" fontId="2" fillId="7" borderId="1" xfId="2" applyNumberFormat="1" applyFont="1" applyFill="1" applyBorder="1" applyAlignment="1">
      <alignment vertical="center" wrapText="1"/>
    </xf>
    <xf numFmtId="169" fontId="2" fillId="7" borderId="1" xfId="2" applyNumberFormat="1" applyFont="1" applyFill="1" applyBorder="1" applyAlignment="1">
      <alignment wrapText="1"/>
    </xf>
    <xf numFmtId="169" fontId="6" fillId="7" borderId="1" xfId="2" applyNumberFormat="1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left" vertical="center" wrapText="1"/>
    </xf>
    <xf numFmtId="16" fontId="2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6" fontId="5" fillId="3" borderId="1" xfId="0" applyNumberFormat="1" applyFont="1" applyFill="1" applyBorder="1" applyAlignment="1">
      <alignment horizontal="center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166" fontId="2" fillId="0" borderId="1" xfId="2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Fill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/>
    <xf numFmtId="49" fontId="2" fillId="0" borderId="1" xfId="0" applyNumberFormat="1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171" fontId="2" fillId="0" borderId="0" xfId="0" applyNumberFormat="1" applyFont="1"/>
    <xf numFmtId="171" fontId="2" fillId="0" borderId="0" xfId="2" applyNumberFormat="1" applyFont="1"/>
    <xf numFmtId="171" fontId="2" fillId="0" borderId="1" xfId="0" applyNumberFormat="1" applyFont="1" applyBorder="1" applyAlignment="1">
      <alignment horizontal="center" vertical="center" wrapText="1"/>
    </xf>
    <xf numFmtId="171" fontId="5" fillId="4" borderId="1" xfId="0" applyNumberFormat="1" applyFont="1" applyFill="1" applyBorder="1" applyAlignment="1">
      <alignment horizontal="center" vertical="center" wrapText="1"/>
    </xf>
    <xf numFmtId="171" fontId="6" fillId="5" borderId="1" xfId="0" applyNumberFormat="1" applyFont="1" applyFill="1" applyBorder="1" applyAlignment="1">
      <alignment horizontal="center" vertical="center" wrapText="1"/>
    </xf>
    <xf numFmtId="171" fontId="2" fillId="0" borderId="1" xfId="0" applyNumberFormat="1" applyFont="1" applyBorder="1" applyAlignment="1">
      <alignment horizont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166" fontId="2" fillId="8" borderId="1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center" vertical="center" wrapText="1"/>
    </xf>
    <xf numFmtId="168" fontId="4" fillId="8" borderId="1" xfId="0" applyNumberFormat="1" applyFont="1" applyFill="1" applyBorder="1" applyAlignment="1">
      <alignment horizontal="center" vertical="center" wrapText="1"/>
    </xf>
    <xf numFmtId="168" fontId="2" fillId="8" borderId="1" xfId="0" applyNumberFormat="1" applyFont="1" applyFill="1" applyBorder="1" applyAlignment="1">
      <alignment horizontal="center" vertical="center" wrapText="1"/>
    </xf>
    <xf numFmtId="168" fontId="2" fillId="8" borderId="1" xfId="0" applyNumberFormat="1" applyFont="1" applyFill="1" applyBorder="1" applyAlignment="1">
      <alignment vertical="center" wrapText="1"/>
    </xf>
    <xf numFmtId="0" fontId="4" fillId="8" borderId="2" xfId="0" applyFont="1" applyFill="1" applyBorder="1" applyAlignment="1">
      <alignment horizontal="left" vertical="center" wrapText="1"/>
    </xf>
    <xf numFmtId="170" fontId="2" fillId="8" borderId="1" xfId="0" applyNumberFormat="1" applyFont="1" applyFill="1" applyBorder="1" applyAlignment="1">
      <alignment vertical="center" wrapText="1"/>
    </xf>
    <xf numFmtId="164" fontId="2" fillId="8" borderId="1" xfId="0" applyNumberFormat="1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horizontal="center" vertical="center" wrapText="1"/>
    </xf>
    <xf numFmtId="41" fontId="4" fillId="8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center" wrapText="1"/>
    </xf>
    <xf numFmtId="1" fontId="4" fillId="8" borderId="1" xfId="0" applyNumberFormat="1" applyFont="1" applyFill="1" applyBorder="1" applyAlignment="1">
      <alignment horizontal="center" vertical="center" wrapText="1"/>
    </xf>
    <xf numFmtId="2" fontId="4" fillId="8" borderId="1" xfId="0" applyNumberFormat="1" applyFont="1" applyFill="1" applyBorder="1" applyAlignment="1">
      <alignment horizontal="center" vertical="center" wrapText="1"/>
    </xf>
    <xf numFmtId="172" fontId="2" fillId="8" borderId="1" xfId="0" applyNumberFormat="1" applyFont="1" applyFill="1" applyBorder="1" applyAlignment="1">
      <alignment horizontal="center" vertical="center" wrapText="1"/>
    </xf>
    <xf numFmtId="3" fontId="4" fillId="8" borderId="1" xfId="0" applyNumberFormat="1" applyFont="1" applyFill="1" applyBorder="1" applyAlignment="1">
      <alignment horizontal="center" vertical="center" wrapText="1"/>
    </xf>
    <xf numFmtId="165" fontId="4" fillId="8" borderId="1" xfId="0" applyNumberFormat="1" applyFont="1" applyFill="1" applyBorder="1" applyAlignment="1">
      <alignment horizontal="center" vertical="center" wrapText="1"/>
    </xf>
    <xf numFmtId="1" fontId="2" fillId="8" borderId="1" xfId="0" applyNumberFormat="1" applyFont="1" applyFill="1" applyBorder="1" applyAlignment="1">
      <alignment horizontal="center" vertical="center" wrapText="1"/>
    </xf>
    <xf numFmtId="166" fontId="2" fillId="8" borderId="1" xfId="2" applyNumberFormat="1" applyFont="1" applyFill="1" applyBorder="1" applyAlignment="1">
      <alignment horizontal="center" vertical="center" wrapText="1"/>
    </xf>
    <xf numFmtId="0" fontId="2" fillId="0" borderId="0" xfId="0" quotePrefix="1" applyFont="1"/>
    <xf numFmtId="173" fontId="2" fillId="8" borderId="1" xfId="0" applyNumberFormat="1" applyFont="1" applyFill="1" applyBorder="1" applyAlignment="1">
      <alignment horizontal="center" vertical="center" wrapText="1"/>
    </xf>
    <xf numFmtId="173" fontId="5" fillId="0" borderId="1" xfId="0" applyNumberFormat="1" applyFont="1" applyBorder="1" applyAlignment="1">
      <alignment horizontal="center" vertical="center" wrapText="1"/>
    </xf>
    <xf numFmtId="173" fontId="2" fillId="0" borderId="1" xfId="0" applyNumberFormat="1" applyFont="1" applyBorder="1" applyAlignment="1">
      <alignment horizontal="center" vertical="center" wrapText="1"/>
    </xf>
    <xf numFmtId="173" fontId="5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8" borderId="2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4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Alignment="1">
      <alignment horizontal="left" wrapText="1"/>
    </xf>
    <xf numFmtId="16" fontId="2" fillId="0" borderId="3" xfId="0" applyNumberFormat="1" applyFont="1" applyFill="1" applyBorder="1" applyAlignment="1">
      <alignment horizontal="left" vertical="center" wrapText="1"/>
    </xf>
    <xf numFmtId="16" fontId="2" fillId="0" borderId="4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1052;&#1054;&#1061;&#1054;&#1042;&#1048;&#1050;&#1054;&#1042;&#1040;%20&#1053;.&#1051;\&#1052;&#1059;&#1063;&#1050;&#1040;&#1045;&#1042;&#1040;1097-&#1087;%20&#1084;&#1072;&#1083;&#1099;&#1081;%20&#1080;%20&#1089;&#1088;&#1077;&#1076;&#1085;&#1080;&#1081;%20&#1089;%202018\&#1087;&#1088;&#1080;&#1083;&#1086;&#1078;&#1077;&#1085;&#1080;&#1103;%202017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 к пасп"/>
      <sheetName val="пр 5 к Пор"/>
      <sheetName val="пр 6 к Пор"/>
      <sheetName val="пр 7 к Пор"/>
      <sheetName val="пр 1 к ПП 1"/>
      <sheetName val="пр 2 к ПП 1"/>
      <sheetName val="пр.1 к ПП 2"/>
      <sheetName val="пр.2 к ПП 2"/>
      <sheetName val="пр.1 к ПП 3"/>
      <sheetName val="пр.2 к ПП 3"/>
      <sheetName val="пр. 1 к ПП 4"/>
      <sheetName val="пр. 2 к ПП 4"/>
      <sheetName val="Лист1"/>
      <sheetName val="Лист2"/>
    </sheetNames>
    <sheetDataSet>
      <sheetData sheetId="0">
        <row r="19">
          <cell r="B19" t="str">
            <v>Индекс производства, к соответствующему периоду предыдущего года (по всем категориям хозяйств)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28"/>
  <sheetViews>
    <sheetView view="pageBreakPreview" zoomScale="70" zoomScaleNormal="70" zoomScaleSheetLayoutView="70" workbookViewId="0">
      <selection activeCell="J1" sqref="J1:N1"/>
    </sheetView>
  </sheetViews>
  <sheetFormatPr defaultRowHeight="15.75" outlineLevelRow="1" x14ac:dyDescent="0.25"/>
  <cols>
    <col min="1" max="1" width="6.375" style="4" customWidth="1"/>
    <col min="2" max="2" width="46" style="1" customWidth="1"/>
    <col min="3" max="3" width="11.75" style="1" customWidth="1"/>
    <col min="4" max="4" width="8.125" style="1" bestFit="1" customWidth="1"/>
    <col min="5" max="5" width="8.75" style="1" bestFit="1" customWidth="1"/>
    <col min="6" max="6" width="8.125" style="1" bestFit="1" customWidth="1"/>
    <col min="7" max="7" width="8.75" style="1" bestFit="1" customWidth="1"/>
    <col min="8" max="8" width="9.125" style="1" bestFit="1" customWidth="1"/>
    <col min="9" max="10" width="8.75" style="1" bestFit="1" customWidth="1"/>
    <col min="11" max="13" width="11.375" style="1" customWidth="1"/>
    <col min="14" max="14" width="13.25" style="1" customWidth="1"/>
    <col min="15" max="16384" width="9" style="1"/>
  </cols>
  <sheetData>
    <row r="1" spans="1:14" ht="73.5" customHeight="1" outlineLevel="1" x14ac:dyDescent="0.25">
      <c r="J1" s="141" t="s">
        <v>160</v>
      </c>
      <c r="K1" s="141"/>
      <c r="L1" s="141"/>
      <c r="M1" s="141"/>
      <c r="N1" s="141"/>
    </row>
    <row r="2" spans="1:14" outlineLevel="1" x14ac:dyDescent="0.25"/>
    <row r="3" spans="1:14" x14ac:dyDescent="0.25">
      <c r="F3" s="20"/>
      <c r="J3" s="142" t="s">
        <v>142</v>
      </c>
      <c r="K3" s="142"/>
      <c r="L3" s="142"/>
      <c r="M3" s="142"/>
      <c r="N3" s="142"/>
    </row>
    <row r="4" spans="1:14" ht="46.5" customHeight="1" x14ac:dyDescent="0.25">
      <c r="F4" s="20"/>
      <c r="J4" s="142" t="str">
        <f>CONCATENATE("к паспорту муниципальной программы """,'пр 8 к Пр'!C15,"""")</f>
        <v>к паспорту муниципальной программы "Развитие малого и среднего предпринимательства, организаций муниципальной формы собственности на территории Туруханского района"</v>
      </c>
      <c r="K4" s="142"/>
      <c r="L4" s="142"/>
      <c r="M4" s="142"/>
      <c r="N4" s="142"/>
    </row>
    <row r="5" spans="1:14" x14ac:dyDescent="0.25">
      <c r="F5" s="20"/>
    </row>
    <row r="7" spans="1:14" x14ac:dyDescent="0.25">
      <c r="A7" s="145" t="s">
        <v>1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</row>
    <row r="8" spans="1:14" ht="61.5" customHeight="1" x14ac:dyDescent="0.25">
      <c r="A8" s="146" t="s">
        <v>149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</row>
    <row r="9" spans="1:14" x14ac:dyDescent="0.25">
      <c r="A9" s="145"/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</row>
    <row r="10" spans="1:14" x14ac:dyDescent="0.25">
      <c r="A10" s="21"/>
    </row>
    <row r="11" spans="1:14" ht="15.75" customHeight="1" x14ac:dyDescent="0.25">
      <c r="A11" s="147" t="s">
        <v>7</v>
      </c>
      <c r="B11" s="147" t="s">
        <v>4</v>
      </c>
      <c r="C11" s="147" t="s">
        <v>2</v>
      </c>
      <c r="D11" s="147">
        <v>2013</v>
      </c>
      <c r="E11" s="45"/>
      <c r="F11" s="149"/>
      <c r="G11" s="149"/>
      <c r="H11" s="149"/>
      <c r="I11" s="149"/>
      <c r="J11" s="149"/>
      <c r="K11" s="149"/>
      <c r="L11" s="149"/>
      <c r="M11" s="149"/>
      <c r="N11" s="135"/>
    </row>
    <row r="12" spans="1:14" ht="95.25" customHeight="1" x14ac:dyDescent="0.25">
      <c r="A12" s="147"/>
      <c r="B12" s="147"/>
      <c r="C12" s="147"/>
      <c r="D12" s="147"/>
      <c r="E12" s="139">
        <v>2014</v>
      </c>
      <c r="F12" s="139">
        <v>2015</v>
      </c>
      <c r="G12" s="148">
        <v>2016</v>
      </c>
      <c r="H12" s="139">
        <v>2017</v>
      </c>
      <c r="I12" s="139">
        <v>2018</v>
      </c>
      <c r="J12" s="139">
        <v>2019</v>
      </c>
      <c r="K12" s="139">
        <v>2020</v>
      </c>
      <c r="L12" s="139">
        <v>2021</v>
      </c>
      <c r="M12" s="134" t="s">
        <v>5</v>
      </c>
      <c r="N12" s="135"/>
    </row>
    <row r="13" spans="1:14" x14ac:dyDescent="0.25">
      <c r="A13" s="147"/>
      <c r="B13" s="147"/>
      <c r="C13" s="147"/>
      <c r="D13" s="147"/>
      <c r="E13" s="139"/>
      <c r="F13" s="139"/>
      <c r="G13" s="148"/>
      <c r="H13" s="139"/>
      <c r="I13" s="139"/>
      <c r="J13" s="139"/>
      <c r="K13" s="139">
        <v>2020</v>
      </c>
      <c r="L13" s="139">
        <v>2020</v>
      </c>
      <c r="M13" s="17">
        <v>2025</v>
      </c>
      <c r="N13" s="13">
        <v>2030</v>
      </c>
    </row>
    <row r="14" spans="1:14" x14ac:dyDescent="0.25">
      <c r="A14" s="13">
        <v>1</v>
      </c>
      <c r="B14" s="13">
        <v>2</v>
      </c>
      <c r="C14" s="13">
        <v>3</v>
      </c>
      <c r="D14" s="13">
        <v>4</v>
      </c>
      <c r="E14" s="55">
        <v>5</v>
      </c>
      <c r="F14" s="55">
        <v>6</v>
      </c>
      <c r="G14" s="55">
        <v>7</v>
      </c>
      <c r="H14" s="55">
        <v>8</v>
      </c>
      <c r="I14" s="55">
        <v>9</v>
      </c>
      <c r="J14" s="55">
        <v>10</v>
      </c>
      <c r="K14" s="55">
        <v>11</v>
      </c>
      <c r="L14" s="92">
        <v>12</v>
      </c>
      <c r="M14" s="92">
        <v>13</v>
      </c>
      <c r="N14" s="92">
        <v>14</v>
      </c>
    </row>
    <row r="15" spans="1:14" x14ac:dyDescent="0.25">
      <c r="A15" s="18">
        <v>1</v>
      </c>
      <c r="B15" s="140" t="s">
        <v>38</v>
      </c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140"/>
      <c r="N15" s="140"/>
    </row>
    <row r="16" spans="1:14" ht="31.5" x14ac:dyDescent="0.25">
      <c r="A16" s="22" t="s">
        <v>3</v>
      </c>
      <c r="B16" s="12" t="s">
        <v>39</v>
      </c>
      <c r="C16" s="13" t="s">
        <v>40</v>
      </c>
      <c r="D16" s="37">
        <v>1</v>
      </c>
      <c r="E16" s="37">
        <v>1</v>
      </c>
      <c r="F16" s="37">
        <v>1</v>
      </c>
      <c r="G16" s="37">
        <v>13</v>
      </c>
      <c r="H16" s="38">
        <v>33</v>
      </c>
      <c r="I16" s="39">
        <v>24</v>
      </c>
      <c r="J16" s="39">
        <v>5</v>
      </c>
      <c r="K16" s="39">
        <v>5</v>
      </c>
      <c r="L16" s="39">
        <f>K16</f>
        <v>5</v>
      </c>
      <c r="M16" s="39">
        <v>5</v>
      </c>
      <c r="N16" s="39">
        <v>5</v>
      </c>
    </row>
    <row r="17" spans="1:16" s="61" customFormat="1" ht="36.75" customHeight="1" x14ac:dyDescent="0.25">
      <c r="A17" s="69">
        <v>2</v>
      </c>
      <c r="B17" s="143" t="s">
        <v>48</v>
      </c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4"/>
    </row>
    <row r="18" spans="1:16" s="61" customFormat="1" ht="47.25" x14ac:dyDescent="0.25">
      <c r="A18" s="70" t="s">
        <v>46</v>
      </c>
      <c r="B18" s="110" t="s">
        <v>143</v>
      </c>
      <c r="C18" s="111" t="s">
        <v>144</v>
      </c>
      <c r="D18" s="112">
        <v>96.9</v>
      </c>
      <c r="E18" s="112">
        <v>101.9</v>
      </c>
      <c r="F18" s="112">
        <v>99.02</v>
      </c>
      <c r="G18" s="112">
        <v>101.2</v>
      </c>
      <c r="H18" s="112">
        <f>'пр.1 к ПП 2'!E15</f>
        <v>103.7</v>
      </c>
      <c r="I18" s="112">
        <v>103.7</v>
      </c>
      <c r="J18" s="112">
        <v>100.2</v>
      </c>
      <c r="K18" s="112">
        <v>100.4</v>
      </c>
      <c r="L18" s="113">
        <v>100.6</v>
      </c>
      <c r="M18" s="114">
        <v>100.8</v>
      </c>
      <c r="N18" s="114">
        <v>100.9</v>
      </c>
    </row>
    <row r="19" spans="1:16" s="61" customFormat="1" ht="78.75" x14ac:dyDescent="0.25">
      <c r="A19" s="70" t="s">
        <v>47</v>
      </c>
      <c r="B19" s="115" t="s">
        <v>49</v>
      </c>
      <c r="C19" s="111" t="s">
        <v>40</v>
      </c>
      <c r="D19" s="112" t="s">
        <v>124</v>
      </c>
      <c r="E19" s="112" t="s">
        <v>124</v>
      </c>
      <c r="F19" s="112" t="s">
        <v>124</v>
      </c>
      <c r="G19" s="112" t="s">
        <v>124</v>
      </c>
      <c r="H19" s="112" t="s">
        <v>124</v>
      </c>
      <c r="I19" s="112" t="s">
        <v>124</v>
      </c>
      <c r="J19" s="116">
        <v>3</v>
      </c>
      <c r="K19" s="116">
        <v>3</v>
      </c>
      <c r="L19" s="117">
        <f t="shared" ref="L19" si="0">K19</f>
        <v>3</v>
      </c>
      <c r="M19" s="116">
        <v>3</v>
      </c>
      <c r="N19" s="116">
        <v>3</v>
      </c>
    </row>
    <row r="20" spans="1:16" s="61" customFormat="1" ht="18" customHeight="1" x14ac:dyDescent="0.25">
      <c r="A20" s="69" t="s">
        <v>52</v>
      </c>
      <c r="B20" s="136" t="s">
        <v>51</v>
      </c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37"/>
      <c r="N20" s="138"/>
    </row>
    <row r="21" spans="1:16" s="82" customFormat="1" x14ac:dyDescent="0.25">
      <c r="A21" s="81" t="s">
        <v>65</v>
      </c>
      <c r="B21" s="110" t="s">
        <v>64</v>
      </c>
      <c r="C21" s="111" t="s">
        <v>50</v>
      </c>
      <c r="D21" s="118">
        <v>55.12</v>
      </c>
      <c r="E21" s="118">
        <v>46.94</v>
      </c>
      <c r="F21" s="119">
        <v>0</v>
      </c>
      <c r="G21" s="119">
        <v>0</v>
      </c>
      <c r="H21" s="119">
        <v>0</v>
      </c>
      <c r="I21" s="118">
        <v>29.171364000000001</v>
      </c>
      <c r="J21" s="118">
        <f>'пр.2 к ПП 3'!H15/175</f>
        <v>17.142857142857142</v>
      </c>
      <c r="K21" s="118">
        <f>'пр.2 к ПП 3'!J15/102</f>
        <v>0.98039215686274506</v>
      </c>
      <c r="L21" s="118">
        <f>K21</f>
        <v>0.98039215686274506</v>
      </c>
      <c r="M21" s="118">
        <f t="shared" ref="M21:N21" si="1">L21</f>
        <v>0.98039215686274506</v>
      </c>
      <c r="N21" s="118">
        <f t="shared" si="1"/>
        <v>0.98039215686274506</v>
      </c>
      <c r="P21" s="61"/>
    </row>
    <row r="22" spans="1:16" s="61" customFormat="1" x14ac:dyDescent="0.25">
      <c r="A22" s="69" t="s">
        <v>54</v>
      </c>
      <c r="B22" s="136" t="s">
        <v>53</v>
      </c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8"/>
    </row>
    <row r="23" spans="1:16" s="61" customFormat="1" x14ac:dyDescent="0.25">
      <c r="A23" s="69" t="s">
        <v>58</v>
      </c>
      <c r="B23" s="120" t="s">
        <v>55</v>
      </c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</row>
    <row r="24" spans="1:16" s="61" customFormat="1" x14ac:dyDescent="0.25">
      <c r="A24" s="69" t="s">
        <v>60</v>
      </c>
      <c r="B24" s="121" t="s">
        <v>56</v>
      </c>
      <c r="C24" s="111" t="s">
        <v>63</v>
      </c>
      <c r="D24" s="122">
        <v>3</v>
      </c>
      <c r="E24" s="122">
        <v>3</v>
      </c>
      <c r="F24" s="122">
        <v>3</v>
      </c>
      <c r="G24" s="122">
        <v>2</v>
      </c>
      <c r="H24" s="122">
        <v>2</v>
      </c>
      <c r="I24" s="122">
        <v>2</v>
      </c>
      <c r="J24" s="122">
        <v>2</v>
      </c>
      <c r="K24" s="122">
        <v>2</v>
      </c>
      <c r="L24" s="117">
        <f t="shared" ref="L24:L25" si="2">K24</f>
        <v>2</v>
      </c>
      <c r="M24" s="122">
        <v>2</v>
      </c>
      <c r="N24" s="122">
        <v>2</v>
      </c>
    </row>
    <row r="25" spans="1:16" s="61" customFormat="1" ht="31.5" x14ac:dyDescent="0.25">
      <c r="A25" s="69" t="s">
        <v>59</v>
      </c>
      <c r="B25" s="121" t="s">
        <v>57</v>
      </c>
      <c r="C25" s="111" t="s">
        <v>63</v>
      </c>
      <c r="D25" s="122">
        <v>11</v>
      </c>
      <c r="E25" s="122">
        <v>11</v>
      </c>
      <c r="F25" s="122">
        <v>11</v>
      </c>
      <c r="G25" s="122">
        <v>10</v>
      </c>
      <c r="H25" s="122">
        <v>10</v>
      </c>
      <c r="I25" s="122">
        <v>10</v>
      </c>
      <c r="J25" s="122">
        <v>10</v>
      </c>
      <c r="K25" s="122">
        <v>10</v>
      </c>
      <c r="L25" s="117">
        <f t="shared" si="2"/>
        <v>10</v>
      </c>
      <c r="M25" s="122">
        <v>10</v>
      </c>
      <c r="N25" s="122">
        <v>10</v>
      </c>
    </row>
    <row r="26" spans="1:16" s="61" customFormat="1" x14ac:dyDescent="0.25">
      <c r="A26" s="69" t="s">
        <v>61</v>
      </c>
      <c r="B26" s="121" t="s">
        <v>62</v>
      </c>
      <c r="C26" s="111" t="s">
        <v>50</v>
      </c>
      <c r="D26" s="123">
        <v>1225.79</v>
      </c>
      <c r="E26" s="123">
        <v>1227.8630000000001</v>
      </c>
      <c r="F26" s="123">
        <v>1218.3440000000001</v>
      </c>
      <c r="G26" s="123">
        <v>795.47</v>
      </c>
      <c r="H26" s="123">
        <v>768</v>
      </c>
      <c r="I26" s="123">
        <v>803</v>
      </c>
      <c r="J26" s="123">
        <v>697.50599999999997</v>
      </c>
      <c r="K26" s="123">
        <v>878</v>
      </c>
      <c r="L26" s="124">
        <v>879</v>
      </c>
      <c r="M26" s="123">
        <f>L26</f>
        <v>879</v>
      </c>
      <c r="N26" s="123">
        <f>M26</f>
        <v>879</v>
      </c>
    </row>
    <row r="27" spans="1:16" x14ac:dyDescent="0.25">
      <c r="A27" s="21"/>
    </row>
    <row r="28" spans="1:16" x14ac:dyDescent="0.25">
      <c r="A28" s="21"/>
      <c r="I28" s="1" t="s">
        <v>157</v>
      </c>
      <c r="J28" s="1" t="s">
        <v>157</v>
      </c>
    </row>
  </sheetData>
  <mergeCells count="24">
    <mergeCell ref="J1:N1"/>
    <mergeCell ref="J3:N3"/>
    <mergeCell ref="B17:N17"/>
    <mergeCell ref="B20:N20"/>
    <mergeCell ref="A7:N7"/>
    <mergeCell ref="A8:N8"/>
    <mergeCell ref="A9:N9"/>
    <mergeCell ref="A11:A13"/>
    <mergeCell ref="B11:B13"/>
    <mergeCell ref="C11:C13"/>
    <mergeCell ref="D11:D13"/>
    <mergeCell ref="F12:F13"/>
    <mergeCell ref="G12:G13"/>
    <mergeCell ref="F11:N11"/>
    <mergeCell ref="E12:E13"/>
    <mergeCell ref="J4:N4"/>
    <mergeCell ref="M12:N12"/>
    <mergeCell ref="B22:N22"/>
    <mergeCell ref="H12:H13"/>
    <mergeCell ref="I12:I13"/>
    <mergeCell ref="J12:J13"/>
    <mergeCell ref="B15:N15"/>
    <mergeCell ref="K12:K13"/>
    <mergeCell ref="L12:L13"/>
  </mergeCells>
  <pageMargins left="0.78740157480314965" right="0.78740157480314965" top="1.1811023622047245" bottom="0.59055118110236227" header="0.31496062992125984" footer="0.31496062992125984"/>
  <pageSetup paperSize="9" scale="70" firstPageNumber="17" fitToHeight="0" orientation="landscape" useFirstPageNumber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38"/>
  <sheetViews>
    <sheetView view="pageBreakPreview" zoomScale="75" zoomScaleNormal="85" zoomScaleSheetLayoutView="75" workbookViewId="0">
      <selection activeCell="J5" sqref="J5:L5"/>
    </sheetView>
  </sheetViews>
  <sheetFormatPr defaultRowHeight="15.75" outlineLevelRow="1" x14ac:dyDescent="0.25"/>
  <cols>
    <col min="1" max="1" width="4.875" style="1" customWidth="1"/>
    <col min="2" max="2" width="18.5" style="1" customWidth="1"/>
    <col min="3" max="3" width="30.75" style="1" customWidth="1"/>
    <col min="4" max="4" width="25" style="1" customWidth="1"/>
    <col min="5" max="6" width="9" style="1"/>
    <col min="7" max="7" width="11.625" style="1" customWidth="1"/>
    <col min="8" max="8" width="9" style="1"/>
    <col min="9" max="11" width="12.25" style="1" customWidth="1"/>
    <col min="12" max="12" width="14.25" style="1" customWidth="1"/>
    <col min="13" max="16384" width="9" style="1"/>
  </cols>
  <sheetData>
    <row r="1" spans="1:12" ht="73.5" customHeight="1" outlineLevel="1" x14ac:dyDescent="0.25">
      <c r="J1" s="141" t="s">
        <v>168</v>
      </c>
      <c r="K1" s="141"/>
      <c r="L1" s="141"/>
    </row>
    <row r="2" spans="1:12" outlineLevel="1" x14ac:dyDescent="0.25"/>
    <row r="3" spans="1:12" outlineLevel="1" x14ac:dyDescent="0.25"/>
    <row r="4" spans="1:12" ht="18.75" x14ac:dyDescent="0.25">
      <c r="D4" s="7"/>
      <c r="J4" s="142" t="s">
        <v>132</v>
      </c>
      <c r="K4" s="181"/>
      <c r="L4" s="181"/>
    </row>
    <row r="5" spans="1:12" ht="81" customHeight="1" x14ac:dyDescent="0.25">
      <c r="D5" s="7"/>
      <c r="J5" s="142" t="str">
        <f>CONCATENATE("к муниципальной программе """,'пр 8 к Пр'!C15,"""")</f>
        <v>к муниципальной программе "Развитие малого и среднего предпринимательства, организаций муниципальной формы собственности на территории Туруханского района"</v>
      </c>
      <c r="K5" s="142"/>
      <c r="L5" s="142"/>
    </row>
    <row r="6" spans="1:12" ht="18.75" x14ac:dyDescent="0.25">
      <c r="D6" s="7"/>
      <c r="J6" s="50"/>
      <c r="K6" s="50"/>
    </row>
    <row r="7" spans="1:12" ht="18.75" x14ac:dyDescent="0.25">
      <c r="A7" s="2"/>
    </row>
    <row r="8" spans="1:12" ht="18.75" x14ac:dyDescent="0.25">
      <c r="A8" s="161" t="s">
        <v>0</v>
      </c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</row>
    <row r="9" spans="1:12" ht="60" customHeight="1" x14ac:dyDescent="0.25">
      <c r="A9" s="169" t="str">
        <f>CONCATENATE("о ресурсном обеспечении муниципальной программы """,'пр 8 к Пр'!C15,""" за счет средств районного бюджета, в том числе средств, поступивших из бюджетов других уровней бюджетной D5системы и бюджетов государственных внебюджетных фондов")</f>
        <v>о ресурсном обеспечении муниципальной программы "Развитие малого и среднего предпринимательства, организаций муниципальной формы собственности на территории Туруханского района" за счет средств районного бюджета, в том числе средств, поступивших из бюджетов других уровней бюджетной D5системы и бюджетов государственных внебюджетных фондов</v>
      </c>
      <c r="B9" s="169"/>
      <c r="C9" s="169"/>
      <c r="D9" s="169"/>
      <c r="E9" s="169"/>
      <c r="F9" s="169"/>
      <c r="G9" s="169"/>
      <c r="H9" s="169"/>
      <c r="I9" s="169"/>
      <c r="J9" s="169"/>
      <c r="K9" s="169"/>
      <c r="L9" s="169"/>
    </row>
    <row r="10" spans="1:12" ht="18.75" x14ac:dyDescent="0.25">
      <c r="A10" s="161" t="s">
        <v>113</v>
      </c>
      <c r="B10" s="161"/>
      <c r="C10" s="161"/>
      <c r="D10" s="161"/>
      <c r="E10" s="161"/>
      <c r="F10" s="161"/>
      <c r="G10" s="161"/>
      <c r="H10" s="161"/>
      <c r="I10" s="161"/>
      <c r="J10" s="161"/>
      <c r="K10" s="161"/>
      <c r="L10" s="161"/>
    </row>
    <row r="11" spans="1:12" ht="18.75" x14ac:dyDescent="0.25">
      <c r="L11" s="5" t="s">
        <v>8</v>
      </c>
    </row>
    <row r="12" spans="1:12" ht="60" customHeight="1" x14ac:dyDescent="0.25">
      <c r="A12" s="147" t="s">
        <v>7</v>
      </c>
      <c r="B12" s="147" t="s">
        <v>22</v>
      </c>
      <c r="C12" s="147" t="s">
        <v>23</v>
      </c>
      <c r="D12" s="147" t="s">
        <v>11</v>
      </c>
      <c r="E12" s="147" t="s">
        <v>12</v>
      </c>
      <c r="F12" s="147"/>
      <c r="G12" s="147"/>
      <c r="H12" s="147"/>
      <c r="I12" s="55">
        <f>'пр 1 к ПП 1'!F10</f>
        <v>2019</v>
      </c>
      <c r="J12" s="92">
        <f>'пр 1 к ПП 1'!G10</f>
        <v>2020</v>
      </c>
      <c r="K12" s="92">
        <f>'пр 1 к ПП 1'!H10</f>
        <v>2021</v>
      </c>
      <c r="L12" s="147" t="s">
        <v>13</v>
      </c>
    </row>
    <row r="13" spans="1:12" ht="49.5" customHeight="1" x14ac:dyDescent="0.25">
      <c r="A13" s="147"/>
      <c r="B13" s="147"/>
      <c r="C13" s="147"/>
      <c r="D13" s="147"/>
      <c r="E13" s="3" t="s">
        <v>14</v>
      </c>
      <c r="F13" s="3" t="s">
        <v>15</v>
      </c>
      <c r="G13" s="3" t="s">
        <v>16</v>
      </c>
      <c r="H13" s="3" t="s">
        <v>17</v>
      </c>
      <c r="I13" s="3" t="s">
        <v>18</v>
      </c>
      <c r="J13" s="3" t="s">
        <v>18</v>
      </c>
      <c r="K13" s="3" t="s">
        <v>18</v>
      </c>
      <c r="L13" s="147"/>
    </row>
    <row r="14" spans="1:12" x14ac:dyDescent="0.25">
      <c r="A14" s="3">
        <v>1</v>
      </c>
      <c r="B14" s="3">
        <v>2</v>
      </c>
      <c r="C14" s="3">
        <v>3</v>
      </c>
      <c r="D14" s="3">
        <v>4</v>
      </c>
      <c r="E14" s="3">
        <v>5</v>
      </c>
      <c r="F14" s="3">
        <v>6</v>
      </c>
      <c r="G14" s="3">
        <v>7</v>
      </c>
      <c r="H14" s="3">
        <v>8</v>
      </c>
      <c r="I14" s="3">
        <v>9</v>
      </c>
      <c r="J14" s="3">
        <v>10</v>
      </c>
      <c r="K14" s="3">
        <v>11</v>
      </c>
      <c r="L14" s="3">
        <v>12</v>
      </c>
    </row>
    <row r="15" spans="1:12" ht="47.25" x14ac:dyDescent="0.25">
      <c r="A15" s="140"/>
      <c r="B15" s="140" t="s">
        <v>27</v>
      </c>
      <c r="C15" s="140" t="s">
        <v>125</v>
      </c>
      <c r="D15" s="33" t="s">
        <v>109</v>
      </c>
      <c r="E15" s="34" t="s">
        <v>19</v>
      </c>
      <c r="F15" s="34" t="s">
        <v>19</v>
      </c>
      <c r="G15" s="34" t="s">
        <v>19</v>
      </c>
      <c r="H15" s="34" t="s">
        <v>19</v>
      </c>
      <c r="I15" s="76" t="e">
        <f>I17+I18</f>
        <v>#REF!</v>
      </c>
      <c r="J15" s="76" t="e">
        <f t="shared" ref="J15:L15" si="0">J17+J18</f>
        <v>#REF!</v>
      </c>
      <c r="K15" s="76" t="e">
        <f t="shared" si="0"/>
        <v>#REF!</v>
      </c>
      <c r="L15" s="76" t="e">
        <f t="shared" si="0"/>
        <v>#REF!</v>
      </c>
    </row>
    <row r="16" spans="1:12" s="61" customFormat="1" x14ac:dyDescent="0.25">
      <c r="A16" s="140"/>
      <c r="B16" s="140"/>
      <c r="C16" s="140"/>
      <c r="D16" s="62" t="s">
        <v>20</v>
      </c>
      <c r="E16" s="79" t="s">
        <v>19</v>
      </c>
      <c r="F16" s="79" t="s">
        <v>19</v>
      </c>
      <c r="G16" s="79" t="s">
        <v>19</v>
      </c>
      <c r="H16" s="79" t="s">
        <v>19</v>
      </c>
      <c r="I16" s="80" t="s">
        <v>19</v>
      </c>
      <c r="J16" s="80" t="s">
        <v>19</v>
      </c>
      <c r="K16" s="80" t="s">
        <v>19</v>
      </c>
      <c r="L16" s="80" t="s">
        <v>19</v>
      </c>
    </row>
    <row r="17" spans="1:12" s="61" customFormat="1" ht="31.5" x14ac:dyDescent="0.25">
      <c r="A17" s="140"/>
      <c r="B17" s="140"/>
      <c r="C17" s="140"/>
      <c r="D17" s="62" t="s">
        <v>69</v>
      </c>
      <c r="E17" s="79">
        <v>241</v>
      </c>
      <c r="F17" s="79" t="s">
        <v>19</v>
      </c>
      <c r="G17" s="79" t="s">
        <v>19</v>
      </c>
      <c r="H17" s="79" t="s">
        <v>19</v>
      </c>
      <c r="I17" s="80" t="e">
        <f>I21+I25+I26+I29+I30+I33+I36</f>
        <v>#REF!</v>
      </c>
      <c r="J17" s="80" t="e">
        <f t="shared" ref="J17:K17" si="1">J21+J25+J26+J29+J30+J33+J36</f>
        <v>#REF!</v>
      </c>
      <c r="K17" s="80" t="e">
        <f t="shared" si="1"/>
        <v>#REF!</v>
      </c>
      <c r="L17" s="80" t="e">
        <f t="shared" ref="L17:L33" si="2">I17+J17+K17</f>
        <v>#REF!</v>
      </c>
    </row>
    <row r="18" spans="1:12" s="61" customFormat="1" ht="63" x14ac:dyDescent="0.25">
      <c r="A18" s="140"/>
      <c r="B18" s="140"/>
      <c r="C18" s="140"/>
      <c r="D18" s="62" t="s">
        <v>82</v>
      </c>
      <c r="E18" s="79">
        <v>244</v>
      </c>
      <c r="F18" s="79" t="s">
        <v>19</v>
      </c>
      <c r="G18" s="79" t="s">
        <v>19</v>
      </c>
      <c r="H18" s="79" t="s">
        <v>19</v>
      </c>
      <c r="I18" s="80">
        <f>I22</f>
        <v>25</v>
      </c>
      <c r="J18" s="80">
        <f t="shared" ref="J18:K18" si="3">J22</f>
        <v>25</v>
      </c>
      <c r="K18" s="80">
        <f t="shared" si="3"/>
        <v>25</v>
      </c>
      <c r="L18" s="80">
        <f t="shared" si="2"/>
        <v>75</v>
      </c>
    </row>
    <row r="19" spans="1:12" ht="94.5" customHeight="1" x14ac:dyDescent="0.25">
      <c r="A19" s="140"/>
      <c r="B19" s="182" t="s">
        <v>6</v>
      </c>
      <c r="C19" s="182" t="str">
        <f>'пр 8 к Пр'!C22</f>
        <v>Поддержка развития  малого и среднего предпринимательства на территории  Туруханского района</v>
      </c>
      <c r="D19" s="31" t="s">
        <v>24</v>
      </c>
      <c r="E19" s="32" t="s">
        <v>19</v>
      </c>
      <c r="F19" s="32" t="s">
        <v>19</v>
      </c>
      <c r="G19" s="32" t="s">
        <v>19</v>
      </c>
      <c r="H19" s="32" t="s">
        <v>19</v>
      </c>
      <c r="I19" s="77">
        <f>I21+I22</f>
        <v>125</v>
      </c>
      <c r="J19" s="77">
        <f t="shared" ref="J19:K19" si="4">J21+J22</f>
        <v>125</v>
      </c>
      <c r="K19" s="77">
        <f t="shared" si="4"/>
        <v>125</v>
      </c>
      <c r="L19" s="77">
        <f t="shared" si="2"/>
        <v>375</v>
      </c>
    </row>
    <row r="20" spans="1:12" x14ac:dyDescent="0.25">
      <c r="A20" s="140"/>
      <c r="B20" s="183"/>
      <c r="C20" s="183"/>
      <c r="D20" s="16" t="s">
        <v>20</v>
      </c>
      <c r="E20" s="17" t="s">
        <v>19</v>
      </c>
      <c r="F20" s="3" t="s">
        <v>19</v>
      </c>
      <c r="G20" s="3" t="s">
        <v>19</v>
      </c>
      <c r="H20" s="3" t="s">
        <v>19</v>
      </c>
      <c r="I20" s="30" t="s">
        <v>19</v>
      </c>
      <c r="J20" s="30" t="s">
        <v>19</v>
      </c>
      <c r="K20" s="30" t="s">
        <v>19</v>
      </c>
      <c r="L20" s="30" t="s">
        <v>19</v>
      </c>
    </row>
    <row r="21" spans="1:12" ht="31.5" x14ac:dyDescent="0.25">
      <c r="A21" s="140"/>
      <c r="B21" s="183"/>
      <c r="C21" s="183"/>
      <c r="D21" s="16" t="s">
        <v>69</v>
      </c>
      <c r="E21" s="17">
        <f>'пр 2 к ПП 1'!D14</f>
        <v>241</v>
      </c>
      <c r="F21" s="17" t="str">
        <f>'пр 2 к ПП 1'!E14</f>
        <v>0412</v>
      </c>
      <c r="G21" s="17" t="str">
        <f>'пр 2 к ПП 1'!F14</f>
        <v>0810081380</v>
      </c>
      <c r="H21" s="17" t="str">
        <f>'пр 2 к ПП 1'!G14</f>
        <v>811</v>
      </c>
      <c r="I21" s="109">
        <f>'пр 2 к ПП 1'!H14</f>
        <v>100</v>
      </c>
      <c r="J21" s="30">
        <f>'пр 2 к ПП 1'!I14</f>
        <v>100</v>
      </c>
      <c r="K21" s="30">
        <f>'пр 2 к ПП 1'!J14</f>
        <v>100</v>
      </c>
      <c r="L21" s="30">
        <f t="shared" si="2"/>
        <v>300</v>
      </c>
    </row>
    <row r="22" spans="1:12" ht="63" x14ac:dyDescent="0.25">
      <c r="A22" s="140"/>
      <c r="B22" s="184"/>
      <c r="C22" s="184"/>
      <c r="D22" s="16" t="s">
        <v>82</v>
      </c>
      <c r="E22" s="17">
        <f>'пр 2 к ПП 1'!D16</f>
        <v>244</v>
      </c>
      <c r="F22" s="17" t="str">
        <f>'пр 2 к ПП 1'!E16</f>
        <v>0412</v>
      </c>
      <c r="G22" s="17" t="str">
        <f>'пр 2 к ПП 1'!F16</f>
        <v>0810081380</v>
      </c>
      <c r="H22" s="17">
        <f>'пр 2 к ПП 1'!G16</f>
        <v>811</v>
      </c>
      <c r="I22" s="30">
        <f>'пр 2 к ПП 1'!H16</f>
        <v>25</v>
      </c>
      <c r="J22" s="30">
        <f>'пр 2 к ПП 1'!I16</f>
        <v>25</v>
      </c>
      <c r="K22" s="30">
        <f>'пр 2 к ПП 1'!J16</f>
        <v>25</v>
      </c>
      <c r="L22" s="30">
        <f t="shared" si="2"/>
        <v>75</v>
      </c>
    </row>
    <row r="23" spans="1:12" ht="31.5" x14ac:dyDescent="0.25">
      <c r="A23" s="140"/>
      <c r="B23" s="140" t="s">
        <v>110</v>
      </c>
      <c r="C23" s="140" t="str">
        <f>'пр 8 к Пр'!C29</f>
        <v>Развитие сельского хозяйства и регулирование рынков сельскохозяйственной продукции, сырья и продовольствия</v>
      </c>
      <c r="D23" s="31" t="s">
        <v>21</v>
      </c>
      <c r="E23" s="32" t="s">
        <v>19</v>
      </c>
      <c r="F23" s="32" t="s">
        <v>19</v>
      </c>
      <c r="G23" s="32" t="s">
        <v>19</v>
      </c>
      <c r="H23" s="32" t="s">
        <v>19</v>
      </c>
      <c r="I23" s="77">
        <f>I25+I26</f>
        <v>600</v>
      </c>
      <c r="J23" s="77">
        <f t="shared" ref="J23:L23" si="5">J25+J26</f>
        <v>600</v>
      </c>
      <c r="K23" s="77">
        <f t="shared" si="5"/>
        <v>600</v>
      </c>
      <c r="L23" s="77">
        <f t="shared" si="5"/>
        <v>1800</v>
      </c>
    </row>
    <row r="24" spans="1:12" x14ac:dyDescent="0.25">
      <c r="A24" s="140"/>
      <c r="B24" s="140"/>
      <c r="C24" s="140"/>
      <c r="D24" s="47" t="s">
        <v>20</v>
      </c>
      <c r="E24" s="47" t="s">
        <v>19</v>
      </c>
      <c r="F24" s="47" t="s">
        <v>19</v>
      </c>
      <c r="G24" s="47" t="s">
        <v>19</v>
      </c>
      <c r="H24" s="47" t="s">
        <v>19</v>
      </c>
      <c r="I24" s="30" t="s">
        <v>19</v>
      </c>
      <c r="J24" s="30" t="s">
        <v>19</v>
      </c>
      <c r="K24" s="30" t="s">
        <v>19</v>
      </c>
      <c r="L24" s="30" t="s">
        <v>19</v>
      </c>
    </row>
    <row r="25" spans="1:12" ht="31.5" customHeight="1" x14ac:dyDescent="0.25">
      <c r="A25" s="140"/>
      <c r="B25" s="140"/>
      <c r="C25" s="140"/>
      <c r="D25" s="179" t="s">
        <v>69</v>
      </c>
      <c r="E25" s="26">
        <v>241</v>
      </c>
      <c r="F25" s="26" t="s">
        <v>92</v>
      </c>
      <c r="G25" s="26" t="s">
        <v>93</v>
      </c>
      <c r="H25" s="46">
        <v>811</v>
      </c>
      <c r="I25" s="109">
        <f>'пр.2 к ПП 2'!H16</f>
        <v>500</v>
      </c>
      <c r="J25" s="30">
        <f>'пр.2 к ПП 2'!I16</f>
        <v>500</v>
      </c>
      <c r="K25" s="30">
        <f>'пр.2 к ПП 2'!J16</f>
        <v>500</v>
      </c>
      <c r="L25" s="30">
        <f t="shared" si="2"/>
        <v>1500</v>
      </c>
    </row>
    <row r="26" spans="1:12" x14ac:dyDescent="0.25">
      <c r="A26" s="140"/>
      <c r="B26" s="140"/>
      <c r="C26" s="140"/>
      <c r="D26" s="180"/>
      <c r="E26" s="26">
        <v>241</v>
      </c>
      <c r="F26" s="46" t="s">
        <v>92</v>
      </c>
      <c r="G26" s="46" t="s">
        <v>94</v>
      </c>
      <c r="H26" s="46">
        <v>811</v>
      </c>
      <c r="I26" s="109">
        <f>'пр.2 к ПП 2'!H18</f>
        <v>100</v>
      </c>
      <c r="J26" s="30">
        <f>'пр.2 к ПП 2'!I18</f>
        <v>100</v>
      </c>
      <c r="K26" s="30">
        <f>'пр.2 к ПП 2'!J18</f>
        <v>100</v>
      </c>
      <c r="L26" s="30">
        <f t="shared" si="2"/>
        <v>300</v>
      </c>
    </row>
    <row r="27" spans="1:12" ht="31.5" customHeight="1" x14ac:dyDescent="0.25">
      <c r="A27" s="174"/>
      <c r="B27" s="179" t="s">
        <v>111</v>
      </c>
      <c r="C27" s="179" t="s">
        <v>148</v>
      </c>
      <c r="D27" s="31" t="s">
        <v>21</v>
      </c>
      <c r="E27" s="32" t="s">
        <v>19</v>
      </c>
      <c r="F27" s="32" t="s">
        <v>19</v>
      </c>
      <c r="G27" s="32" t="s">
        <v>19</v>
      </c>
      <c r="H27" s="32" t="s">
        <v>19</v>
      </c>
      <c r="I27" s="77">
        <f>I29+I30</f>
        <v>3000</v>
      </c>
      <c r="J27" s="77">
        <f t="shared" ref="J27:K27" si="6">J29+J30</f>
        <v>100</v>
      </c>
      <c r="K27" s="77">
        <f t="shared" si="6"/>
        <v>100</v>
      </c>
      <c r="L27" s="77">
        <f t="shared" si="2"/>
        <v>3200</v>
      </c>
    </row>
    <row r="28" spans="1:12" x14ac:dyDescent="0.25">
      <c r="A28" s="189"/>
      <c r="B28" s="188"/>
      <c r="C28" s="188"/>
      <c r="D28" s="47" t="s">
        <v>20</v>
      </c>
      <c r="E28" s="46" t="s">
        <v>19</v>
      </c>
      <c r="F28" s="46" t="s">
        <v>19</v>
      </c>
      <c r="G28" s="46" t="s">
        <v>19</v>
      </c>
      <c r="H28" s="46" t="s">
        <v>19</v>
      </c>
      <c r="I28" s="30" t="s">
        <v>19</v>
      </c>
      <c r="J28" s="30" t="s">
        <v>19</v>
      </c>
      <c r="K28" s="30" t="s">
        <v>19</v>
      </c>
      <c r="L28" s="30" t="s">
        <v>19</v>
      </c>
    </row>
    <row r="29" spans="1:12" ht="33" customHeight="1" x14ac:dyDescent="0.25">
      <c r="A29" s="189"/>
      <c r="B29" s="188"/>
      <c r="C29" s="188"/>
      <c r="D29" s="179" t="s">
        <v>69</v>
      </c>
      <c r="E29" s="174">
        <v>241</v>
      </c>
      <c r="F29" s="172" t="s">
        <v>76</v>
      </c>
      <c r="G29" s="172" t="s">
        <v>114</v>
      </c>
      <c r="H29" s="26" t="s">
        <v>151</v>
      </c>
      <c r="I29" s="109">
        <f>'пр.2 к ПП 3'!H15</f>
        <v>3000</v>
      </c>
      <c r="J29" s="30">
        <f>'пр.2 к ПП 3'!I15</f>
        <v>100</v>
      </c>
      <c r="K29" s="30">
        <f>'пр.2 к ПП 3'!J15</f>
        <v>100</v>
      </c>
      <c r="L29" s="30">
        <f t="shared" si="2"/>
        <v>3200</v>
      </c>
    </row>
    <row r="30" spans="1:12" ht="33" customHeight="1" x14ac:dyDescent="0.25">
      <c r="A30" s="175"/>
      <c r="B30" s="180"/>
      <c r="C30" s="180"/>
      <c r="D30" s="180"/>
      <c r="E30" s="175"/>
      <c r="F30" s="173"/>
      <c r="G30" s="173"/>
      <c r="H30" s="26" t="s">
        <v>115</v>
      </c>
      <c r="I30" s="30">
        <f>'пр.2 к ПП 3'!H16</f>
        <v>0</v>
      </c>
      <c r="J30" s="30">
        <f>'пр.2 к ПП 3'!I16</f>
        <v>0</v>
      </c>
      <c r="K30" s="30">
        <f>'пр.2 к ПП 3'!J16</f>
        <v>0</v>
      </c>
      <c r="L30" s="30">
        <f t="shared" si="2"/>
        <v>0</v>
      </c>
    </row>
    <row r="31" spans="1:12" ht="31.5" x14ac:dyDescent="0.25">
      <c r="A31" s="140"/>
      <c r="B31" s="140" t="s">
        <v>112</v>
      </c>
      <c r="C31" s="140" t="str">
        <f>'пр 8 к Пр'!C43</f>
        <v>Обеспечение стабильной деятельности производителей хлеба и возмещение части затрат, связанных с производством и реализацией хлеба на территории  Туруханского района</v>
      </c>
      <c r="D31" s="31" t="s">
        <v>21</v>
      </c>
      <c r="E31" s="32" t="s">
        <v>19</v>
      </c>
      <c r="F31" s="32" t="s">
        <v>19</v>
      </c>
      <c r="G31" s="32" t="s">
        <v>19</v>
      </c>
      <c r="H31" s="32" t="s">
        <v>19</v>
      </c>
      <c r="I31" s="77" t="e">
        <f>I33</f>
        <v>#REF!</v>
      </c>
      <c r="J31" s="77" t="e">
        <f t="shared" ref="J31:K31" si="7">J33</f>
        <v>#REF!</v>
      </c>
      <c r="K31" s="77" t="e">
        <f t="shared" si="7"/>
        <v>#REF!</v>
      </c>
      <c r="L31" s="77" t="e">
        <f t="shared" si="2"/>
        <v>#REF!</v>
      </c>
    </row>
    <row r="32" spans="1:12" ht="31.5" customHeight="1" x14ac:dyDescent="0.25">
      <c r="A32" s="140"/>
      <c r="B32" s="140"/>
      <c r="C32" s="140"/>
      <c r="D32" s="47" t="s">
        <v>20</v>
      </c>
      <c r="E32" s="46" t="s">
        <v>19</v>
      </c>
      <c r="F32" s="46" t="s">
        <v>19</v>
      </c>
      <c r="G32" s="46" t="s">
        <v>19</v>
      </c>
      <c r="H32" s="46" t="s">
        <v>19</v>
      </c>
      <c r="I32" s="30" t="s">
        <v>19</v>
      </c>
      <c r="J32" s="30" t="s">
        <v>19</v>
      </c>
      <c r="K32" s="30" t="s">
        <v>19</v>
      </c>
      <c r="L32" s="30" t="s">
        <v>19</v>
      </c>
    </row>
    <row r="33" spans="1:13" ht="41.25" customHeight="1" x14ac:dyDescent="0.25">
      <c r="A33" s="140"/>
      <c r="B33" s="140"/>
      <c r="C33" s="140"/>
      <c r="D33" s="47" t="s">
        <v>69</v>
      </c>
      <c r="E33" s="46">
        <v>241</v>
      </c>
      <c r="F33" s="46" t="s">
        <v>76</v>
      </c>
      <c r="G33" s="26" t="s">
        <v>119</v>
      </c>
      <c r="H33" s="86">
        <v>811</v>
      </c>
      <c r="I33" s="109" t="e">
        <f>#REF!</f>
        <v>#REF!</v>
      </c>
      <c r="J33" s="30" t="e">
        <f>#REF!</f>
        <v>#REF!</v>
      </c>
      <c r="K33" s="30" t="e">
        <f>#REF!</f>
        <v>#REF!</v>
      </c>
      <c r="L33" s="30" t="e">
        <f t="shared" si="2"/>
        <v>#REF!</v>
      </c>
      <c r="M33" s="1">
        <f>1+2+2+1+2+1</f>
        <v>9</v>
      </c>
    </row>
    <row r="34" spans="1:13" ht="38.25" customHeight="1" x14ac:dyDescent="0.25">
      <c r="A34" s="185"/>
      <c r="B34" s="140" t="s">
        <v>126</v>
      </c>
      <c r="C34" s="140" t="str">
        <f>'пр 8 к Пр'!C50</f>
        <v>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</v>
      </c>
      <c r="D34" s="31" t="s">
        <v>21</v>
      </c>
      <c r="E34" s="32" t="s">
        <v>19</v>
      </c>
      <c r="F34" s="32" t="s">
        <v>19</v>
      </c>
      <c r="G34" s="89" t="s">
        <v>19</v>
      </c>
      <c r="H34" s="89" t="s">
        <v>19</v>
      </c>
      <c r="I34" s="90">
        <f>I36</f>
        <v>1088.009</v>
      </c>
      <c r="J34" s="90">
        <f t="shared" ref="J34:K34" si="8">J36</f>
        <v>1088.009</v>
      </c>
      <c r="K34" s="90">
        <f t="shared" si="8"/>
        <v>1088.009</v>
      </c>
      <c r="L34" s="90">
        <f t="shared" ref="L34" si="9">I34+J34+K34</f>
        <v>3264.027</v>
      </c>
    </row>
    <row r="35" spans="1:13" ht="18.75" customHeight="1" x14ac:dyDescent="0.25">
      <c r="A35" s="186"/>
      <c r="B35" s="140"/>
      <c r="C35" s="140"/>
      <c r="D35" s="47" t="s">
        <v>20</v>
      </c>
      <c r="E35" s="46" t="s">
        <v>19</v>
      </c>
      <c r="F35" s="46" t="s">
        <v>19</v>
      </c>
      <c r="G35" s="86" t="s">
        <v>19</v>
      </c>
      <c r="H35" s="86" t="s">
        <v>19</v>
      </c>
      <c r="I35" s="30" t="s">
        <v>19</v>
      </c>
      <c r="J35" s="30" t="s">
        <v>19</v>
      </c>
      <c r="K35" s="30" t="s">
        <v>19</v>
      </c>
      <c r="L35" s="30" t="s">
        <v>19</v>
      </c>
    </row>
    <row r="36" spans="1:13" ht="67.5" customHeight="1" x14ac:dyDescent="0.25">
      <c r="A36" s="187"/>
      <c r="B36" s="140"/>
      <c r="C36" s="140"/>
      <c r="D36" s="47" t="s">
        <v>69</v>
      </c>
      <c r="E36" s="46">
        <v>241</v>
      </c>
      <c r="F36" s="86" t="s">
        <v>76</v>
      </c>
      <c r="G36" s="26" t="s">
        <v>145</v>
      </c>
      <c r="H36" s="86">
        <v>811</v>
      </c>
      <c r="I36" s="128">
        <v>1088.009</v>
      </c>
      <c r="J36" s="78">
        <f>I36</f>
        <v>1088.009</v>
      </c>
      <c r="K36" s="78">
        <f>J36</f>
        <v>1088.009</v>
      </c>
      <c r="L36" s="78">
        <f t="shared" ref="L36" si="10">I36+J36+K36</f>
        <v>3264.027</v>
      </c>
    </row>
    <row r="38" spans="1:13" x14ac:dyDescent="0.25">
      <c r="I38" s="129" t="s">
        <v>158</v>
      </c>
    </row>
  </sheetData>
  <mergeCells count="35">
    <mergeCell ref="J1:L1"/>
    <mergeCell ref="G29:G30"/>
    <mergeCell ref="F29:F30"/>
    <mergeCell ref="E29:E30"/>
    <mergeCell ref="D29:D30"/>
    <mergeCell ref="E12:H12"/>
    <mergeCell ref="L12:L13"/>
    <mergeCell ref="D25:D26"/>
    <mergeCell ref="A19:A22"/>
    <mergeCell ref="B19:B22"/>
    <mergeCell ref="C19:C22"/>
    <mergeCell ref="B34:B36"/>
    <mergeCell ref="C34:C36"/>
    <mergeCell ref="A34:A36"/>
    <mergeCell ref="A31:A33"/>
    <mergeCell ref="B31:B33"/>
    <mergeCell ref="C31:C33"/>
    <mergeCell ref="C27:C30"/>
    <mergeCell ref="B27:B30"/>
    <mergeCell ref="A27:A30"/>
    <mergeCell ref="A23:A26"/>
    <mergeCell ref="B23:B26"/>
    <mergeCell ref="C23:C26"/>
    <mergeCell ref="C15:C18"/>
    <mergeCell ref="J4:L4"/>
    <mergeCell ref="J5:L5"/>
    <mergeCell ref="A8:L8"/>
    <mergeCell ref="A9:L9"/>
    <mergeCell ref="A10:L10"/>
    <mergeCell ref="C12:C13"/>
    <mergeCell ref="D12:D13"/>
    <mergeCell ref="A12:A13"/>
    <mergeCell ref="B12:B13"/>
    <mergeCell ref="A15:A18"/>
    <mergeCell ref="B15:B18"/>
  </mergeCells>
  <pageMargins left="0.78740157480314965" right="0.78740157480314965" top="1.1811023622047245" bottom="0.59055118110236227" header="0.31496062992125984" footer="0.31496062992125984"/>
  <pageSetup paperSize="9" scale="71" firstPageNumber="51" fitToHeight="0" orientation="landscape" useFirstPageNumber="1" r:id="rId1"/>
  <headerFooter scaleWithDoc="0" alignWithMargins="0"/>
  <rowBreaks count="2" manualBreakCount="2">
    <brk id="18" max="16383" man="1"/>
    <brk id="3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56"/>
  <sheetViews>
    <sheetView tabSelected="1" view="pageBreakPreview" topLeftCell="C1" zoomScale="70" zoomScaleNormal="75" zoomScaleSheetLayoutView="70" workbookViewId="0">
      <selection activeCell="A9" sqref="A9:M9"/>
    </sheetView>
  </sheetViews>
  <sheetFormatPr defaultRowHeight="15.75" outlineLevelRow="1" outlineLevelCol="1" x14ac:dyDescent="0.25"/>
  <cols>
    <col min="1" max="1" width="5.375" style="1" customWidth="1"/>
    <col min="2" max="2" width="20.625" style="1" customWidth="1"/>
    <col min="3" max="3" width="22.25" style="1" customWidth="1"/>
    <col min="4" max="4" width="26.5" style="1" customWidth="1"/>
    <col min="5" max="6" width="15.125" style="63" hidden="1" customWidth="1" outlineLevel="1"/>
    <col min="7" max="7" width="14.875" style="63" hidden="1" customWidth="1" outlineLevel="1"/>
    <col min="8" max="9" width="13" style="63" hidden="1" customWidth="1" outlineLevel="1"/>
    <col min="10" max="10" width="15" style="1" bestFit="1" customWidth="1" collapsed="1"/>
    <col min="11" max="12" width="15" style="1" bestFit="1" customWidth="1"/>
    <col min="13" max="13" width="15.625" style="1" customWidth="1"/>
    <col min="14" max="14" width="9" style="1"/>
    <col min="15" max="15" width="15" style="98" customWidth="1" outlineLevel="1"/>
    <col min="16" max="16384" width="9" style="1"/>
  </cols>
  <sheetData>
    <row r="1" spans="1:15" ht="71.25" customHeight="1" outlineLevel="1" x14ac:dyDescent="0.25">
      <c r="K1" s="141" t="s">
        <v>169</v>
      </c>
      <c r="L1" s="141"/>
      <c r="M1" s="141"/>
    </row>
    <row r="2" spans="1:15" outlineLevel="1" x14ac:dyDescent="0.25"/>
    <row r="3" spans="1:15" outlineLevel="1" x14ac:dyDescent="0.25"/>
    <row r="4" spans="1:15" x14ac:dyDescent="0.25">
      <c r="C4" s="42"/>
      <c r="K4" s="156" t="s">
        <v>133</v>
      </c>
      <c r="L4" s="156"/>
      <c r="M4" s="156"/>
      <c r="O4" s="99"/>
    </row>
    <row r="5" spans="1:15" ht="64.5" customHeight="1" x14ac:dyDescent="0.25">
      <c r="C5" s="42"/>
      <c r="K5" s="142" t="str">
        <f>CONCATENATE("к муниципальной программе """,C15,"""")</f>
        <v>к муниципальной программе "Развитие малого и среднего предпринимательства, организаций муниципальной формы собственности на территории Туруханского района"</v>
      </c>
      <c r="L5" s="142"/>
      <c r="M5" s="142"/>
      <c r="O5" s="99"/>
    </row>
    <row r="6" spans="1:15" x14ac:dyDescent="0.25">
      <c r="C6" s="42"/>
    </row>
    <row r="7" spans="1:15" x14ac:dyDescent="0.25">
      <c r="A7" s="25"/>
    </row>
    <row r="8" spans="1:15" x14ac:dyDescent="0.25">
      <c r="A8" s="145" t="s">
        <v>0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O8" s="99"/>
    </row>
    <row r="9" spans="1:15" ht="57" customHeight="1" x14ac:dyDescent="0.25">
      <c r="A9" s="146" t="str">
        <f>CONCATENATE("о ресурсном обеспечении муниципальной программы """,'пр 8 к Пр'!C15,""" за счет средств районного бюджета, в том числе средств, поступивших из бюджетов других уровней бюджетной D5системы и бюджетов государственных внебюджетных фондов")</f>
        <v>о ресурсном обеспечении муниципальной программы "Развитие малого и среднего предпринимательства, организаций муниципальной формы собственности на территории Туруханского района" за счет средств районного бюджета, в том числе средств, поступивших из бюджетов других уровней бюджетной D5системы и бюджетов государственных внебюджетных фондов</v>
      </c>
      <c r="B9" s="146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O9" s="99"/>
    </row>
    <row r="10" spans="1:15" x14ac:dyDescent="0.25">
      <c r="A10" s="25"/>
    </row>
    <row r="11" spans="1:15" x14ac:dyDescent="0.25">
      <c r="M11" s="43" t="s">
        <v>8</v>
      </c>
    </row>
    <row r="12" spans="1:15" ht="58.5" customHeight="1" x14ac:dyDescent="0.25">
      <c r="A12" s="147" t="s">
        <v>7</v>
      </c>
      <c r="B12" s="147" t="s">
        <v>22</v>
      </c>
      <c r="C12" s="147" t="s">
        <v>23</v>
      </c>
      <c r="D12" s="147" t="s">
        <v>26</v>
      </c>
      <c r="E12" s="64">
        <v>2014</v>
      </c>
      <c r="F12" s="64">
        <v>2015</v>
      </c>
      <c r="G12" s="64">
        <v>2016</v>
      </c>
      <c r="H12" s="64">
        <v>2017</v>
      </c>
      <c r="I12" s="64">
        <v>2018</v>
      </c>
      <c r="J12" s="55">
        <f>'пр 1 к ПП 1'!F10</f>
        <v>2019</v>
      </c>
      <c r="K12" s="92">
        <f>'пр 1 к ПП 1'!G10</f>
        <v>2020</v>
      </c>
      <c r="L12" s="92">
        <f>'пр 1 к ПП 1'!H10</f>
        <v>2021</v>
      </c>
      <c r="M12" s="147" t="s">
        <v>13</v>
      </c>
      <c r="O12" s="100"/>
    </row>
    <row r="13" spans="1:15" x14ac:dyDescent="0.25">
      <c r="A13" s="147"/>
      <c r="B13" s="147"/>
      <c r="C13" s="147"/>
      <c r="D13" s="147"/>
      <c r="E13" s="64"/>
      <c r="F13" s="64"/>
      <c r="G13" s="64"/>
      <c r="H13" s="64"/>
      <c r="I13" s="64"/>
      <c r="J13" s="40" t="s">
        <v>18</v>
      </c>
      <c r="K13" s="40" t="s">
        <v>18</v>
      </c>
      <c r="L13" s="40" t="s">
        <v>18</v>
      </c>
      <c r="M13" s="147"/>
      <c r="O13" s="100"/>
    </row>
    <row r="14" spans="1:15" x14ac:dyDescent="0.25">
      <c r="A14" s="40">
        <v>1</v>
      </c>
      <c r="B14" s="40">
        <v>2</v>
      </c>
      <c r="C14" s="40">
        <v>3</v>
      </c>
      <c r="D14" s="40">
        <v>4</v>
      </c>
      <c r="E14" s="64"/>
      <c r="F14" s="64"/>
      <c r="G14" s="64"/>
      <c r="H14" s="64"/>
      <c r="I14" s="64"/>
      <c r="J14" s="40">
        <v>5</v>
      </c>
      <c r="K14" s="40">
        <v>6</v>
      </c>
      <c r="L14" s="40">
        <v>7</v>
      </c>
      <c r="M14" s="40">
        <v>8</v>
      </c>
      <c r="O14" s="100"/>
    </row>
    <row r="15" spans="1:15" x14ac:dyDescent="0.25">
      <c r="A15" s="140"/>
      <c r="B15" s="182" t="s">
        <v>27</v>
      </c>
      <c r="C15" s="140" t="s">
        <v>125</v>
      </c>
      <c r="D15" s="51" t="s">
        <v>25</v>
      </c>
      <c r="E15" s="65">
        <f t="shared" ref="E15:L15" si="0">E22+E29+E36+E43+E50</f>
        <v>22475.25</v>
      </c>
      <c r="F15" s="65">
        <f t="shared" si="0"/>
        <v>12676.269130000001</v>
      </c>
      <c r="G15" s="65">
        <f t="shared" si="0"/>
        <v>9814.6774000000005</v>
      </c>
      <c r="H15" s="65">
        <f t="shared" si="0"/>
        <v>6100.6247000000003</v>
      </c>
      <c r="I15" s="65">
        <f t="shared" ref="I15" si="1">I22+I29+I36+I43+I50</f>
        <v>20716.64</v>
      </c>
      <c r="J15" s="52" t="e">
        <f t="shared" si="0"/>
        <v>#REF!</v>
      </c>
      <c r="K15" s="52" t="e">
        <f t="shared" si="0"/>
        <v>#REF!</v>
      </c>
      <c r="L15" s="52" t="e">
        <f t="shared" si="0"/>
        <v>#REF!</v>
      </c>
      <c r="M15" s="52" t="e">
        <f>J15+K15+L15</f>
        <v>#REF!</v>
      </c>
      <c r="O15" s="101" t="e">
        <f>SUM(E15:L15)</f>
        <v>#REF!</v>
      </c>
    </row>
    <row r="16" spans="1:15" x14ac:dyDescent="0.25">
      <c r="A16" s="140"/>
      <c r="B16" s="183"/>
      <c r="C16" s="140"/>
      <c r="D16" s="41" t="s">
        <v>9</v>
      </c>
      <c r="E16" s="66">
        <f t="shared" ref="E16:L16" si="2">E23+E30+E37+E44+E51</f>
        <v>0</v>
      </c>
      <c r="F16" s="66">
        <f t="shared" si="2"/>
        <v>0</v>
      </c>
      <c r="G16" s="66">
        <f t="shared" si="2"/>
        <v>0</v>
      </c>
      <c r="H16" s="66">
        <f t="shared" si="2"/>
        <v>0</v>
      </c>
      <c r="I16" s="66">
        <f t="shared" ref="I16" si="3">I23+I30+I37+I44+I51</f>
        <v>0</v>
      </c>
      <c r="J16" s="35">
        <f t="shared" si="2"/>
        <v>0</v>
      </c>
      <c r="K16" s="35">
        <f t="shared" si="2"/>
        <v>0</v>
      </c>
      <c r="L16" s="35">
        <f t="shared" si="2"/>
        <v>0</v>
      </c>
      <c r="M16" s="35">
        <f t="shared" ref="M16:M49" si="4">J16+K16+L16</f>
        <v>0</v>
      </c>
      <c r="O16" s="100">
        <f t="shared" ref="O16:O56" si="5">SUM(E16:L16)</f>
        <v>0</v>
      </c>
    </row>
    <row r="17" spans="1:15" x14ac:dyDescent="0.25">
      <c r="A17" s="140"/>
      <c r="B17" s="183"/>
      <c r="C17" s="140"/>
      <c r="D17" s="9" t="s">
        <v>116</v>
      </c>
      <c r="E17" s="66">
        <f t="shared" ref="E17:L17" si="6">E24+E31+E38+E45+E52</f>
        <v>0</v>
      </c>
      <c r="F17" s="66">
        <f t="shared" si="6"/>
        <v>0</v>
      </c>
      <c r="G17" s="66">
        <f t="shared" si="6"/>
        <v>0</v>
      </c>
      <c r="H17" s="66">
        <f t="shared" si="6"/>
        <v>0</v>
      </c>
      <c r="I17" s="66">
        <f t="shared" ref="I17" si="7">I24+I31+I38+I45+I52</f>
        <v>0</v>
      </c>
      <c r="J17" s="35">
        <f t="shared" si="6"/>
        <v>0</v>
      </c>
      <c r="K17" s="35">
        <f t="shared" si="6"/>
        <v>0</v>
      </c>
      <c r="L17" s="35">
        <f t="shared" si="6"/>
        <v>0</v>
      </c>
      <c r="M17" s="35">
        <f t="shared" si="4"/>
        <v>0</v>
      </c>
      <c r="O17" s="100">
        <f t="shared" si="5"/>
        <v>0</v>
      </c>
    </row>
    <row r="18" spans="1:15" x14ac:dyDescent="0.25">
      <c r="A18" s="140"/>
      <c r="B18" s="183"/>
      <c r="C18" s="140"/>
      <c r="D18" s="41" t="s">
        <v>117</v>
      </c>
      <c r="E18" s="66">
        <f t="shared" ref="E18:L18" si="8">E25+E32+E39+E46+E53</f>
        <v>0</v>
      </c>
      <c r="F18" s="66">
        <f t="shared" si="8"/>
        <v>0</v>
      </c>
      <c r="G18" s="66">
        <f t="shared" si="8"/>
        <v>0</v>
      </c>
      <c r="H18" s="66">
        <f t="shared" si="8"/>
        <v>0</v>
      </c>
      <c r="I18" s="66">
        <f t="shared" ref="I18" si="9">I25+I32+I39+I46+I53</f>
        <v>0</v>
      </c>
      <c r="J18" s="35">
        <f t="shared" si="8"/>
        <v>0</v>
      </c>
      <c r="K18" s="35">
        <f t="shared" si="8"/>
        <v>0</v>
      </c>
      <c r="L18" s="35">
        <f t="shared" si="8"/>
        <v>0</v>
      </c>
      <c r="M18" s="35">
        <f t="shared" si="4"/>
        <v>0</v>
      </c>
      <c r="O18" s="100">
        <f t="shared" si="5"/>
        <v>0</v>
      </c>
    </row>
    <row r="19" spans="1:15" x14ac:dyDescent="0.25">
      <c r="A19" s="140"/>
      <c r="B19" s="183"/>
      <c r="C19" s="140"/>
      <c r="D19" s="41" t="s">
        <v>28</v>
      </c>
      <c r="E19" s="66">
        <f>E26+E33+E40+E47+E54</f>
        <v>22475.25</v>
      </c>
      <c r="F19" s="66">
        <f t="shared" ref="F19:L19" si="10">F26+F33+F40+F47+F54</f>
        <v>12676.269130000001</v>
      </c>
      <c r="G19" s="66">
        <f t="shared" si="10"/>
        <v>9814.6774000000005</v>
      </c>
      <c r="H19" s="66">
        <f t="shared" si="10"/>
        <v>6100.6247000000003</v>
      </c>
      <c r="I19" s="66">
        <f t="shared" ref="I19" si="11">I26+I33+I40+I47+I54</f>
        <v>20716.64</v>
      </c>
      <c r="J19" s="35" t="e">
        <f t="shared" si="10"/>
        <v>#REF!</v>
      </c>
      <c r="K19" s="35" t="e">
        <f t="shared" si="10"/>
        <v>#REF!</v>
      </c>
      <c r="L19" s="35" t="e">
        <f t="shared" si="10"/>
        <v>#REF!</v>
      </c>
      <c r="M19" s="35" t="e">
        <f t="shared" si="4"/>
        <v>#REF!</v>
      </c>
      <c r="O19" s="100" t="e">
        <f t="shared" si="5"/>
        <v>#REF!</v>
      </c>
    </row>
    <row r="20" spans="1:15" ht="47.25" x14ac:dyDescent="0.25">
      <c r="A20" s="140"/>
      <c r="B20" s="183"/>
      <c r="C20" s="140"/>
      <c r="D20" s="10" t="s">
        <v>118</v>
      </c>
      <c r="E20" s="67"/>
      <c r="F20" s="67"/>
      <c r="G20" s="67"/>
      <c r="H20" s="67"/>
      <c r="I20" s="67"/>
      <c r="J20" s="35">
        <f t="shared" ref="J20:L20" si="12">J27+J34+J41+J48</f>
        <v>0</v>
      </c>
      <c r="K20" s="35">
        <f t="shared" si="12"/>
        <v>0</v>
      </c>
      <c r="L20" s="35">
        <f t="shared" si="12"/>
        <v>0</v>
      </c>
      <c r="M20" s="35">
        <f t="shared" si="4"/>
        <v>0</v>
      </c>
      <c r="O20" s="100">
        <f t="shared" si="5"/>
        <v>0</v>
      </c>
    </row>
    <row r="21" spans="1:15" x14ac:dyDescent="0.25">
      <c r="A21" s="140"/>
      <c r="B21" s="184"/>
      <c r="C21" s="140"/>
      <c r="D21" s="41" t="s">
        <v>10</v>
      </c>
      <c r="E21" s="66"/>
      <c r="F21" s="66"/>
      <c r="G21" s="66"/>
      <c r="H21" s="66"/>
      <c r="I21" s="66"/>
      <c r="J21" s="35">
        <f t="shared" ref="J21:L21" si="13">J28+J35+J42+J49</f>
        <v>0</v>
      </c>
      <c r="K21" s="35">
        <f t="shared" si="13"/>
        <v>0</v>
      </c>
      <c r="L21" s="35">
        <f t="shared" si="13"/>
        <v>0</v>
      </c>
      <c r="M21" s="35">
        <f t="shared" si="4"/>
        <v>0</v>
      </c>
      <c r="O21" s="100">
        <f t="shared" si="5"/>
        <v>0</v>
      </c>
    </row>
    <row r="22" spans="1:15" x14ac:dyDescent="0.25">
      <c r="A22" s="140"/>
      <c r="B22" s="182" t="s">
        <v>6</v>
      </c>
      <c r="C22" s="140" t="s">
        <v>105</v>
      </c>
      <c r="D22" s="53" t="s">
        <v>25</v>
      </c>
      <c r="E22" s="68">
        <f t="shared" ref="E22:I22" si="14">E24+E25+E26+E27+E28</f>
        <v>0</v>
      </c>
      <c r="F22" s="68">
        <f t="shared" si="14"/>
        <v>250</v>
      </c>
      <c r="G22" s="68">
        <f t="shared" si="14"/>
        <v>0</v>
      </c>
      <c r="H22" s="68">
        <f t="shared" si="14"/>
        <v>25</v>
      </c>
      <c r="I22" s="68">
        <f t="shared" si="14"/>
        <v>0</v>
      </c>
      <c r="J22" s="54">
        <f>J24+J25+J26+J27+J28</f>
        <v>125</v>
      </c>
      <c r="K22" s="54">
        <f t="shared" ref="K22:L22" si="15">K24+K25+K26+K27+K28</f>
        <v>125</v>
      </c>
      <c r="L22" s="54">
        <f t="shared" si="15"/>
        <v>125</v>
      </c>
      <c r="M22" s="54">
        <f t="shared" si="4"/>
        <v>375</v>
      </c>
      <c r="O22" s="102">
        <f t="shared" si="5"/>
        <v>650</v>
      </c>
    </row>
    <row r="23" spans="1:15" x14ac:dyDescent="0.25">
      <c r="A23" s="140"/>
      <c r="B23" s="183"/>
      <c r="C23" s="140"/>
      <c r="D23" s="41" t="s">
        <v>9</v>
      </c>
      <c r="E23" s="66"/>
      <c r="F23" s="66"/>
      <c r="G23" s="66"/>
      <c r="H23" s="66"/>
      <c r="I23" s="66"/>
      <c r="J23" s="35"/>
      <c r="K23" s="35"/>
      <c r="L23" s="35"/>
      <c r="M23" s="35">
        <f t="shared" si="4"/>
        <v>0</v>
      </c>
      <c r="O23" s="100">
        <f t="shared" si="5"/>
        <v>0</v>
      </c>
    </row>
    <row r="24" spans="1:15" x14ac:dyDescent="0.25">
      <c r="A24" s="140"/>
      <c r="B24" s="183"/>
      <c r="C24" s="140"/>
      <c r="D24" s="9" t="s">
        <v>116</v>
      </c>
      <c r="E24" s="66"/>
      <c r="F24" s="66"/>
      <c r="G24" s="66"/>
      <c r="H24" s="66"/>
      <c r="I24" s="66"/>
      <c r="J24" s="35">
        <v>0</v>
      </c>
      <c r="K24" s="35">
        <v>0</v>
      </c>
      <c r="L24" s="35">
        <v>0</v>
      </c>
      <c r="M24" s="35">
        <f t="shared" si="4"/>
        <v>0</v>
      </c>
      <c r="O24" s="100">
        <f t="shared" si="5"/>
        <v>0</v>
      </c>
    </row>
    <row r="25" spans="1:15" x14ac:dyDescent="0.25">
      <c r="A25" s="140"/>
      <c r="B25" s="183"/>
      <c r="C25" s="140"/>
      <c r="D25" s="41" t="s">
        <v>117</v>
      </c>
      <c r="E25" s="66"/>
      <c r="F25" s="66"/>
      <c r="G25" s="66"/>
      <c r="H25" s="66"/>
      <c r="I25" s="66"/>
      <c r="J25" s="35">
        <v>0</v>
      </c>
      <c r="K25" s="35">
        <v>0</v>
      </c>
      <c r="L25" s="35">
        <v>0</v>
      </c>
      <c r="M25" s="35">
        <f t="shared" si="4"/>
        <v>0</v>
      </c>
      <c r="O25" s="100">
        <f t="shared" si="5"/>
        <v>0</v>
      </c>
    </row>
    <row r="26" spans="1:15" x14ac:dyDescent="0.25">
      <c r="A26" s="140"/>
      <c r="B26" s="183"/>
      <c r="C26" s="140"/>
      <c r="D26" s="41" t="s">
        <v>28</v>
      </c>
      <c r="E26" s="66">
        <v>0</v>
      </c>
      <c r="F26" s="66">
        <v>250</v>
      </c>
      <c r="G26" s="66">
        <v>0</v>
      </c>
      <c r="H26" s="66">
        <v>25</v>
      </c>
      <c r="I26" s="66">
        <v>0</v>
      </c>
      <c r="J26" s="35">
        <f>'пр 7 к Пр'!I21+'пр 7 к Пр'!I22</f>
        <v>125</v>
      </c>
      <c r="K26" s="35">
        <f>'пр 7 к Пр'!J21+'пр 7 к Пр'!J22</f>
        <v>125</v>
      </c>
      <c r="L26" s="35">
        <f>'пр 7 к Пр'!K21+'пр 7 к Пр'!K22</f>
        <v>125</v>
      </c>
      <c r="M26" s="35">
        <f t="shared" si="4"/>
        <v>375</v>
      </c>
      <c r="O26" s="100">
        <f t="shared" si="5"/>
        <v>650</v>
      </c>
    </row>
    <row r="27" spans="1:15" ht="47.25" x14ac:dyDescent="0.25">
      <c r="A27" s="140"/>
      <c r="B27" s="183"/>
      <c r="C27" s="140"/>
      <c r="D27" s="10" t="s">
        <v>118</v>
      </c>
      <c r="E27" s="67"/>
      <c r="F27" s="67"/>
      <c r="G27" s="67"/>
      <c r="H27" s="67"/>
      <c r="I27" s="67"/>
      <c r="J27" s="35">
        <v>0</v>
      </c>
      <c r="K27" s="35">
        <v>0</v>
      </c>
      <c r="L27" s="35">
        <v>0</v>
      </c>
      <c r="M27" s="35">
        <f t="shared" si="4"/>
        <v>0</v>
      </c>
      <c r="O27" s="100">
        <f t="shared" si="5"/>
        <v>0</v>
      </c>
    </row>
    <row r="28" spans="1:15" x14ac:dyDescent="0.25">
      <c r="A28" s="140"/>
      <c r="B28" s="184"/>
      <c r="C28" s="140"/>
      <c r="D28" s="41" t="s">
        <v>10</v>
      </c>
      <c r="E28" s="66"/>
      <c r="F28" s="66"/>
      <c r="G28" s="66"/>
      <c r="H28" s="66"/>
      <c r="I28" s="66"/>
      <c r="J28" s="35">
        <v>0</v>
      </c>
      <c r="K28" s="35">
        <v>0</v>
      </c>
      <c r="L28" s="35">
        <v>0</v>
      </c>
      <c r="M28" s="35">
        <f t="shared" si="4"/>
        <v>0</v>
      </c>
      <c r="O28" s="100">
        <f t="shared" si="5"/>
        <v>0</v>
      </c>
    </row>
    <row r="29" spans="1:15" x14ac:dyDescent="0.25">
      <c r="A29" s="140"/>
      <c r="B29" s="182" t="s">
        <v>110</v>
      </c>
      <c r="C29" s="140" t="s">
        <v>106</v>
      </c>
      <c r="D29" s="53" t="s">
        <v>25</v>
      </c>
      <c r="E29" s="68">
        <f t="shared" ref="E29:I29" si="16">E31+E32+E33+E34+E35</f>
        <v>9600</v>
      </c>
      <c r="F29" s="68">
        <f t="shared" si="16"/>
        <v>4452.8500000000004</v>
      </c>
      <c r="G29" s="68">
        <f t="shared" si="16"/>
        <v>4200</v>
      </c>
      <c r="H29" s="68">
        <f t="shared" si="16"/>
        <v>800</v>
      </c>
      <c r="I29" s="68">
        <f t="shared" si="16"/>
        <v>10609</v>
      </c>
      <c r="J29" s="54">
        <f>J31+J32+J33+J34+J35</f>
        <v>600</v>
      </c>
      <c r="K29" s="54">
        <f t="shared" ref="K29:L29" si="17">K31+K32+K33+K34+K35</f>
        <v>600</v>
      </c>
      <c r="L29" s="54">
        <f t="shared" si="17"/>
        <v>600</v>
      </c>
      <c r="M29" s="54">
        <f t="shared" si="4"/>
        <v>1800</v>
      </c>
      <c r="O29" s="102">
        <f t="shared" si="5"/>
        <v>31461.85</v>
      </c>
    </row>
    <row r="30" spans="1:15" x14ac:dyDescent="0.25">
      <c r="A30" s="140"/>
      <c r="B30" s="183"/>
      <c r="C30" s="140"/>
      <c r="D30" s="41" t="s">
        <v>9</v>
      </c>
      <c r="E30" s="66"/>
      <c r="F30" s="66"/>
      <c r="G30" s="66"/>
      <c r="H30" s="66"/>
      <c r="I30" s="66"/>
      <c r="J30" s="35"/>
      <c r="K30" s="35"/>
      <c r="L30" s="35"/>
      <c r="M30" s="35">
        <f t="shared" si="4"/>
        <v>0</v>
      </c>
      <c r="O30" s="100">
        <f t="shared" si="5"/>
        <v>0</v>
      </c>
    </row>
    <row r="31" spans="1:15" x14ac:dyDescent="0.25">
      <c r="A31" s="140"/>
      <c r="B31" s="183"/>
      <c r="C31" s="140"/>
      <c r="D31" s="9" t="s">
        <v>116</v>
      </c>
      <c r="E31" s="66"/>
      <c r="F31" s="66"/>
      <c r="G31" s="66"/>
      <c r="H31" s="66"/>
      <c r="I31" s="66"/>
      <c r="J31" s="35">
        <v>0</v>
      </c>
      <c r="K31" s="35">
        <v>0</v>
      </c>
      <c r="L31" s="35">
        <v>0</v>
      </c>
      <c r="M31" s="35">
        <f t="shared" si="4"/>
        <v>0</v>
      </c>
      <c r="O31" s="100">
        <f t="shared" si="5"/>
        <v>0</v>
      </c>
    </row>
    <row r="32" spans="1:15" x14ac:dyDescent="0.25">
      <c r="A32" s="140"/>
      <c r="B32" s="183"/>
      <c r="C32" s="140"/>
      <c r="D32" s="41" t="s">
        <v>117</v>
      </c>
      <c r="E32" s="66"/>
      <c r="F32" s="66"/>
      <c r="G32" s="66"/>
      <c r="H32" s="66"/>
      <c r="I32" s="66"/>
      <c r="J32" s="35">
        <v>0</v>
      </c>
      <c r="K32" s="35">
        <v>0</v>
      </c>
      <c r="L32" s="35">
        <v>0</v>
      </c>
      <c r="M32" s="35">
        <f t="shared" si="4"/>
        <v>0</v>
      </c>
      <c r="O32" s="100">
        <f t="shared" si="5"/>
        <v>0</v>
      </c>
    </row>
    <row r="33" spans="1:15" x14ac:dyDescent="0.25">
      <c r="A33" s="140"/>
      <c r="B33" s="183"/>
      <c r="C33" s="140"/>
      <c r="D33" s="41" t="s">
        <v>28</v>
      </c>
      <c r="E33" s="66">
        <v>9600</v>
      </c>
      <c r="F33" s="66">
        <v>4452.8500000000004</v>
      </c>
      <c r="G33" s="66">
        <v>4200</v>
      </c>
      <c r="H33" s="66">
        <v>800</v>
      </c>
      <c r="I33" s="66">
        <v>10609</v>
      </c>
      <c r="J33" s="35">
        <f>'пр 7 к Пр'!I25+'пр 7 к Пр'!I26</f>
        <v>600</v>
      </c>
      <c r="K33" s="35">
        <f>'пр 7 к Пр'!J25+'пр 7 к Пр'!J26</f>
        <v>600</v>
      </c>
      <c r="L33" s="35">
        <f>'пр 7 к Пр'!K25+'пр 7 к Пр'!K26</f>
        <v>600</v>
      </c>
      <c r="M33" s="35">
        <f>'пр 7 к Пр'!L25+'пр 7 к Пр'!L26</f>
        <v>1800</v>
      </c>
      <c r="O33" s="100">
        <f t="shared" si="5"/>
        <v>31461.85</v>
      </c>
    </row>
    <row r="34" spans="1:15" ht="47.25" x14ac:dyDescent="0.25">
      <c r="A34" s="140"/>
      <c r="B34" s="183"/>
      <c r="C34" s="140"/>
      <c r="D34" s="10" t="s">
        <v>118</v>
      </c>
      <c r="E34" s="67"/>
      <c r="F34" s="67"/>
      <c r="G34" s="67"/>
      <c r="H34" s="67"/>
      <c r="I34" s="67"/>
      <c r="J34" s="35">
        <v>0</v>
      </c>
      <c r="K34" s="35">
        <v>0</v>
      </c>
      <c r="L34" s="35">
        <v>0</v>
      </c>
      <c r="M34" s="35">
        <f t="shared" si="4"/>
        <v>0</v>
      </c>
      <c r="O34" s="100">
        <f t="shared" si="5"/>
        <v>0</v>
      </c>
    </row>
    <row r="35" spans="1:15" x14ac:dyDescent="0.25">
      <c r="A35" s="140"/>
      <c r="B35" s="184"/>
      <c r="C35" s="140"/>
      <c r="D35" s="41" t="s">
        <v>10</v>
      </c>
      <c r="E35" s="66"/>
      <c r="F35" s="66"/>
      <c r="G35" s="66"/>
      <c r="H35" s="66"/>
      <c r="I35" s="66"/>
      <c r="J35" s="35">
        <v>0</v>
      </c>
      <c r="K35" s="35">
        <v>0</v>
      </c>
      <c r="L35" s="35">
        <v>0</v>
      </c>
      <c r="M35" s="35">
        <f t="shared" si="4"/>
        <v>0</v>
      </c>
      <c r="O35" s="100">
        <f t="shared" si="5"/>
        <v>0</v>
      </c>
    </row>
    <row r="36" spans="1:15" x14ac:dyDescent="0.25">
      <c r="A36" s="140"/>
      <c r="B36" s="182" t="s">
        <v>111</v>
      </c>
      <c r="C36" s="140" t="s">
        <v>107</v>
      </c>
      <c r="D36" s="53" t="s">
        <v>25</v>
      </c>
      <c r="E36" s="68">
        <f t="shared" ref="E36:I36" si="18">E38+E39+E40+E41+E42</f>
        <v>4694.55</v>
      </c>
      <c r="F36" s="68">
        <f t="shared" si="18"/>
        <v>0</v>
      </c>
      <c r="G36" s="68">
        <f t="shared" si="18"/>
        <v>0</v>
      </c>
      <c r="H36" s="68">
        <f t="shared" si="18"/>
        <v>0</v>
      </c>
      <c r="I36" s="68">
        <f t="shared" si="18"/>
        <v>2990.058</v>
      </c>
      <c r="J36" s="54">
        <f>J38+J39+J40+J41+J42</f>
        <v>3000</v>
      </c>
      <c r="K36" s="54">
        <f t="shared" ref="K36:L36" si="19">K38+K39+K40+K41+K42</f>
        <v>100</v>
      </c>
      <c r="L36" s="54">
        <f t="shared" si="19"/>
        <v>100</v>
      </c>
      <c r="M36" s="54">
        <f t="shared" si="4"/>
        <v>3200</v>
      </c>
      <c r="O36" s="102">
        <f t="shared" si="5"/>
        <v>10884.608</v>
      </c>
    </row>
    <row r="37" spans="1:15" x14ac:dyDescent="0.25">
      <c r="A37" s="140"/>
      <c r="B37" s="183"/>
      <c r="C37" s="140"/>
      <c r="D37" s="41" t="s">
        <v>9</v>
      </c>
      <c r="E37" s="66"/>
      <c r="F37" s="66"/>
      <c r="G37" s="66"/>
      <c r="H37" s="66"/>
      <c r="I37" s="66"/>
      <c r="J37" s="35"/>
      <c r="K37" s="35"/>
      <c r="L37" s="35"/>
      <c r="M37" s="35">
        <f t="shared" si="4"/>
        <v>0</v>
      </c>
      <c r="O37" s="100">
        <f t="shared" si="5"/>
        <v>0</v>
      </c>
    </row>
    <row r="38" spans="1:15" x14ac:dyDescent="0.25">
      <c r="A38" s="140"/>
      <c r="B38" s="183"/>
      <c r="C38" s="140"/>
      <c r="D38" s="9" t="s">
        <v>116</v>
      </c>
      <c r="E38" s="66"/>
      <c r="F38" s="66"/>
      <c r="G38" s="66"/>
      <c r="H38" s="66"/>
      <c r="I38" s="66"/>
      <c r="J38" s="35">
        <v>0</v>
      </c>
      <c r="K38" s="35">
        <v>0</v>
      </c>
      <c r="L38" s="35">
        <v>0</v>
      </c>
      <c r="M38" s="35">
        <f t="shared" si="4"/>
        <v>0</v>
      </c>
      <c r="O38" s="100">
        <f t="shared" si="5"/>
        <v>0</v>
      </c>
    </row>
    <row r="39" spans="1:15" x14ac:dyDescent="0.25">
      <c r="A39" s="140"/>
      <c r="B39" s="183"/>
      <c r="C39" s="140"/>
      <c r="D39" s="41" t="s">
        <v>117</v>
      </c>
      <c r="E39" s="66"/>
      <c r="F39" s="66"/>
      <c r="G39" s="66"/>
      <c r="H39" s="66"/>
      <c r="I39" s="66"/>
      <c r="J39" s="35">
        <v>0</v>
      </c>
      <c r="K39" s="35">
        <v>0</v>
      </c>
      <c r="L39" s="35">
        <v>0</v>
      </c>
      <c r="M39" s="35">
        <f t="shared" si="4"/>
        <v>0</v>
      </c>
      <c r="O39" s="100">
        <f t="shared" si="5"/>
        <v>0</v>
      </c>
    </row>
    <row r="40" spans="1:15" x14ac:dyDescent="0.25">
      <c r="A40" s="140"/>
      <c r="B40" s="183"/>
      <c r="C40" s="140"/>
      <c r="D40" s="41" t="s">
        <v>28</v>
      </c>
      <c r="E40" s="66">
        <v>4694.55</v>
      </c>
      <c r="F40" s="66">
        <v>0</v>
      </c>
      <c r="G40" s="66">
        <v>0</v>
      </c>
      <c r="H40" s="66">
        <v>0</v>
      </c>
      <c r="I40" s="66">
        <v>2990.058</v>
      </c>
      <c r="J40" s="35">
        <f>'пр 7 к Пр'!I29+'пр 7 к Пр'!I30</f>
        <v>3000</v>
      </c>
      <c r="K40" s="35">
        <f>'пр 7 к Пр'!J29+'пр 7 к Пр'!J30</f>
        <v>100</v>
      </c>
      <c r="L40" s="35">
        <f>'пр 7 к Пр'!K29+'пр 7 к Пр'!K30</f>
        <v>100</v>
      </c>
      <c r="M40" s="35">
        <f t="shared" si="4"/>
        <v>3200</v>
      </c>
      <c r="O40" s="100">
        <f t="shared" si="5"/>
        <v>10884.608</v>
      </c>
    </row>
    <row r="41" spans="1:15" ht="47.25" x14ac:dyDescent="0.25">
      <c r="A41" s="140"/>
      <c r="B41" s="183"/>
      <c r="C41" s="140"/>
      <c r="D41" s="10" t="s">
        <v>118</v>
      </c>
      <c r="E41" s="67"/>
      <c r="F41" s="67"/>
      <c r="G41" s="67"/>
      <c r="H41" s="67"/>
      <c r="I41" s="67"/>
      <c r="J41" s="35">
        <v>0</v>
      </c>
      <c r="K41" s="35">
        <v>0</v>
      </c>
      <c r="L41" s="35">
        <v>0</v>
      </c>
      <c r="M41" s="35">
        <f t="shared" si="4"/>
        <v>0</v>
      </c>
      <c r="O41" s="100">
        <f t="shared" si="5"/>
        <v>0</v>
      </c>
    </row>
    <row r="42" spans="1:15" x14ac:dyDescent="0.25">
      <c r="A42" s="140"/>
      <c r="B42" s="184"/>
      <c r="C42" s="140"/>
      <c r="D42" s="41" t="s">
        <v>10</v>
      </c>
      <c r="E42" s="66"/>
      <c r="F42" s="66"/>
      <c r="G42" s="66"/>
      <c r="H42" s="66"/>
      <c r="I42" s="66"/>
      <c r="J42" s="35">
        <v>0</v>
      </c>
      <c r="K42" s="35">
        <v>0</v>
      </c>
      <c r="L42" s="35">
        <v>0</v>
      </c>
      <c r="M42" s="35">
        <f t="shared" si="4"/>
        <v>0</v>
      </c>
      <c r="O42" s="100">
        <f t="shared" si="5"/>
        <v>0</v>
      </c>
    </row>
    <row r="43" spans="1:15" x14ac:dyDescent="0.25">
      <c r="A43" s="147"/>
      <c r="B43" s="179" t="s">
        <v>112</v>
      </c>
      <c r="C43" s="176" t="s">
        <v>108</v>
      </c>
      <c r="D43" s="53" t="s">
        <v>25</v>
      </c>
      <c r="E43" s="68">
        <f t="shared" ref="E43:I43" si="20">E45+E46+E47+E48+E49</f>
        <v>8180.7</v>
      </c>
      <c r="F43" s="68">
        <f t="shared" si="20"/>
        <v>7973.4191300000002</v>
      </c>
      <c r="G43" s="68">
        <f t="shared" si="20"/>
        <v>5614.6774000000005</v>
      </c>
      <c r="H43" s="68">
        <f t="shared" si="20"/>
        <v>5275.6247000000003</v>
      </c>
      <c r="I43" s="68">
        <f t="shared" si="20"/>
        <v>6082.2259999999997</v>
      </c>
      <c r="J43" s="54" t="e">
        <f>J45+J46+J47+J48+J49</f>
        <v>#REF!</v>
      </c>
      <c r="K43" s="54" t="e">
        <f t="shared" ref="K43:L43" si="21">K45+K46+K47+K48+K49</f>
        <v>#REF!</v>
      </c>
      <c r="L43" s="54" t="e">
        <f t="shared" si="21"/>
        <v>#REF!</v>
      </c>
      <c r="M43" s="54" t="e">
        <f t="shared" si="4"/>
        <v>#REF!</v>
      </c>
      <c r="O43" s="102" t="e">
        <f t="shared" si="5"/>
        <v>#REF!</v>
      </c>
    </row>
    <row r="44" spans="1:15" x14ac:dyDescent="0.25">
      <c r="A44" s="147"/>
      <c r="B44" s="188"/>
      <c r="C44" s="176"/>
      <c r="D44" s="41" t="s">
        <v>9</v>
      </c>
      <c r="E44" s="66"/>
      <c r="F44" s="66"/>
      <c r="G44" s="66"/>
      <c r="H44" s="66"/>
      <c r="I44" s="66"/>
      <c r="J44" s="35"/>
      <c r="K44" s="35"/>
      <c r="L44" s="35"/>
      <c r="M44" s="35">
        <f t="shared" si="4"/>
        <v>0</v>
      </c>
      <c r="O44" s="100">
        <f t="shared" si="5"/>
        <v>0</v>
      </c>
    </row>
    <row r="45" spans="1:15" x14ac:dyDescent="0.25">
      <c r="A45" s="147"/>
      <c r="B45" s="188"/>
      <c r="C45" s="176"/>
      <c r="D45" s="9" t="s">
        <v>116</v>
      </c>
      <c r="E45" s="66"/>
      <c r="F45" s="66"/>
      <c r="G45" s="66"/>
      <c r="H45" s="66"/>
      <c r="I45" s="66"/>
      <c r="J45" s="35">
        <v>0</v>
      </c>
      <c r="K45" s="35">
        <v>0</v>
      </c>
      <c r="L45" s="35">
        <v>0</v>
      </c>
      <c r="M45" s="35">
        <f t="shared" si="4"/>
        <v>0</v>
      </c>
      <c r="O45" s="100">
        <f t="shared" si="5"/>
        <v>0</v>
      </c>
    </row>
    <row r="46" spans="1:15" x14ac:dyDescent="0.25">
      <c r="A46" s="147"/>
      <c r="B46" s="188"/>
      <c r="C46" s="176"/>
      <c r="D46" s="41" t="s">
        <v>117</v>
      </c>
      <c r="E46" s="66"/>
      <c r="F46" s="66"/>
      <c r="G46" s="66"/>
      <c r="H46" s="66"/>
      <c r="I46" s="66"/>
      <c r="J46" s="35">
        <v>0</v>
      </c>
      <c r="K46" s="35">
        <v>0</v>
      </c>
      <c r="L46" s="35">
        <v>0</v>
      </c>
      <c r="M46" s="35">
        <f t="shared" si="4"/>
        <v>0</v>
      </c>
      <c r="O46" s="100">
        <f t="shared" si="5"/>
        <v>0</v>
      </c>
    </row>
    <row r="47" spans="1:15" x14ac:dyDescent="0.25">
      <c r="A47" s="147"/>
      <c r="B47" s="188"/>
      <c r="C47" s="176"/>
      <c r="D47" s="41" t="s">
        <v>28</v>
      </c>
      <c r="E47" s="66">
        <v>8180.7</v>
      </c>
      <c r="F47" s="66">
        <v>7973.4191300000002</v>
      </c>
      <c r="G47" s="66">
        <v>5614.6774000000005</v>
      </c>
      <c r="H47" s="66">
        <v>5275.6247000000003</v>
      </c>
      <c r="I47" s="66">
        <v>6082.2259999999997</v>
      </c>
      <c r="J47" s="36" t="e">
        <f>'пр 7 к Пр'!I33</f>
        <v>#REF!</v>
      </c>
      <c r="K47" s="36" t="e">
        <f>'пр 7 к Пр'!J33</f>
        <v>#REF!</v>
      </c>
      <c r="L47" s="36" t="e">
        <f>'пр 7 к Пр'!K33</f>
        <v>#REF!</v>
      </c>
      <c r="M47" s="35" t="e">
        <f t="shared" si="4"/>
        <v>#REF!</v>
      </c>
      <c r="O47" s="103" t="e">
        <f t="shared" si="5"/>
        <v>#REF!</v>
      </c>
    </row>
    <row r="48" spans="1:15" ht="47.25" x14ac:dyDescent="0.25">
      <c r="A48" s="147"/>
      <c r="B48" s="188"/>
      <c r="C48" s="176"/>
      <c r="D48" s="10" t="s">
        <v>118</v>
      </c>
      <c r="E48" s="67"/>
      <c r="F48" s="67"/>
      <c r="G48" s="67"/>
      <c r="H48" s="67"/>
      <c r="I48" s="67"/>
      <c r="J48" s="36">
        <v>0</v>
      </c>
      <c r="K48" s="36">
        <v>0</v>
      </c>
      <c r="L48" s="36">
        <v>0</v>
      </c>
      <c r="M48" s="35">
        <f t="shared" si="4"/>
        <v>0</v>
      </c>
      <c r="O48" s="103">
        <f t="shared" si="5"/>
        <v>0</v>
      </c>
    </row>
    <row r="49" spans="1:15" x14ac:dyDescent="0.25">
      <c r="A49" s="147"/>
      <c r="B49" s="180"/>
      <c r="C49" s="176"/>
      <c r="D49" s="41" t="s">
        <v>10</v>
      </c>
      <c r="E49" s="66"/>
      <c r="F49" s="66"/>
      <c r="G49" s="66"/>
      <c r="H49" s="66"/>
      <c r="I49" s="66"/>
      <c r="J49" s="36">
        <v>0</v>
      </c>
      <c r="K49" s="36">
        <v>0</v>
      </c>
      <c r="L49" s="36">
        <v>0</v>
      </c>
      <c r="M49" s="35">
        <f t="shared" si="4"/>
        <v>0</v>
      </c>
      <c r="O49" s="103">
        <f t="shared" si="5"/>
        <v>0</v>
      </c>
    </row>
    <row r="50" spans="1:15" x14ac:dyDescent="0.25">
      <c r="A50" s="147"/>
      <c r="B50" s="179" t="s">
        <v>126</v>
      </c>
      <c r="C50" s="176" t="s">
        <v>147</v>
      </c>
      <c r="D50" s="53" t="s">
        <v>25</v>
      </c>
      <c r="E50" s="68">
        <f t="shared" ref="E50:I50" si="22">E52+E53+E54+E55+E56</f>
        <v>0</v>
      </c>
      <c r="F50" s="68">
        <f t="shared" si="22"/>
        <v>0</v>
      </c>
      <c r="G50" s="68">
        <f t="shared" si="22"/>
        <v>0</v>
      </c>
      <c r="H50" s="68">
        <f t="shared" si="22"/>
        <v>0</v>
      </c>
      <c r="I50" s="68">
        <f t="shared" si="22"/>
        <v>1035.356</v>
      </c>
      <c r="J50" s="54">
        <f>J52+J53+J54+J55+J56</f>
        <v>1088.009</v>
      </c>
      <c r="K50" s="54">
        <f t="shared" ref="K50" si="23">K52+K53+K54+K55+K56</f>
        <v>1088.009</v>
      </c>
      <c r="L50" s="54"/>
      <c r="M50" s="54">
        <f t="shared" ref="M50:M56" si="24">J50+K50+L50</f>
        <v>2176.018</v>
      </c>
      <c r="O50" s="102">
        <f t="shared" si="5"/>
        <v>3211.3739999999998</v>
      </c>
    </row>
    <row r="51" spans="1:15" x14ac:dyDescent="0.25">
      <c r="A51" s="147"/>
      <c r="B51" s="188"/>
      <c r="C51" s="176"/>
      <c r="D51" s="47" t="s">
        <v>9</v>
      </c>
      <c r="E51" s="66"/>
      <c r="F51" s="66"/>
      <c r="G51" s="66"/>
      <c r="H51" s="66"/>
      <c r="I51" s="66"/>
      <c r="J51" s="35"/>
      <c r="K51" s="35"/>
      <c r="L51" s="35"/>
      <c r="M51" s="35">
        <f t="shared" si="24"/>
        <v>0</v>
      </c>
      <c r="O51" s="100">
        <f t="shared" si="5"/>
        <v>0</v>
      </c>
    </row>
    <row r="52" spans="1:15" x14ac:dyDescent="0.25">
      <c r="A52" s="147"/>
      <c r="B52" s="188"/>
      <c r="C52" s="176"/>
      <c r="D52" s="9" t="s">
        <v>116</v>
      </c>
      <c r="E52" s="66"/>
      <c r="F52" s="66"/>
      <c r="G52" s="66"/>
      <c r="H52" s="66"/>
      <c r="I52" s="66"/>
      <c r="J52" s="35"/>
      <c r="K52" s="35"/>
      <c r="L52" s="35"/>
      <c r="M52" s="35">
        <f t="shared" si="24"/>
        <v>0</v>
      </c>
      <c r="O52" s="100">
        <f t="shared" si="5"/>
        <v>0</v>
      </c>
    </row>
    <row r="53" spans="1:15" x14ac:dyDescent="0.25">
      <c r="A53" s="147"/>
      <c r="B53" s="188"/>
      <c r="C53" s="176"/>
      <c r="D53" s="47" t="s">
        <v>117</v>
      </c>
      <c r="E53" s="66"/>
      <c r="F53" s="66"/>
      <c r="G53" s="66"/>
      <c r="H53" s="66"/>
      <c r="I53" s="66"/>
      <c r="J53" s="35"/>
      <c r="K53" s="35"/>
      <c r="L53" s="35"/>
      <c r="M53" s="35">
        <f t="shared" si="24"/>
        <v>0</v>
      </c>
      <c r="O53" s="100">
        <f t="shared" si="5"/>
        <v>0</v>
      </c>
    </row>
    <row r="54" spans="1:15" x14ac:dyDescent="0.25">
      <c r="A54" s="147"/>
      <c r="B54" s="188"/>
      <c r="C54" s="176"/>
      <c r="D54" s="47" t="s">
        <v>28</v>
      </c>
      <c r="E54" s="66"/>
      <c r="F54" s="66"/>
      <c r="G54" s="66"/>
      <c r="H54" s="66">
        <v>0</v>
      </c>
      <c r="I54" s="66">
        <v>1035.356</v>
      </c>
      <c r="J54" s="36">
        <f>'пр 7 к Пр'!I36</f>
        <v>1088.009</v>
      </c>
      <c r="K54" s="36">
        <f>'пр 7 к Пр'!J36</f>
        <v>1088.009</v>
      </c>
      <c r="L54" s="36">
        <f>'пр 7 к Пр'!K36</f>
        <v>1088.009</v>
      </c>
      <c r="M54" s="35">
        <f t="shared" si="24"/>
        <v>3264.027</v>
      </c>
      <c r="O54" s="103">
        <f t="shared" si="5"/>
        <v>4299.3829999999998</v>
      </c>
    </row>
    <row r="55" spans="1:15" ht="47.25" x14ac:dyDescent="0.25">
      <c r="A55" s="147"/>
      <c r="B55" s="188"/>
      <c r="C55" s="176"/>
      <c r="D55" s="10" t="s">
        <v>118</v>
      </c>
      <c r="E55" s="67"/>
      <c r="F55" s="67"/>
      <c r="G55" s="67"/>
      <c r="H55" s="67"/>
      <c r="I55" s="67"/>
      <c r="J55" s="36"/>
      <c r="K55" s="36"/>
      <c r="L55" s="36"/>
      <c r="M55" s="35">
        <f t="shared" si="24"/>
        <v>0</v>
      </c>
      <c r="O55" s="103">
        <f t="shared" si="5"/>
        <v>0</v>
      </c>
    </row>
    <row r="56" spans="1:15" x14ac:dyDescent="0.25">
      <c r="A56" s="147"/>
      <c r="B56" s="180"/>
      <c r="C56" s="176"/>
      <c r="D56" s="47" t="s">
        <v>10</v>
      </c>
      <c r="E56" s="66"/>
      <c r="F56" s="66"/>
      <c r="G56" s="66"/>
      <c r="H56" s="66"/>
      <c r="I56" s="66"/>
      <c r="J56" s="36"/>
      <c r="K56" s="36"/>
      <c r="L56" s="36"/>
      <c r="M56" s="35">
        <f t="shared" si="24"/>
        <v>0</v>
      </c>
      <c r="O56" s="103">
        <f t="shared" si="5"/>
        <v>0</v>
      </c>
    </row>
  </sheetData>
  <mergeCells count="28">
    <mergeCell ref="K1:M1"/>
    <mergeCell ref="A50:A56"/>
    <mergeCell ref="B50:B56"/>
    <mergeCell ref="C50:C56"/>
    <mergeCell ref="C43:C49"/>
    <mergeCell ref="B43:B49"/>
    <mergeCell ref="A43:A49"/>
    <mergeCell ref="K4:M4"/>
    <mergeCell ref="A36:A42"/>
    <mergeCell ref="B36:B42"/>
    <mergeCell ref="C36:C42"/>
    <mergeCell ref="M12:M13"/>
    <mergeCell ref="A15:A21"/>
    <mergeCell ref="B15:B21"/>
    <mergeCell ref="C15:C21"/>
    <mergeCell ref="A8:M8"/>
    <mergeCell ref="A29:A35"/>
    <mergeCell ref="K5:M5"/>
    <mergeCell ref="B29:B35"/>
    <mergeCell ref="C29:C35"/>
    <mergeCell ref="A12:A13"/>
    <mergeCell ref="B12:B13"/>
    <mergeCell ref="C12:C13"/>
    <mergeCell ref="A9:M9"/>
    <mergeCell ref="A22:A28"/>
    <mergeCell ref="B22:B28"/>
    <mergeCell ref="D12:D13"/>
    <mergeCell ref="C22:C28"/>
  </mergeCells>
  <pageMargins left="0.78740157480314965" right="0.78740157480314965" top="1.1811023622047245" bottom="0.52" header="0.31496062992125984" footer="0.31496062992125984"/>
  <pageSetup paperSize="9" scale="89" firstPageNumber="54" fitToHeight="0" orientation="landscape" useFirstPageNumber="1" r:id="rId1"/>
  <rowBreaks count="2" manualBreakCount="2">
    <brk id="21" max="12" man="1"/>
    <brk id="42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9"/>
  <sheetViews>
    <sheetView view="pageBreakPreview" zoomScale="85" zoomScaleNormal="70" zoomScaleSheetLayoutView="85" workbookViewId="0">
      <selection activeCell="E1" sqref="E1:H1"/>
    </sheetView>
  </sheetViews>
  <sheetFormatPr defaultRowHeight="15.75" outlineLevelRow="1" x14ac:dyDescent="0.25"/>
  <cols>
    <col min="1" max="1" width="9" style="1"/>
    <col min="2" max="2" width="48.75" style="1" customWidth="1"/>
    <col min="3" max="3" width="11.5" style="1" customWidth="1"/>
    <col min="4" max="4" width="20.75" style="1" customWidth="1"/>
    <col min="5" max="5" width="10.5" style="1" customWidth="1"/>
    <col min="6" max="6" width="11.5" style="1" customWidth="1"/>
    <col min="7" max="7" width="9.375" style="1" customWidth="1"/>
    <col min="8" max="8" width="12.75" style="1" customWidth="1"/>
    <col min="9" max="16384" width="9" style="1"/>
  </cols>
  <sheetData>
    <row r="1" spans="1:8" ht="77.25" customHeight="1" outlineLevel="1" x14ac:dyDescent="0.25">
      <c r="E1" s="141" t="s">
        <v>161</v>
      </c>
      <c r="F1" s="141"/>
      <c r="G1" s="141"/>
      <c r="H1" s="141"/>
    </row>
    <row r="2" spans="1:8" outlineLevel="1" x14ac:dyDescent="0.25"/>
    <row r="3" spans="1:8" outlineLevel="1" x14ac:dyDescent="0.25"/>
    <row r="4" spans="1:8" ht="85.5" customHeight="1" x14ac:dyDescent="0.25">
      <c r="E4" s="156" t="s">
        <v>140</v>
      </c>
      <c r="F4" s="156"/>
      <c r="G4" s="156"/>
      <c r="H4" s="156"/>
    </row>
    <row r="5" spans="1:8" x14ac:dyDescent="0.25">
      <c r="A5" s="25"/>
    </row>
    <row r="6" spans="1:8" x14ac:dyDescent="0.25">
      <c r="A6" s="145" t="s">
        <v>1</v>
      </c>
      <c r="B6" s="145"/>
      <c r="C6" s="145"/>
      <c r="D6" s="145"/>
      <c r="E6" s="145"/>
      <c r="F6" s="145"/>
      <c r="G6" s="145"/>
      <c r="H6" s="145"/>
    </row>
    <row r="7" spans="1:8" ht="21.75" customHeight="1" x14ac:dyDescent="0.25">
      <c r="A7" s="146" t="s">
        <v>71</v>
      </c>
      <c r="B7" s="146"/>
      <c r="C7" s="146"/>
      <c r="D7" s="146"/>
      <c r="E7" s="146"/>
      <c r="F7" s="146"/>
      <c r="G7" s="146"/>
      <c r="H7" s="146"/>
    </row>
    <row r="8" spans="1:8" x14ac:dyDescent="0.25">
      <c r="A8" s="25"/>
    </row>
    <row r="9" spans="1:8" x14ac:dyDescent="0.25">
      <c r="A9" s="147" t="s">
        <v>7</v>
      </c>
      <c r="B9" s="147" t="s">
        <v>29</v>
      </c>
      <c r="C9" s="147" t="s">
        <v>2</v>
      </c>
      <c r="D9" s="147" t="s">
        <v>30</v>
      </c>
      <c r="E9" s="147" t="s">
        <v>31</v>
      </c>
      <c r="F9" s="147"/>
      <c r="G9" s="147"/>
      <c r="H9" s="147"/>
    </row>
    <row r="10" spans="1:8" x14ac:dyDescent="0.25">
      <c r="A10" s="147"/>
      <c r="B10" s="147"/>
      <c r="C10" s="147"/>
      <c r="D10" s="147"/>
      <c r="E10" s="92">
        <v>2018</v>
      </c>
      <c r="F10" s="92">
        <v>2019</v>
      </c>
      <c r="G10" s="92">
        <v>2020</v>
      </c>
      <c r="H10" s="92">
        <v>2021</v>
      </c>
    </row>
    <row r="11" spans="1:8" x14ac:dyDescent="0.25">
      <c r="A11" s="13">
        <v>1</v>
      </c>
      <c r="B11" s="13">
        <v>2</v>
      </c>
      <c r="C11" s="13">
        <v>3</v>
      </c>
      <c r="D11" s="13">
        <v>4</v>
      </c>
      <c r="E11" s="13">
        <v>5</v>
      </c>
      <c r="F11" s="13">
        <v>6</v>
      </c>
      <c r="G11" s="13">
        <v>7</v>
      </c>
      <c r="H11" s="13">
        <v>8</v>
      </c>
    </row>
    <row r="12" spans="1:8" x14ac:dyDescent="0.25">
      <c r="A12" s="153" t="s">
        <v>38</v>
      </c>
      <c r="B12" s="154"/>
      <c r="C12" s="154"/>
      <c r="D12" s="154"/>
      <c r="E12" s="154"/>
      <c r="F12" s="154"/>
      <c r="G12" s="154"/>
      <c r="H12" s="155"/>
    </row>
    <row r="13" spans="1:8" x14ac:dyDescent="0.25">
      <c r="A13" s="60">
        <v>1</v>
      </c>
      <c r="B13" s="150" t="s">
        <v>78</v>
      </c>
      <c r="C13" s="151"/>
      <c r="D13" s="151"/>
      <c r="E13" s="151"/>
      <c r="F13" s="151"/>
      <c r="G13" s="151"/>
      <c r="H13" s="152"/>
    </row>
    <row r="14" spans="1:8" ht="47.25" x14ac:dyDescent="0.25">
      <c r="A14" s="19" t="s">
        <v>3</v>
      </c>
      <c r="B14" s="18" t="s">
        <v>41</v>
      </c>
      <c r="C14" s="19" t="s">
        <v>40</v>
      </c>
      <c r="D14" s="18" t="s">
        <v>69</v>
      </c>
      <c r="E14" s="19">
        <v>0</v>
      </c>
      <c r="F14" s="19">
        <v>1</v>
      </c>
      <c r="G14" s="19">
        <f>F14</f>
        <v>1</v>
      </c>
      <c r="H14" s="19">
        <f>G14</f>
        <v>1</v>
      </c>
    </row>
    <row r="15" spans="1:8" ht="63" x14ac:dyDescent="0.25">
      <c r="A15" s="19" t="s">
        <v>73</v>
      </c>
      <c r="B15" s="18" t="s">
        <v>42</v>
      </c>
      <c r="C15" s="19" t="s">
        <v>40</v>
      </c>
      <c r="D15" s="18" t="s">
        <v>69</v>
      </c>
      <c r="E15" s="19">
        <v>0</v>
      </c>
      <c r="F15" s="19">
        <v>0</v>
      </c>
      <c r="G15" s="19">
        <f t="shared" ref="G15:H15" si="0">F15</f>
        <v>0</v>
      </c>
      <c r="H15" s="19">
        <f t="shared" si="0"/>
        <v>0</v>
      </c>
    </row>
    <row r="16" spans="1:8" ht="78.75" x14ac:dyDescent="0.25">
      <c r="A16" s="19" t="s">
        <v>74</v>
      </c>
      <c r="B16" s="106" t="s">
        <v>43</v>
      </c>
      <c r="C16" s="19" t="s">
        <v>40</v>
      </c>
      <c r="D16" s="106" t="s">
        <v>69</v>
      </c>
      <c r="E16" s="19">
        <v>0</v>
      </c>
      <c r="F16" s="19">
        <v>1</v>
      </c>
      <c r="G16" s="19">
        <f t="shared" ref="G16:H18" si="1">F16</f>
        <v>1</v>
      </c>
      <c r="H16" s="19">
        <f t="shared" si="1"/>
        <v>1</v>
      </c>
    </row>
    <row r="17" spans="1:8" s="95" customFormat="1" x14ac:dyDescent="0.25">
      <c r="A17" s="60">
        <v>2</v>
      </c>
      <c r="B17" s="150" t="s">
        <v>141</v>
      </c>
      <c r="C17" s="151"/>
      <c r="D17" s="151"/>
      <c r="E17" s="151"/>
      <c r="F17" s="151"/>
      <c r="G17" s="151"/>
      <c r="H17" s="152"/>
    </row>
    <row r="18" spans="1:8" s="95" customFormat="1" ht="47.25" x14ac:dyDescent="0.25">
      <c r="A18" s="107" t="s">
        <v>46</v>
      </c>
      <c r="B18" s="106" t="s">
        <v>70</v>
      </c>
      <c r="C18" s="105" t="s">
        <v>45</v>
      </c>
      <c r="D18" s="106" t="s">
        <v>69</v>
      </c>
      <c r="E18" s="125">
        <v>0</v>
      </c>
      <c r="F18" s="19">
        <v>2</v>
      </c>
      <c r="G18" s="19">
        <v>2</v>
      </c>
      <c r="H18" s="19">
        <f t="shared" si="1"/>
        <v>2</v>
      </c>
    </row>
    <row r="19" spans="1:8" x14ac:dyDescent="0.25">
      <c r="E19" s="1" t="s">
        <v>157</v>
      </c>
    </row>
  </sheetData>
  <mergeCells count="12">
    <mergeCell ref="E1:H1"/>
    <mergeCell ref="B13:H13"/>
    <mergeCell ref="A12:H12"/>
    <mergeCell ref="B17:H17"/>
    <mergeCell ref="E4:H4"/>
    <mergeCell ref="A6:H6"/>
    <mergeCell ref="A7:H7"/>
    <mergeCell ref="A9:A10"/>
    <mergeCell ref="B9:B10"/>
    <mergeCell ref="C9:C10"/>
    <mergeCell ref="D9:D10"/>
    <mergeCell ref="E9:H9"/>
  </mergeCells>
  <pageMargins left="0.78740157480314965" right="0.78740157480314965" top="1.1811023622047245" bottom="0.59055118110236227" header="0.31496062992125984" footer="0.31496062992125984"/>
  <pageSetup paperSize="9" scale="90" firstPageNumber="25" fitToHeight="0" orientation="landscape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view="pageBreakPreview" topLeftCell="A4" zoomScale="60" zoomScaleNormal="50" workbookViewId="0">
      <selection activeCell="H14" sqref="H14"/>
    </sheetView>
  </sheetViews>
  <sheetFormatPr defaultRowHeight="18.75" outlineLevelRow="1" x14ac:dyDescent="0.3"/>
  <cols>
    <col min="1" max="1" width="4.75" style="8" customWidth="1"/>
    <col min="2" max="2" width="26.25" style="8" customWidth="1"/>
    <col min="3" max="3" width="25.125" style="8" customWidth="1"/>
    <col min="4" max="5" width="7.375" style="8" customWidth="1"/>
    <col min="6" max="6" width="11.75" style="8" customWidth="1"/>
    <col min="7" max="7" width="8.5" style="8" customWidth="1"/>
    <col min="8" max="8" width="12" style="8" customWidth="1"/>
    <col min="9" max="10" width="11.125" style="8" customWidth="1"/>
    <col min="11" max="11" width="19" style="8" customWidth="1"/>
    <col min="12" max="12" width="34.75" style="8" customWidth="1"/>
    <col min="13" max="16384" width="9" style="8"/>
  </cols>
  <sheetData>
    <row r="1" spans="1:12" ht="73.5" hidden="1" customHeight="1" outlineLevel="1" x14ac:dyDescent="0.3">
      <c r="K1" s="141" t="s">
        <v>152</v>
      </c>
      <c r="L1" s="141"/>
    </row>
    <row r="2" spans="1:12" hidden="1" outlineLevel="1" x14ac:dyDescent="0.3"/>
    <row r="3" spans="1:12" hidden="1" outlineLevel="1" x14ac:dyDescent="0.3"/>
    <row r="4" spans="1:12" ht="102.75" customHeight="1" collapsed="1" x14ac:dyDescent="0.3">
      <c r="K4" s="157" t="s">
        <v>139</v>
      </c>
      <c r="L4" s="157"/>
    </row>
    <row r="5" spans="1:12" x14ac:dyDescent="0.3">
      <c r="A5" s="2"/>
    </row>
    <row r="6" spans="1:12" x14ac:dyDescent="0.3">
      <c r="A6" s="161" t="s">
        <v>1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</row>
    <row r="7" spans="1:12" x14ac:dyDescent="0.3">
      <c r="A7" s="161" t="s">
        <v>72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</row>
    <row r="8" spans="1:12" x14ac:dyDescent="0.3">
      <c r="A8" s="2"/>
    </row>
    <row r="9" spans="1:12" ht="33.75" customHeight="1" x14ac:dyDescent="0.3">
      <c r="A9" s="147" t="s">
        <v>7</v>
      </c>
      <c r="B9" s="147" t="s">
        <v>33</v>
      </c>
      <c r="C9" s="147" t="s">
        <v>14</v>
      </c>
      <c r="D9" s="147" t="s">
        <v>12</v>
      </c>
      <c r="E9" s="147"/>
      <c r="F9" s="147"/>
      <c r="G9" s="147"/>
      <c r="H9" s="147" t="s">
        <v>34</v>
      </c>
      <c r="I9" s="147"/>
      <c r="J9" s="147"/>
      <c r="K9" s="147"/>
      <c r="L9" s="147" t="s">
        <v>35</v>
      </c>
    </row>
    <row r="10" spans="1:12" ht="79.5" customHeight="1" x14ac:dyDescent="0.3">
      <c r="A10" s="147"/>
      <c r="B10" s="147"/>
      <c r="C10" s="147"/>
      <c r="D10" s="3" t="s">
        <v>14</v>
      </c>
      <c r="E10" s="3" t="s">
        <v>15</v>
      </c>
      <c r="F10" s="3" t="s">
        <v>16</v>
      </c>
      <c r="G10" s="3" t="s">
        <v>17</v>
      </c>
      <c r="H10" s="55">
        <f>'пр 1 к ПП 1'!F10</f>
        <v>2019</v>
      </c>
      <c r="I10" s="92">
        <f>'пр 1 к ПП 1'!G10</f>
        <v>2020</v>
      </c>
      <c r="J10" s="92">
        <f>'пр 1 к ПП 1'!H10</f>
        <v>2021</v>
      </c>
      <c r="K10" s="3" t="s">
        <v>36</v>
      </c>
      <c r="L10" s="147"/>
    </row>
    <row r="11" spans="1:12" x14ac:dyDescent="0.3">
      <c r="A11" s="3">
        <v>1</v>
      </c>
      <c r="B11" s="3">
        <v>2</v>
      </c>
      <c r="C11" s="3">
        <v>3</v>
      </c>
      <c r="D11" s="3">
        <v>4</v>
      </c>
      <c r="E11" s="3">
        <v>5</v>
      </c>
      <c r="F11" s="3">
        <v>6</v>
      </c>
      <c r="G11" s="3">
        <v>7</v>
      </c>
      <c r="H11" s="3">
        <v>8</v>
      </c>
      <c r="I11" s="3">
        <v>9</v>
      </c>
      <c r="J11" s="3">
        <v>10</v>
      </c>
      <c r="K11" s="3">
        <v>11</v>
      </c>
      <c r="L11" s="3">
        <v>12</v>
      </c>
    </row>
    <row r="12" spans="1:12" ht="18.75" customHeight="1" x14ac:dyDescent="0.3">
      <c r="A12" s="158" t="s">
        <v>79</v>
      </c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160"/>
    </row>
    <row r="13" spans="1:12" x14ac:dyDescent="0.3">
      <c r="A13" s="57" t="s">
        <v>66</v>
      </c>
      <c r="B13" s="150" t="s">
        <v>78</v>
      </c>
      <c r="C13" s="151"/>
      <c r="D13" s="151"/>
      <c r="E13" s="151"/>
      <c r="F13" s="151"/>
      <c r="G13" s="151"/>
      <c r="H13" s="151"/>
      <c r="I13" s="151"/>
      <c r="J13" s="151"/>
      <c r="K13" s="151"/>
      <c r="L13" s="152"/>
    </row>
    <row r="14" spans="1:12" ht="63" x14ac:dyDescent="0.3">
      <c r="A14" s="12" t="s">
        <v>3</v>
      </c>
      <c r="B14" s="93" t="s">
        <v>75</v>
      </c>
      <c r="C14" s="93" t="s">
        <v>69</v>
      </c>
      <c r="D14" s="94">
        <v>241</v>
      </c>
      <c r="E14" s="26" t="s">
        <v>76</v>
      </c>
      <c r="F14" s="96" t="s">
        <v>77</v>
      </c>
      <c r="G14" s="96" t="s">
        <v>151</v>
      </c>
      <c r="H14" s="108">
        <v>100</v>
      </c>
      <c r="I14" s="94">
        <v>100</v>
      </c>
      <c r="J14" s="94">
        <v>100</v>
      </c>
      <c r="K14" s="94">
        <f>H14+I14+J14</f>
        <v>300</v>
      </c>
      <c r="L14" s="93" t="s">
        <v>155</v>
      </c>
    </row>
    <row r="15" spans="1:12" ht="18.75" customHeight="1" x14ac:dyDescent="0.3">
      <c r="A15" s="57">
        <v>2</v>
      </c>
      <c r="B15" s="150" t="s">
        <v>80</v>
      </c>
      <c r="C15" s="151"/>
      <c r="D15" s="151"/>
      <c r="E15" s="151"/>
      <c r="F15" s="151"/>
      <c r="G15" s="151"/>
      <c r="H15" s="151"/>
      <c r="I15" s="151"/>
      <c r="J15" s="151"/>
      <c r="K15" s="151"/>
      <c r="L15" s="152"/>
    </row>
    <row r="16" spans="1:12" ht="94.5" x14ac:dyDescent="0.3">
      <c r="A16" s="12" t="s">
        <v>46</v>
      </c>
      <c r="B16" s="93" t="s">
        <v>81</v>
      </c>
      <c r="C16" s="93" t="s">
        <v>82</v>
      </c>
      <c r="D16" s="94">
        <v>244</v>
      </c>
      <c r="E16" s="26" t="s">
        <v>76</v>
      </c>
      <c r="F16" s="26" t="s">
        <v>77</v>
      </c>
      <c r="G16" s="94">
        <v>811</v>
      </c>
      <c r="H16" s="94">
        <v>25</v>
      </c>
      <c r="I16" s="94">
        <v>25</v>
      </c>
      <c r="J16" s="94">
        <v>25</v>
      </c>
      <c r="K16" s="94">
        <f>H16+I16+J16</f>
        <v>75</v>
      </c>
      <c r="L16" s="93" t="s">
        <v>156</v>
      </c>
    </row>
    <row r="17" spans="1:12" x14ac:dyDescent="0.3">
      <c r="A17" s="58"/>
      <c r="B17" s="58" t="s">
        <v>37</v>
      </c>
      <c r="C17" s="58"/>
      <c r="D17" s="58"/>
      <c r="E17" s="58"/>
      <c r="F17" s="58"/>
      <c r="G17" s="58"/>
      <c r="H17" s="59">
        <f>H16+H14</f>
        <v>125</v>
      </c>
      <c r="I17" s="59">
        <f t="shared" ref="I17:K17" si="0">I16+I14</f>
        <v>125</v>
      </c>
      <c r="J17" s="59">
        <f t="shared" si="0"/>
        <v>125</v>
      </c>
      <c r="K17" s="59">
        <f t="shared" si="0"/>
        <v>375</v>
      </c>
      <c r="L17" s="58"/>
    </row>
  </sheetData>
  <mergeCells count="13">
    <mergeCell ref="K1:L1"/>
    <mergeCell ref="B13:L13"/>
    <mergeCell ref="B15:L15"/>
    <mergeCell ref="K4:L4"/>
    <mergeCell ref="A12:L12"/>
    <mergeCell ref="A6:L6"/>
    <mergeCell ref="A7:L7"/>
    <mergeCell ref="A9:A10"/>
    <mergeCell ref="B9:B10"/>
    <mergeCell ref="C9:C10"/>
    <mergeCell ref="D9:G9"/>
    <mergeCell ref="H9:K9"/>
    <mergeCell ref="L9:L10"/>
  </mergeCells>
  <pageMargins left="0.78740157480314965" right="0.78740157480314965" top="1.1811023622047245" bottom="0.59055118110236227" header="0.31496062992125984" footer="0.31496062992125984"/>
  <pageSetup paperSize="9" scale="67" firstPageNumber="25" fitToHeight="0" orientation="landscape" useFirstPageNumber="1" r:id="rId1"/>
  <headerFooter>
    <oddFooter>&amp;C&amp;11&amp;P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7"/>
  <sheetViews>
    <sheetView view="pageBreakPreview" zoomScale="60" zoomScaleNormal="100" workbookViewId="0">
      <selection activeCell="F35" sqref="F35"/>
    </sheetView>
  </sheetViews>
  <sheetFormatPr defaultRowHeight="15.75" outlineLevelRow="1" x14ac:dyDescent="0.25"/>
  <cols>
    <col min="1" max="1" width="9" style="1"/>
    <col min="2" max="2" width="42.375" style="1" customWidth="1"/>
    <col min="3" max="3" width="11.5" style="1" customWidth="1"/>
    <col min="4" max="4" width="14.875" style="1" customWidth="1"/>
    <col min="5" max="5" width="12.875" style="1" customWidth="1"/>
    <col min="6" max="8" width="12" style="1" customWidth="1"/>
    <col min="9" max="16384" width="9" style="1"/>
  </cols>
  <sheetData>
    <row r="1" spans="1:8" ht="72" customHeight="1" outlineLevel="1" x14ac:dyDescent="0.25">
      <c r="F1" s="141" t="s">
        <v>162</v>
      </c>
      <c r="G1" s="141"/>
      <c r="H1" s="141"/>
    </row>
    <row r="2" spans="1:8" outlineLevel="1" x14ac:dyDescent="0.25"/>
    <row r="3" spans="1:8" outlineLevel="1" x14ac:dyDescent="0.25"/>
    <row r="4" spans="1:8" ht="93" customHeight="1" x14ac:dyDescent="0.25">
      <c r="F4" s="156" t="s">
        <v>138</v>
      </c>
      <c r="G4" s="156"/>
      <c r="H4" s="156"/>
    </row>
    <row r="5" spans="1:8" x14ac:dyDescent="0.25">
      <c r="A5" s="15"/>
    </row>
    <row r="6" spans="1:8" x14ac:dyDescent="0.25">
      <c r="A6" s="25"/>
    </row>
    <row r="7" spans="1:8" x14ac:dyDescent="0.25">
      <c r="A7" s="145" t="s">
        <v>1</v>
      </c>
      <c r="B7" s="145"/>
      <c r="C7" s="145"/>
      <c r="D7" s="145"/>
      <c r="E7" s="145"/>
      <c r="F7" s="145"/>
      <c r="G7" s="145"/>
      <c r="H7" s="145"/>
    </row>
    <row r="8" spans="1:8" ht="40.5" customHeight="1" x14ac:dyDescent="0.25">
      <c r="A8" s="146" t="s">
        <v>83</v>
      </c>
      <c r="B8" s="146"/>
      <c r="C8" s="146"/>
      <c r="D8" s="146"/>
      <c r="E8" s="146"/>
      <c r="F8" s="146"/>
      <c r="G8" s="146"/>
      <c r="H8" s="146"/>
    </row>
    <row r="9" spans="1:8" x14ac:dyDescent="0.25">
      <c r="A9" s="25"/>
    </row>
    <row r="10" spans="1:8" x14ac:dyDescent="0.25">
      <c r="A10" s="147" t="s">
        <v>7</v>
      </c>
      <c r="B10" s="147" t="s">
        <v>29</v>
      </c>
      <c r="C10" s="147" t="s">
        <v>2</v>
      </c>
      <c r="D10" s="147" t="s">
        <v>30</v>
      </c>
      <c r="E10" s="147" t="s">
        <v>31</v>
      </c>
      <c r="F10" s="147"/>
      <c r="G10" s="147"/>
      <c r="H10" s="147"/>
    </row>
    <row r="11" spans="1:8" x14ac:dyDescent="0.25">
      <c r="A11" s="147"/>
      <c r="B11" s="147"/>
      <c r="C11" s="147"/>
      <c r="D11" s="147"/>
      <c r="E11" s="14">
        <f>'пр 1 к ПП 1'!E10</f>
        <v>2018</v>
      </c>
      <c r="F11" s="14">
        <f>'пр 1 к ПП 1'!F10</f>
        <v>2019</v>
      </c>
      <c r="G11" s="14">
        <f>'пр 1 к ПП 1'!G10</f>
        <v>2020</v>
      </c>
      <c r="H11" s="14">
        <f>'пр 1 к ПП 1'!H10</f>
        <v>2021</v>
      </c>
    </row>
    <row r="12" spans="1:8" x14ac:dyDescent="0.25">
      <c r="A12" s="13">
        <v>1</v>
      </c>
      <c r="B12" s="13">
        <v>2</v>
      </c>
      <c r="C12" s="13">
        <v>3</v>
      </c>
      <c r="D12" s="13">
        <v>4</v>
      </c>
      <c r="E12" s="13">
        <v>5</v>
      </c>
      <c r="F12" s="13">
        <v>6</v>
      </c>
      <c r="G12" s="13">
        <v>7</v>
      </c>
      <c r="H12" s="13">
        <v>8</v>
      </c>
    </row>
    <row r="13" spans="1:8" ht="34.5" customHeight="1" x14ac:dyDescent="0.25">
      <c r="A13" s="162" t="s">
        <v>84</v>
      </c>
      <c r="B13" s="163"/>
      <c r="C13" s="163"/>
      <c r="D13" s="163"/>
      <c r="E13" s="163"/>
      <c r="F13" s="163"/>
      <c r="G13" s="163"/>
      <c r="H13" s="164"/>
    </row>
    <row r="14" spans="1:8" x14ac:dyDescent="0.25">
      <c r="A14" s="13" t="s">
        <v>67</v>
      </c>
      <c r="B14" s="162" t="s">
        <v>85</v>
      </c>
      <c r="C14" s="163"/>
      <c r="D14" s="163"/>
      <c r="E14" s="163"/>
      <c r="F14" s="163"/>
      <c r="G14" s="163"/>
      <c r="H14" s="164"/>
    </row>
    <row r="15" spans="1:8" ht="63" customHeight="1" x14ac:dyDescent="0.25">
      <c r="A15" s="24">
        <v>1</v>
      </c>
      <c r="B15" s="71" t="str">
        <f>'[1]пр к пасп'!B19</f>
        <v>Индекс производства, к соответствующему периоду предыдущего года (по всем категориям хозяйств)</v>
      </c>
      <c r="C15" s="72" t="s">
        <v>50</v>
      </c>
      <c r="D15" s="97" t="s">
        <v>154</v>
      </c>
      <c r="E15" s="126">
        <v>103.7</v>
      </c>
      <c r="F15" s="87">
        <f>'пр к пасп'!J18</f>
        <v>100.2</v>
      </c>
      <c r="G15" s="87">
        <f>'пр к пасп'!K18</f>
        <v>100.4</v>
      </c>
      <c r="H15" s="87">
        <f>'пр к пасп'!L18</f>
        <v>100.6</v>
      </c>
    </row>
    <row r="16" spans="1:8" x14ac:dyDescent="0.25">
      <c r="A16" s="12" t="s">
        <v>68</v>
      </c>
      <c r="B16" s="165" t="s">
        <v>87</v>
      </c>
      <c r="C16" s="166"/>
      <c r="D16" s="166"/>
      <c r="E16" s="166"/>
      <c r="F16" s="166"/>
      <c r="G16" s="166"/>
      <c r="H16" s="167"/>
    </row>
    <row r="17" spans="1:8" ht="78.75" x14ac:dyDescent="0.25">
      <c r="A17" s="24">
        <v>2</v>
      </c>
      <c r="B17" s="71" t="s">
        <v>150</v>
      </c>
      <c r="C17" s="72" t="s">
        <v>40</v>
      </c>
      <c r="D17" s="72" t="s">
        <v>69</v>
      </c>
      <c r="E17" s="73" t="str">
        <f>'пр к пасп'!I19</f>
        <v>-</v>
      </c>
      <c r="F17" s="73">
        <f>'пр к пасп'!J19</f>
        <v>3</v>
      </c>
      <c r="G17" s="73">
        <f>'пр к пасп'!K19</f>
        <v>3</v>
      </c>
      <c r="H17" s="73">
        <f>'пр к пасп'!L19</f>
        <v>3</v>
      </c>
    </row>
  </sheetData>
  <mergeCells count="12">
    <mergeCell ref="F1:H1"/>
    <mergeCell ref="F4:H4"/>
    <mergeCell ref="A13:H13"/>
    <mergeCell ref="B14:H14"/>
    <mergeCell ref="B16:H16"/>
    <mergeCell ref="A7:H7"/>
    <mergeCell ref="A8:H8"/>
    <mergeCell ref="A10:A11"/>
    <mergeCell ref="B10:B11"/>
    <mergeCell ref="C10:C11"/>
    <mergeCell ref="D10:D11"/>
    <mergeCell ref="E10:H10"/>
  </mergeCells>
  <pageMargins left="0.19685039370078741" right="0.19685039370078741" top="1.1811023622047245" bottom="0.59055118110236227" header="0.31496062992125984" footer="0.31496062992125984"/>
  <pageSetup paperSize="9" firstPageNumber="30" orientation="landscape" useFirstPageNumber="1" r:id="rId1"/>
  <headerFooter scaleWithDoc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9"/>
  <sheetViews>
    <sheetView view="pageBreakPreview" zoomScale="70" zoomScaleNormal="75" zoomScaleSheetLayoutView="70" workbookViewId="0">
      <selection activeCell="K5" sqref="K5:L5"/>
    </sheetView>
  </sheetViews>
  <sheetFormatPr defaultRowHeight="19.5" customHeight="1" outlineLevelRow="1" x14ac:dyDescent="0.3"/>
  <cols>
    <col min="1" max="1" width="4.75" style="8" customWidth="1"/>
    <col min="2" max="2" width="35" style="8" customWidth="1"/>
    <col min="3" max="3" width="15.125" style="8" customWidth="1"/>
    <col min="4" max="5" width="7.375" style="8" customWidth="1"/>
    <col min="6" max="6" width="12.75" style="8" customWidth="1"/>
    <col min="7" max="7" width="5.75" style="8" customWidth="1"/>
    <col min="8" max="8" width="12" style="8" customWidth="1"/>
    <col min="9" max="9" width="9.5" style="8" customWidth="1"/>
    <col min="10" max="10" width="9.125" style="8" customWidth="1"/>
    <col min="11" max="11" width="14" style="8" customWidth="1"/>
    <col min="12" max="12" width="34.375" style="8" customWidth="1"/>
    <col min="13" max="16384" width="9" style="8"/>
  </cols>
  <sheetData>
    <row r="1" spans="1:12" ht="69.75" customHeight="1" outlineLevel="1" x14ac:dyDescent="0.3">
      <c r="K1" s="141" t="s">
        <v>163</v>
      </c>
      <c r="L1" s="141"/>
    </row>
    <row r="2" spans="1:12" ht="19.5" customHeight="1" outlineLevel="1" x14ac:dyDescent="0.3"/>
    <row r="3" spans="1:12" ht="19.5" customHeight="1" outlineLevel="1" x14ac:dyDescent="0.3"/>
    <row r="4" spans="1:12" ht="19.5" customHeight="1" outlineLevel="1" x14ac:dyDescent="0.3"/>
    <row r="5" spans="1:12" ht="107.25" customHeight="1" x14ac:dyDescent="0.3">
      <c r="K5" s="157" t="s">
        <v>137</v>
      </c>
      <c r="L5" s="168"/>
    </row>
    <row r="6" spans="1:12" ht="19.5" customHeight="1" x14ac:dyDescent="0.3">
      <c r="K6" s="11"/>
    </row>
    <row r="7" spans="1:12" ht="19.5" customHeight="1" x14ac:dyDescent="0.3">
      <c r="A7" s="2"/>
    </row>
    <row r="8" spans="1:12" ht="19.5" customHeight="1" x14ac:dyDescent="0.3">
      <c r="A8" s="161" t="s">
        <v>1</v>
      </c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</row>
    <row r="9" spans="1:12" ht="19.5" customHeight="1" x14ac:dyDescent="0.3">
      <c r="A9" s="169" t="s">
        <v>88</v>
      </c>
      <c r="B9" s="169"/>
      <c r="C9" s="169"/>
      <c r="D9" s="169"/>
      <c r="E9" s="169"/>
      <c r="F9" s="169"/>
      <c r="G9" s="169"/>
      <c r="H9" s="169"/>
      <c r="I9" s="169"/>
      <c r="J9" s="169"/>
      <c r="K9" s="169"/>
      <c r="L9" s="169"/>
    </row>
    <row r="10" spans="1:12" ht="19.5" customHeight="1" x14ac:dyDescent="0.3">
      <c r="A10" s="2"/>
    </row>
    <row r="11" spans="1:12" ht="52.5" customHeight="1" x14ac:dyDescent="0.3">
      <c r="A11" s="147" t="s">
        <v>7</v>
      </c>
      <c r="B11" s="147" t="s">
        <v>33</v>
      </c>
      <c r="C11" s="147" t="s">
        <v>14</v>
      </c>
      <c r="D11" s="147" t="s">
        <v>12</v>
      </c>
      <c r="E11" s="147"/>
      <c r="F11" s="147"/>
      <c r="G11" s="147"/>
      <c r="H11" s="147" t="s">
        <v>34</v>
      </c>
      <c r="I11" s="147"/>
      <c r="J11" s="147"/>
      <c r="K11" s="147"/>
      <c r="L11" s="147" t="s">
        <v>35</v>
      </c>
    </row>
    <row r="12" spans="1:12" ht="105.75" customHeight="1" x14ac:dyDescent="0.3">
      <c r="A12" s="147"/>
      <c r="B12" s="147"/>
      <c r="C12" s="147"/>
      <c r="D12" s="84" t="s">
        <v>14</v>
      </c>
      <c r="E12" s="84" t="s">
        <v>15</v>
      </c>
      <c r="F12" s="84" t="s">
        <v>16</v>
      </c>
      <c r="G12" s="84" t="s">
        <v>17</v>
      </c>
      <c r="H12" s="84">
        <f>'пр 2 к ПП 1'!H10</f>
        <v>2019</v>
      </c>
      <c r="I12" s="92">
        <f>'пр 2 к ПП 1'!I10</f>
        <v>2020</v>
      </c>
      <c r="J12" s="92">
        <f>'пр 2 к ПП 1'!J10</f>
        <v>2021</v>
      </c>
      <c r="K12" s="84" t="s">
        <v>36</v>
      </c>
      <c r="L12" s="147"/>
    </row>
    <row r="13" spans="1:12" ht="19.5" customHeight="1" x14ac:dyDescent="0.3">
      <c r="A13" s="84">
        <v>1</v>
      </c>
      <c r="B13" s="84">
        <v>2</v>
      </c>
      <c r="C13" s="84">
        <v>3</v>
      </c>
      <c r="D13" s="84">
        <v>4</v>
      </c>
      <c r="E13" s="84">
        <v>5</v>
      </c>
      <c r="F13" s="84">
        <v>6</v>
      </c>
      <c r="G13" s="84">
        <v>7</v>
      </c>
      <c r="H13" s="84">
        <v>8</v>
      </c>
      <c r="I13" s="84">
        <v>9</v>
      </c>
      <c r="J13" s="84">
        <v>10</v>
      </c>
      <c r="K13" s="84">
        <v>11</v>
      </c>
      <c r="L13" s="84">
        <v>12</v>
      </c>
    </row>
    <row r="14" spans="1:12" ht="19.5" customHeight="1" x14ac:dyDescent="0.3">
      <c r="A14" s="162" t="s">
        <v>90</v>
      </c>
      <c r="B14" s="163"/>
      <c r="C14" s="163"/>
      <c r="D14" s="163"/>
      <c r="E14" s="163"/>
      <c r="F14" s="163"/>
      <c r="G14" s="163"/>
      <c r="H14" s="163"/>
      <c r="I14" s="163"/>
      <c r="J14" s="163"/>
      <c r="K14" s="163"/>
      <c r="L14" s="164"/>
    </row>
    <row r="15" spans="1:12" ht="47.25" customHeight="1" x14ac:dyDescent="0.3">
      <c r="A15" s="83"/>
      <c r="B15" s="162" t="s">
        <v>91</v>
      </c>
      <c r="C15" s="163"/>
      <c r="D15" s="163"/>
      <c r="E15" s="163"/>
      <c r="F15" s="163"/>
      <c r="G15" s="164"/>
      <c r="H15" s="83"/>
      <c r="I15" s="83"/>
      <c r="J15" s="83"/>
      <c r="K15" s="83"/>
      <c r="L15" s="83"/>
    </row>
    <row r="16" spans="1:12" ht="108.75" customHeight="1" x14ac:dyDescent="0.3">
      <c r="A16" s="83"/>
      <c r="B16" s="83" t="s">
        <v>89</v>
      </c>
      <c r="C16" s="85" t="s">
        <v>69</v>
      </c>
      <c r="D16" s="26">
        <v>241</v>
      </c>
      <c r="E16" s="26" t="s">
        <v>92</v>
      </c>
      <c r="F16" s="26" t="s">
        <v>93</v>
      </c>
      <c r="G16" s="26" t="s">
        <v>151</v>
      </c>
      <c r="H16" s="108">
        <v>500</v>
      </c>
      <c r="I16" s="84">
        <v>500</v>
      </c>
      <c r="J16" s="84">
        <v>500</v>
      </c>
      <c r="K16" s="84">
        <f>H16+I16+J16</f>
        <v>1500</v>
      </c>
      <c r="L16" s="83" t="s">
        <v>121</v>
      </c>
    </row>
    <row r="17" spans="1:12" ht="19.5" customHeight="1" x14ac:dyDescent="0.3">
      <c r="A17" s="83"/>
      <c r="B17" s="162" t="s">
        <v>86</v>
      </c>
      <c r="C17" s="163"/>
      <c r="D17" s="163"/>
      <c r="E17" s="163"/>
      <c r="F17" s="163"/>
      <c r="G17" s="164"/>
      <c r="H17" s="108"/>
      <c r="I17" s="83"/>
      <c r="J17" s="83"/>
      <c r="K17" s="83"/>
      <c r="L17" s="83"/>
    </row>
    <row r="18" spans="1:12" ht="109.5" customHeight="1" x14ac:dyDescent="0.3">
      <c r="A18" s="83"/>
      <c r="B18" s="85" t="s">
        <v>153</v>
      </c>
      <c r="C18" s="85" t="s">
        <v>69</v>
      </c>
      <c r="D18" s="26">
        <v>241</v>
      </c>
      <c r="E18" s="26" t="s">
        <v>92</v>
      </c>
      <c r="F18" s="26" t="s">
        <v>94</v>
      </c>
      <c r="G18" s="26" t="s">
        <v>151</v>
      </c>
      <c r="H18" s="108">
        <v>100</v>
      </c>
      <c r="I18" s="84">
        <v>100</v>
      </c>
      <c r="J18" s="84">
        <v>100</v>
      </c>
      <c r="K18" s="91">
        <f>H18+I18+J18</f>
        <v>300</v>
      </c>
      <c r="L18" s="83" t="s">
        <v>122</v>
      </c>
    </row>
    <row r="19" spans="1:12" ht="19.5" customHeight="1" x14ac:dyDescent="0.3">
      <c r="A19" s="83"/>
      <c r="B19" s="44" t="s">
        <v>37</v>
      </c>
      <c r="C19" s="44"/>
      <c r="D19" s="44"/>
      <c r="E19" s="44"/>
      <c r="F19" s="44"/>
      <c r="G19" s="44"/>
      <c r="H19" s="88">
        <f>H16+H18</f>
        <v>600</v>
      </c>
      <c r="I19" s="88">
        <f t="shared" ref="I19:J19" si="0">I18+I16</f>
        <v>600</v>
      </c>
      <c r="J19" s="88">
        <f t="shared" si="0"/>
        <v>600</v>
      </c>
      <c r="K19" s="88">
        <f>H19+I19+J19</f>
        <v>1800</v>
      </c>
      <c r="L19" s="83"/>
    </row>
  </sheetData>
  <mergeCells count="13">
    <mergeCell ref="K1:L1"/>
    <mergeCell ref="K5:L5"/>
    <mergeCell ref="A14:L14"/>
    <mergeCell ref="B15:G15"/>
    <mergeCell ref="B17:G17"/>
    <mergeCell ref="A8:L8"/>
    <mergeCell ref="A9:L9"/>
    <mergeCell ref="A11:A12"/>
    <mergeCell ref="B11:B12"/>
    <mergeCell ref="C11:C12"/>
    <mergeCell ref="D11:G11"/>
    <mergeCell ref="H11:K11"/>
    <mergeCell ref="L11:L12"/>
  </mergeCells>
  <pageMargins left="0.19685039370078741" right="0.19685039370078741" top="0.59" bottom="0.57999999999999996" header="0.31496062992125984" footer="0.26"/>
  <pageSetup paperSize="9" scale="75" firstPageNumber="32" orientation="landscape" r:id="rId1"/>
  <headerFooter scaleWithDoc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8"/>
  <sheetViews>
    <sheetView view="pageBreakPreview" zoomScale="60" zoomScaleNormal="100" workbookViewId="0">
      <selection activeCell="H5" sqref="H5"/>
    </sheetView>
  </sheetViews>
  <sheetFormatPr defaultRowHeight="15.75" outlineLevelRow="1" x14ac:dyDescent="0.25"/>
  <cols>
    <col min="1" max="1" width="4.5" style="1" customWidth="1"/>
    <col min="2" max="2" width="55.125" style="1" customWidth="1"/>
    <col min="3" max="3" width="11.5" style="1" customWidth="1"/>
    <col min="4" max="4" width="14.875" style="1" customWidth="1"/>
    <col min="5" max="5" width="12.875" style="1" customWidth="1"/>
    <col min="6" max="8" width="12" style="1" customWidth="1"/>
    <col min="9" max="16384" width="9" style="1"/>
  </cols>
  <sheetData>
    <row r="1" spans="1:8" ht="77.25" customHeight="1" outlineLevel="1" x14ac:dyDescent="0.25">
      <c r="F1" s="141" t="s">
        <v>164</v>
      </c>
      <c r="G1" s="141"/>
      <c r="H1" s="141"/>
    </row>
    <row r="2" spans="1:8" outlineLevel="1" x14ac:dyDescent="0.25"/>
    <row r="3" spans="1:8" outlineLevel="1" x14ac:dyDescent="0.25"/>
    <row r="4" spans="1:8" ht="115.5" customHeight="1" x14ac:dyDescent="0.25">
      <c r="F4" s="156" t="s">
        <v>134</v>
      </c>
      <c r="G4" s="156"/>
      <c r="H4" s="156"/>
    </row>
    <row r="5" spans="1:8" x14ac:dyDescent="0.25">
      <c r="F5" s="15"/>
    </row>
    <row r="6" spans="1:8" x14ac:dyDescent="0.25">
      <c r="A6" s="25"/>
    </row>
    <row r="7" spans="1:8" x14ac:dyDescent="0.25">
      <c r="A7" s="145" t="s">
        <v>1</v>
      </c>
      <c r="B7" s="145"/>
      <c r="C7" s="145"/>
      <c r="D7" s="145"/>
      <c r="E7" s="145"/>
      <c r="F7" s="145"/>
      <c r="G7" s="145"/>
      <c r="H7" s="145"/>
    </row>
    <row r="8" spans="1:8" x14ac:dyDescent="0.25">
      <c r="A8" s="145" t="s">
        <v>32</v>
      </c>
      <c r="B8" s="145"/>
      <c r="C8" s="145"/>
      <c r="D8" s="145"/>
      <c r="E8" s="145"/>
      <c r="F8" s="145"/>
      <c r="G8" s="145"/>
      <c r="H8" s="145"/>
    </row>
    <row r="9" spans="1:8" x14ac:dyDescent="0.25">
      <c r="A9" s="25"/>
    </row>
    <row r="10" spans="1:8" x14ac:dyDescent="0.25">
      <c r="A10" s="147" t="s">
        <v>7</v>
      </c>
      <c r="B10" s="147" t="s">
        <v>29</v>
      </c>
      <c r="C10" s="147" t="s">
        <v>2</v>
      </c>
      <c r="D10" s="147" t="s">
        <v>30</v>
      </c>
      <c r="E10" s="147" t="s">
        <v>31</v>
      </c>
      <c r="F10" s="147"/>
      <c r="G10" s="147"/>
      <c r="H10" s="147"/>
    </row>
    <row r="11" spans="1:8" x14ac:dyDescent="0.25">
      <c r="A11" s="147"/>
      <c r="B11" s="147"/>
      <c r="C11" s="147"/>
      <c r="D11" s="147"/>
      <c r="E11" s="49">
        <f>'пр 1 к ПП 1'!E10</f>
        <v>2018</v>
      </c>
      <c r="F11" s="92">
        <f>'пр 1 к ПП 1'!F10</f>
        <v>2019</v>
      </c>
      <c r="G11" s="92">
        <f>'пр 1 к ПП 1'!G10</f>
        <v>2020</v>
      </c>
      <c r="H11" s="92">
        <f>'пр 1 к ПП 1'!H10</f>
        <v>2021</v>
      </c>
    </row>
    <row r="12" spans="1:8" x14ac:dyDescent="0.25">
      <c r="A12" s="17">
        <v>1</v>
      </c>
      <c r="B12" s="17">
        <v>2</v>
      </c>
      <c r="C12" s="17">
        <v>3</v>
      </c>
      <c r="D12" s="17">
        <v>4</v>
      </c>
      <c r="E12" s="17">
        <v>5</v>
      </c>
      <c r="F12" s="17">
        <v>6</v>
      </c>
      <c r="G12" s="17">
        <v>7</v>
      </c>
      <c r="H12" s="17">
        <v>8</v>
      </c>
    </row>
    <row r="13" spans="1:8" x14ac:dyDescent="0.25">
      <c r="A13" s="16"/>
      <c r="B13" s="6" t="s">
        <v>95</v>
      </c>
      <c r="C13" s="16"/>
      <c r="D13" s="16"/>
      <c r="E13" s="16"/>
      <c r="F13" s="16"/>
      <c r="G13" s="16"/>
      <c r="H13" s="16"/>
    </row>
    <row r="14" spans="1:8" ht="45.75" customHeight="1" x14ac:dyDescent="0.25">
      <c r="A14" s="16"/>
      <c r="B14" s="18" t="s">
        <v>96</v>
      </c>
      <c r="C14" s="16"/>
      <c r="D14" s="16"/>
      <c r="E14" s="16"/>
      <c r="F14" s="16"/>
      <c r="G14" s="16"/>
      <c r="H14" s="16"/>
    </row>
    <row r="15" spans="1:8" ht="31.5" x14ac:dyDescent="0.25">
      <c r="A15" s="17" t="s">
        <v>66</v>
      </c>
      <c r="B15" s="16" t="s">
        <v>64</v>
      </c>
      <c r="C15" s="24" t="s">
        <v>50</v>
      </c>
      <c r="D15" s="24" t="s">
        <v>97</v>
      </c>
      <c r="E15" s="56">
        <f>'пр к пасп'!I21</f>
        <v>29.171364000000001</v>
      </c>
      <c r="F15" s="56">
        <f>'пр к пасп'!J21</f>
        <v>17.142857142857142</v>
      </c>
      <c r="G15" s="56">
        <f>'пр к пасп'!K21</f>
        <v>0.98039215686274506</v>
      </c>
      <c r="H15" s="56">
        <f>'пр к пасп'!L21</f>
        <v>0.98039215686274506</v>
      </c>
    </row>
    <row r="16" spans="1:8" x14ac:dyDescent="0.25">
      <c r="A16" s="25"/>
    </row>
    <row r="17" spans="1:6" x14ac:dyDescent="0.25">
      <c r="A17" s="25"/>
      <c r="F17" s="1" t="s">
        <v>157</v>
      </c>
    </row>
    <row r="18" spans="1:6" x14ac:dyDescent="0.25">
      <c r="A18" s="25"/>
    </row>
  </sheetData>
  <mergeCells count="9">
    <mergeCell ref="F1:H1"/>
    <mergeCell ref="F4:H4"/>
    <mergeCell ref="A7:H7"/>
    <mergeCell ref="A8:H8"/>
    <mergeCell ref="A10:A11"/>
    <mergeCell ref="B10:B11"/>
    <mergeCell ref="C10:C11"/>
    <mergeCell ref="D10:D11"/>
    <mergeCell ref="E10:H10"/>
  </mergeCells>
  <pageMargins left="0.78740157480314965" right="0.78740157480314965" top="1.1811023622047245" bottom="0.19685039370078741" header="0.31496062992125984" footer="0.31496062992125984"/>
  <pageSetup paperSize="9" scale="89" firstPageNumber="39" orientation="landscape" useFirstPageNumber="1" r:id="rId1"/>
  <headerFooter scaleWithDoc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O22"/>
  <sheetViews>
    <sheetView view="pageBreakPreview" zoomScale="60" zoomScaleNormal="100" workbookViewId="0">
      <selection activeCell="J6" sqref="J6"/>
    </sheetView>
  </sheetViews>
  <sheetFormatPr defaultRowHeight="15.75" outlineLevelRow="1" x14ac:dyDescent="0.25"/>
  <cols>
    <col min="1" max="1" width="4.75" style="1" customWidth="1"/>
    <col min="2" max="2" width="31.75" style="1" customWidth="1"/>
    <col min="3" max="3" width="14.5" style="1" customWidth="1"/>
    <col min="4" max="4" width="5.375" style="1" customWidth="1"/>
    <col min="5" max="5" width="5.5" style="1" customWidth="1"/>
    <col min="6" max="6" width="11.75" style="1" customWidth="1"/>
    <col min="7" max="7" width="5.75" style="1" customWidth="1"/>
    <col min="8" max="10" width="14.25" style="1" customWidth="1"/>
    <col min="11" max="11" width="13" style="1" customWidth="1"/>
    <col min="12" max="12" width="19.25" style="1" customWidth="1"/>
    <col min="13" max="16384" width="9" style="1"/>
  </cols>
  <sheetData>
    <row r="1" spans="1:15" ht="75" customHeight="1" outlineLevel="1" x14ac:dyDescent="0.25">
      <c r="J1" s="141" t="s">
        <v>165</v>
      </c>
      <c r="K1" s="141"/>
      <c r="L1" s="141"/>
    </row>
    <row r="2" spans="1:15" outlineLevel="1" x14ac:dyDescent="0.25"/>
    <row r="3" spans="1:15" outlineLevel="1" x14ac:dyDescent="0.25"/>
    <row r="4" spans="1:15" ht="98.25" customHeight="1" x14ac:dyDescent="0.25">
      <c r="J4" s="156" t="s">
        <v>135</v>
      </c>
      <c r="K4" s="156"/>
      <c r="L4" s="156"/>
    </row>
    <row r="5" spans="1:15" x14ac:dyDescent="0.25">
      <c r="K5" s="29"/>
    </row>
    <row r="6" spans="1:15" x14ac:dyDescent="0.25">
      <c r="A6" s="25"/>
    </row>
    <row r="7" spans="1:15" x14ac:dyDescent="0.25">
      <c r="A7" s="145" t="s">
        <v>1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</row>
    <row r="8" spans="1:15" ht="30.75" customHeight="1" x14ac:dyDescent="0.25">
      <c r="A8" s="146" t="s">
        <v>98</v>
      </c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</row>
    <row r="9" spans="1:15" x14ac:dyDescent="0.25">
      <c r="A9" s="25"/>
    </row>
    <row r="10" spans="1:15" ht="33.75" customHeight="1" x14ac:dyDescent="0.25">
      <c r="A10" s="147" t="s">
        <v>7</v>
      </c>
      <c r="B10" s="147" t="s">
        <v>33</v>
      </c>
      <c r="C10" s="147" t="s">
        <v>14</v>
      </c>
      <c r="D10" s="147" t="s">
        <v>12</v>
      </c>
      <c r="E10" s="147"/>
      <c r="F10" s="147"/>
      <c r="G10" s="147"/>
      <c r="H10" s="147" t="s">
        <v>34</v>
      </c>
      <c r="I10" s="147"/>
      <c r="J10" s="147"/>
      <c r="K10" s="147"/>
      <c r="L10" s="147" t="s">
        <v>35</v>
      </c>
    </row>
    <row r="11" spans="1:15" ht="112.5" customHeight="1" x14ac:dyDescent="0.25">
      <c r="A11" s="147"/>
      <c r="B11" s="147"/>
      <c r="C11" s="147"/>
      <c r="D11" s="17" t="s">
        <v>14</v>
      </c>
      <c r="E11" s="17" t="s">
        <v>15</v>
      </c>
      <c r="F11" s="17" t="s">
        <v>16</v>
      </c>
      <c r="G11" s="17" t="s">
        <v>17</v>
      </c>
      <c r="H11" s="17">
        <f>'пр 2 к ПП 1'!H10</f>
        <v>2019</v>
      </c>
      <c r="I11" s="92">
        <f>'пр 2 к ПП 1'!I10</f>
        <v>2020</v>
      </c>
      <c r="J11" s="92">
        <f>'пр 2 к ПП 1'!J10</f>
        <v>2021</v>
      </c>
      <c r="K11" s="17" t="s">
        <v>36</v>
      </c>
      <c r="L11" s="147"/>
    </row>
    <row r="12" spans="1:15" x14ac:dyDescent="0.25">
      <c r="A12" s="17">
        <v>1</v>
      </c>
      <c r="B12" s="17">
        <v>2</v>
      </c>
      <c r="C12" s="17">
        <v>3</v>
      </c>
      <c r="D12" s="17">
        <v>4</v>
      </c>
      <c r="E12" s="17">
        <v>5</v>
      </c>
      <c r="F12" s="17">
        <v>6</v>
      </c>
      <c r="G12" s="17">
        <v>7</v>
      </c>
      <c r="H12" s="17">
        <v>8</v>
      </c>
      <c r="I12" s="17">
        <v>9</v>
      </c>
      <c r="J12" s="17">
        <v>10</v>
      </c>
      <c r="K12" s="17">
        <v>11</v>
      </c>
      <c r="L12" s="17">
        <v>12</v>
      </c>
    </row>
    <row r="13" spans="1:15" ht="15.75" customHeight="1" x14ac:dyDescent="0.25">
      <c r="A13" s="162" t="s">
        <v>99</v>
      </c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4"/>
    </row>
    <row r="14" spans="1:15" ht="34.5" customHeight="1" x14ac:dyDescent="0.25">
      <c r="A14" s="162" t="s">
        <v>100</v>
      </c>
      <c r="B14" s="163"/>
      <c r="C14" s="163"/>
      <c r="D14" s="163"/>
      <c r="E14" s="163"/>
      <c r="F14" s="163"/>
      <c r="G14" s="164"/>
      <c r="H14" s="16"/>
      <c r="I14" s="16"/>
      <c r="J14" s="16"/>
      <c r="K14" s="16"/>
      <c r="L14" s="16"/>
    </row>
    <row r="15" spans="1:15" ht="57" customHeight="1" x14ac:dyDescent="0.25">
      <c r="A15" s="177">
        <v>1</v>
      </c>
      <c r="B15" s="176" t="s">
        <v>101</v>
      </c>
      <c r="C15" s="174" t="s">
        <v>69</v>
      </c>
      <c r="D15" s="174">
        <v>241</v>
      </c>
      <c r="E15" s="174" t="s">
        <v>76</v>
      </c>
      <c r="F15" s="172" t="s">
        <v>114</v>
      </c>
      <c r="G15" s="49">
        <v>811</v>
      </c>
      <c r="H15" s="130">
        <f>2900+100</f>
        <v>3000</v>
      </c>
      <c r="I15" s="17">
        <v>100</v>
      </c>
      <c r="J15" s="17">
        <v>100</v>
      </c>
      <c r="K15" s="132">
        <f>H15+I15+J15</f>
        <v>3200</v>
      </c>
      <c r="L15" s="179" t="s">
        <v>123</v>
      </c>
      <c r="O15" s="1" t="s">
        <v>159</v>
      </c>
    </row>
    <row r="16" spans="1:15" ht="57" customHeight="1" x14ac:dyDescent="0.25">
      <c r="A16" s="178"/>
      <c r="B16" s="176"/>
      <c r="C16" s="175"/>
      <c r="D16" s="175"/>
      <c r="E16" s="175"/>
      <c r="F16" s="173"/>
      <c r="G16" s="49">
        <v>540</v>
      </c>
      <c r="H16" s="17">
        <v>0</v>
      </c>
      <c r="I16" s="17">
        <v>0</v>
      </c>
      <c r="J16" s="17">
        <v>0</v>
      </c>
      <c r="K16" s="17">
        <v>0</v>
      </c>
      <c r="L16" s="180"/>
    </row>
    <row r="17" spans="1:12" x14ac:dyDescent="0.25">
      <c r="A17" s="170" t="s">
        <v>37</v>
      </c>
      <c r="B17" s="171"/>
      <c r="C17" s="27"/>
      <c r="D17" s="27"/>
      <c r="E17" s="27"/>
      <c r="F17" s="27"/>
      <c r="G17" s="27"/>
      <c r="H17" s="131">
        <f>H15</f>
        <v>3000</v>
      </c>
      <c r="I17" s="28">
        <f t="shared" ref="I17:K17" si="0">I15</f>
        <v>100</v>
      </c>
      <c r="J17" s="28">
        <f t="shared" si="0"/>
        <v>100</v>
      </c>
      <c r="K17" s="133">
        <f t="shared" si="0"/>
        <v>3200</v>
      </c>
      <c r="L17" s="16"/>
    </row>
    <row r="19" spans="1:12" x14ac:dyDescent="0.25">
      <c r="H19" s="1" t="s">
        <v>157</v>
      </c>
    </row>
    <row r="22" spans="1:12" x14ac:dyDescent="0.25">
      <c r="H22" s="1">
        <f>H15*1000/102</f>
        <v>29411.764705882353</v>
      </c>
    </row>
  </sheetData>
  <mergeCells count="20">
    <mergeCell ref="J1:L1"/>
    <mergeCell ref="J4:L4"/>
    <mergeCell ref="A7:L7"/>
    <mergeCell ref="A8:L8"/>
    <mergeCell ref="A10:A11"/>
    <mergeCell ref="B10:B11"/>
    <mergeCell ref="C10:C11"/>
    <mergeCell ref="D10:G10"/>
    <mergeCell ref="H10:K10"/>
    <mergeCell ref="L10:L11"/>
    <mergeCell ref="A17:B17"/>
    <mergeCell ref="A13:L13"/>
    <mergeCell ref="A14:G14"/>
    <mergeCell ref="F15:F16"/>
    <mergeCell ref="E15:E16"/>
    <mergeCell ref="D15:D16"/>
    <mergeCell ref="C15:C16"/>
    <mergeCell ref="B15:B16"/>
    <mergeCell ref="A15:A16"/>
    <mergeCell ref="L15:L16"/>
  </mergeCells>
  <pageMargins left="0.78740157480314965" right="0.78740157480314965" top="1.1811023622047245" bottom="0.19685039370078741" header="0.31496062992125984" footer="0.31496062992125984"/>
  <pageSetup paperSize="9" scale="78" firstPageNumber="39" orientation="landscape" useFirstPageNumber="1" r:id="rId1"/>
  <headerFooter scaleWithDoc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0"/>
  <sheetViews>
    <sheetView view="pageBreakPreview" zoomScale="60" zoomScaleNormal="100" workbookViewId="0">
      <selection activeCell="B4" sqref="B4"/>
    </sheetView>
  </sheetViews>
  <sheetFormatPr defaultRowHeight="15.75" outlineLevelRow="1" x14ac:dyDescent="0.25"/>
  <cols>
    <col min="1" max="1" width="4.625" style="1" customWidth="1"/>
    <col min="2" max="2" width="48.625" style="1" customWidth="1"/>
    <col min="3" max="3" width="11.5" style="1" customWidth="1"/>
    <col min="4" max="4" width="20.375" style="1" customWidth="1"/>
    <col min="5" max="5" width="12.875" style="1" customWidth="1"/>
    <col min="6" max="8" width="12" style="1" customWidth="1"/>
    <col min="9" max="16384" width="9" style="1"/>
  </cols>
  <sheetData>
    <row r="1" spans="1:8" ht="69.75" customHeight="1" outlineLevel="1" x14ac:dyDescent="0.25">
      <c r="F1" s="141" t="s">
        <v>166</v>
      </c>
      <c r="G1" s="141"/>
      <c r="H1" s="141"/>
    </row>
    <row r="2" spans="1:8" outlineLevel="1" x14ac:dyDescent="0.25"/>
    <row r="3" spans="1:8" outlineLevel="1" x14ac:dyDescent="0.25"/>
    <row r="4" spans="1:8" ht="123" customHeight="1" x14ac:dyDescent="0.25">
      <c r="F4" s="156" t="s">
        <v>136</v>
      </c>
      <c r="G4" s="156"/>
      <c r="H4" s="156"/>
    </row>
    <row r="5" spans="1:8" x14ac:dyDescent="0.25">
      <c r="A5" s="25"/>
    </row>
    <row r="6" spans="1:8" x14ac:dyDescent="0.25">
      <c r="A6" s="145" t="s">
        <v>1</v>
      </c>
      <c r="B6" s="145"/>
      <c r="C6" s="145"/>
      <c r="D6" s="145"/>
      <c r="E6" s="145"/>
      <c r="F6" s="145"/>
      <c r="G6" s="145"/>
      <c r="H6" s="145"/>
    </row>
    <row r="7" spans="1:8" ht="36.75" customHeight="1" x14ac:dyDescent="0.25">
      <c r="A7" s="146" t="s">
        <v>120</v>
      </c>
      <c r="B7" s="146"/>
      <c r="C7" s="146"/>
      <c r="D7" s="146"/>
      <c r="E7" s="146"/>
      <c r="F7" s="146"/>
      <c r="G7" s="146"/>
      <c r="H7" s="146"/>
    </row>
    <row r="8" spans="1:8" x14ac:dyDescent="0.25">
      <c r="A8" s="25"/>
    </row>
    <row r="9" spans="1:8" x14ac:dyDescent="0.25">
      <c r="A9" s="147" t="s">
        <v>7</v>
      </c>
      <c r="B9" s="147" t="s">
        <v>29</v>
      </c>
      <c r="C9" s="147" t="s">
        <v>2</v>
      </c>
      <c r="D9" s="147" t="s">
        <v>30</v>
      </c>
      <c r="E9" s="147" t="s">
        <v>31</v>
      </c>
      <c r="F9" s="147"/>
      <c r="G9" s="147"/>
      <c r="H9" s="147"/>
    </row>
    <row r="10" spans="1:8" x14ac:dyDescent="0.25">
      <c r="A10" s="147"/>
      <c r="B10" s="147"/>
      <c r="C10" s="147"/>
      <c r="D10" s="147"/>
      <c r="E10" s="55">
        <f>'пр 1 к ПП 1'!E10</f>
        <v>2018</v>
      </c>
      <c r="F10" s="92">
        <f>'пр 1 к ПП 1'!F10</f>
        <v>2019</v>
      </c>
      <c r="G10" s="92">
        <f>'пр 1 к ПП 1'!G10</f>
        <v>2020</v>
      </c>
      <c r="H10" s="92">
        <f>'пр 1 к ПП 1'!H10</f>
        <v>2021</v>
      </c>
    </row>
    <row r="11" spans="1:8" x14ac:dyDescent="0.25">
      <c r="A11" s="17">
        <v>1</v>
      </c>
      <c r="B11" s="17">
        <v>2</v>
      </c>
      <c r="C11" s="17">
        <v>3</v>
      </c>
      <c r="D11" s="17">
        <v>4</v>
      </c>
      <c r="E11" s="17">
        <v>5</v>
      </c>
      <c r="F11" s="17">
        <v>6</v>
      </c>
      <c r="G11" s="17">
        <v>7</v>
      </c>
      <c r="H11" s="17">
        <v>8</v>
      </c>
    </row>
    <row r="12" spans="1:8" ht="39" customHeight="1" x14ac:dyDescent="0.25">
      <c r="A12" s="162" t="s">
        <v>102</v>
      </c>
      <c r="B12" s="163"/>
      <c r="C12" s="163"/>
      <c r="D12" s="163"/>
      <c r="E12" s="163"/>
      <c r="F12" s="163"/>
      <c r="G12" s="163"/>
      <c r="H12" s="164"/>
    </row>
    <row r="13" spans="1:8" ht="54" customHeight="1" x14ac:dyDescent="0.25">
      <c r="A13" s="16"/>
      <c r="B13" s="162" t="s">
        <v>103</v>
      </c>
      <c r="C13" s="163"/>
      <c r="D13" s="164"/>
      <c r="E13" s="16"/>
      <c r="F13" s="16"/>
      <c r="G13" s="16"/>
      <c r="H13" s="16"/>
    </row>
    <row r="14" spans="1:8" x14ac:dyDescent="0.25">
      <c r="A14" s="16">
        <v>1</v>
      </c>
      <c r="B14" s="16" t="s">
        <v>55</v>
      </c>
      <c r="C14" s="16"/>
      <c r="D14" s="16"/>
      <c r="E14" s="16"/>
      <c r="F14" s="16"/>
      <c r="G14" s="16"/>
      <c r="H14" s="16"/>
    </row>
    <row r="15" spans="1:8" x14ac:dyDescent="0.25">
      <c r="A15" s="16" t="s">
        <v>3</v>
      </c>
      <c r="B15" s="16" t="s">
        <v>56</v>
      </c>
      <c r="C15" s="16" t="s">
        <v>63</v>
      </c>
      <c r="D15" s="16" t="s">
        <v>97</v>
      </c>
      <c r="E15" s="23">
        <f>'пр к пасп'!G24</f>
        <v>2</v>
      </c>
      <c r="F15" s="23">
        <f>'пр к пасп'!H24</f>
        <v>2</v>
      </c>
      <c r="G15" s="23">
        <f>'пр к пасп'!I24</f>
        <v>2</v>
      </c>
      <c r="H15" s="23">
        <f>'пр к пасп'!J24</f>
        <v>2</v>
      </c>
    </row>
    <row r="16" spans="1:8" ht="36.75" customHeight="1" x14ac:dyDescent="0.25">
      <c r="A16" s="16" t="s">
        <v>44</v>
      </c>
      <c r="B16" s="18" t="s">
        <v>57</v>
      </c>
      <c r="C16" s="16" t="s">
        <v>63</v>
      </c>
      <c r="D16" s="41" t="s">
        <v>97</v>
      </c>
      <c r="E16" s="23">
        <f>'пр к пасп'!G25</f>
        <v>10</v>
      </c>
      <c r="F16" s="23">
        <f>'пр к пасп'!H25</f>
        <v>10</v>
      </c>
      <c r="G16" s="23">
        <f>'пр к пасп'!I25</f>
        <v>10</v>
      </c>
      <c r="H16" s="23">
        <f>'пр к пасп'!J25</f>
        <v>10</v>
      </c>
    </row>
    <row r="17" spans="1:8" ht="18" customHeight="1" x14ac:dyDescent="0.25">
      <c r="A17" s="16" t="s">
        <v>104</v>
      </c>
      <c r="B17" s="16" t="s">
        <v>62</v>
      </c>
      <c r="C17" s="16" t="s">
        <v>50</v>
      </c>
      <c r="D17" s="41" t="s">
        <v>97</v>
      </c>
      <c r="E17" s="127">
        <v>803</v>
      </c>
      <c r="F17" s="127">
        <v>697.50599999999997</v>
      </c>
      <c r="G17" s="104">
        <f>'пр к пасп'!K26</f>
        <v>878</v>
      </c>
      <c r="H17" s="104">
        <f>'пр к пасп'!L26</f>
        <v>879</v>
      </c>
    </row>
    <row r="18" spans="1:8" x14ac:dyDescent="0.25">
      <c r="A18" s="25"/>
    </row>
    <row r="19" spans="1:8" x14ac:dyDescent="0.25">
      <c r="A19" s="25"/>
    </row>
    <row r="20" spans="1:8" x14ac:dyDescent="0.25">
      <c r="A20" s="25"/>
    </row>
  </sheetData>
  <mergeCells count="11">
    <mergeCell ref="F1:H1"/>
    <mergeCell ref="F4:H4"/>
    <mergeCell ref="A12:H12"/>
    <mergeCell ref="B13:D13"/>
    <mergeCell ref="A6:H6"/>
    <mergeCell ref="A7:H7"/>
    <mergeCell ref="A9:A10"/>
    <mergeCell ref="B9:B10"/>
    <mergeCell ref="C9:C10"/>
    <mergeCell ref="D9:D10"/>
    <mergeCell ref="E9:H9"/>
  </mergeCells>
  <pageMargins left="0.78740157480314965" right="0.78740157480314965" top="1.1811023622047245" bottom="0.19685039370078741" header="0.31496062992125984" footer="0.31496062992125984"/>
  <pageSetup paperSize="9" scale="90" firstPageNumber="45" orientation="landscape" useFirstPageNumber="1" r:id="rId1"/>
  <headerFooter scaleWithDoc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view="pageBreakPreview" zoomScale="60" zoomScaleNormal="100" workbookViewId="0">
      <selection activeCell="Q39" sqref="Q39"/>
    </sheetView>
  </sheetViews>
  <sheetFormatPr defaultRowHeight="15.75" x14ac:dyDescent="0.25"/>
  <cols>
    <col min="1" max="1" width="9" style="1"/>
    <col min="2" max="2" width="38.75" style="1" customWidth="1"/>
    <col min="3" max="3" width="9.875" style="1" customWidth="1"/>
    <col min="4" max="4" width="13.875" style="1" customWidth="1"/>
    <col min="5" max="8" width="12.125" style="1" customWidth="1"/>
    <col min="9" max="16384" width="9" style="1"/>
  </cols>
  <sheetData>
    <row r="1" spans="1:8" ht="67.5" customHeight="1" x14ac:dyDescent="0.25">
      <c r="F1" s="142" t="s">
        <v>167</v>
      </c>
      <c r="G1" s="181"/>
      <c r="H1" s="181"/>
    </row>
    <row r="3" spans="1:8" ht="179.25" customHeight="1" x14ac:dyDescent="0.25">
      <c r="F3" s="157" t="str">
        <f>CONCATENATE("Приложение к информации об отдельном мероприятиии """,'пр 7 к Пр'!C34,"""")</f>
        <v>Приложение к информации об отдельном мероприятиии "Предоставление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организациях"</v>
      </c>
      <c r="G3" s="157"/>
      <c r="H3" s="157"/>
    </row>
    <row r="4" spans="1:8" ht="18.75" x14ac:dyDescent="0.25">
      <c r="A4" s="48"/>
    </row>
    <row r="5" spans="1:8" ht="18.75" x14ac:dyDescent="0.25">
      <c r="A5" s="2"/>
    </row>
    <row r="6" spans="1:8" ht="18.75" x14ac:dyDescent="0.25">
      <c r="A6" s="161" t="s">
        <v>1</v>
      </c>
      <c r="B6" s="161"/>
      <c r="C6" s="161"/>
      <c r="D6" s="161"/>
      <c r="E6" s="161"/>
      <c r="F6" s="161"/>
      <c r="G6" s="161"/>
      <c r="H6" s="161"/>
    </row>
    <row r="7" spans="1:8" ht="18.75" x14ac:dyDescent="0.25">
      <c r="A7" s="161" t="s">
        <v>127</v>
      </c>
      <c r="B7" s="161"/>
      <c r="C7" s="161"/>
      <c r="D7" s="161"/>
      <c r="E7" s="161"/>
      <c r="F7" s="161"/>
      <c r="G7" s="161"/>
      <c r="H7" s="161"/>
    </row>
    <row r="8" spans="1:8" ht="18.75" x14ac:dyDescent="0.25">
      <c r="A8" s="2"/>
    </row>
    <row r="9" spans="1:8" x14ac:dyDescent="0.25">
      <c r="A9" s="147" t="s">
        <v>7</v>
      </c>
      <c r="B9" s="147" t="s">
        <v>29</v>
      </c>
      <c r="C9" s="147" t="s">
        <v>2</v>
      </c>
      <c r="D9" s="147" t="s">
        <v>30</v>
      </c>
      <c r="E9" s="147" t="s">
        <v>128</v>
      </c>
      <c r="F9" s="147"/>
      <c r="G9" s="147"/>
      <c r="H9" s="147"/>
    </row>
    <row r="10" spans="1:8" x14ac:dyDescent="0.25">
      <c r="A10" s="147"/>
      <c r="B10" s="147"/>
      <c r="C10" s="147"/>
      <c r="D10" s="147"/>
      <c r="E10" s="14">
        <f>'пр 1 к ПП 1'!E10</f>
        <v>2018</v>
      </c>
      <c r="F10" s="14">
        <f>'пр 1 к ПП 1'!F10</f>
        <v>2019</v>
      </c>
      <c r="G10" s="14">
        <f>'пр 1 к ПП 1'!G10</f>
        <v>2020</v>
      </c>
      <c r="H10" s="14">
        <f>'пр 1 к ПП 1'!H10</f>
        <v>2021</v>
      </c>
    </row>
    <row r="11" spans="1:8" x14ac:dyDescent="0.25">
      <c r="A11" s="74">
        <v>1</v>
      </c>
      <c r="B11" s="74">
        <v>2</v>
      </c>
      <c r="C11" s="74">
        <v>3</v>
      </c>
      <c r="D11" s="74">
        <v>4</v>
      </c>
      <c r="E11" s="74">
        <v>5</v>
      </c>
      <c r="F11" s="74">
        <v>6</v>
      </c>
      <c r="G11" s="74">
        <v>7</v>
      </c>
      <c r="H11" s="74">
        <v>8</v>
      </c>
    </row>
    <row r="12" spans="1:8" ht="39.75" customHeight="1" x14ac:dyDescent="0.25">
      <c r="A12" s="176" t="str">
        <f>CONCATENATE('пр 7 к Пр'!B34,". ",'пр 7 к Пр'!C34,".")</f>
        <v>Отдельное мероприятие. 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организациях.</v>
      </c>
      <c r="B12" s="176"/>
      <c r="C12" s="176"/>
      <c r="D12" s="176"/>
      <c r="E12" s="176"/>
      <c r="F12" s="176"/>
      <c r="G12" s="176"/>
      <c r="H12" s="176"/>
    </row>
    <row r="13" spans="1:8" x14ac:dyDescent="0.25">
      <c r="A13" s="176" t="s">
        <v>129</v>
      </c>
      <c r="B13" s="176"/>
      <c r="C13" s="176"/>
      <c r="D13" s="176"/>
      <c r="E13" s="176"/>
      <c r="F13" s="176"/>
      <c r="G13" s="176"/>
      <c r="H13" s="176"/>
    </row>
    <row r="14" spans="1:8" ht="63" x14ac:dyDescent="0.25">
      <c r="A14" s="74">
        <v>1</v>
      </c>
      <c r="B14" s="75" t="s">
        <v>146</v>
      </c>
      <c r="C14" s="74" t="s">
        <v>130</v>
      </c>
      <c r="D14" s="74" t="s">
        <v>131</v>
      </c>
      <c r="E14" s="74">
        <v>1</v>
      </c>
      <c r="F14" s="74">
        <v>1</v>
      </c>
      <c r="G14" s="74">
        <v>0</v>
      </c>
      <c r="H14" s="74">
        <v>0</v>
      </c>
    </row>
    <row r="15" spans="1:8" ht="18.75" x14ac:dyDescent="0.25">
      <c r="A15" s="2"/>
    </row>
    <row r="16" spans="1:8" ht="18.75" x14ac:dyDescent="0.25">
      <c r="A16" s="2"/>
    </row>
  </sheetData>
  <mergeCells count="11">
    <mergeCell ref="F1:H1"/>
    <mergeCell ref="A12:H12"/>
    <mergeCell ref="A13:H13"/>
    <mergeCell ref="F3:H3"/>
    <mergeCell ref="A6:H6"/>
    <mergeCell ref="A7:H7"/>
    <mergeCell ref="A9:A10"/>
    <mergeCell ref="B9:B10"/>
    <mergeCell ref="C9:C10"/>
    <mergeCell ref="D9:D10"/>
    <mergeCell ref="E9:H9"/>
  </mergeCells>
  <pageMargins left="0.78740157480314965" right="0.78740157480314965" top="1.1811023622047245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14</vt:i4>
      </vt:variant>
    </vt:vector>
  </HeadingPairs>
  <TitlesOfParts>
    <vt:vector size="25" baseType="lpstr">
      <vt:lpstr>пр к пасп</vt:lpstr>
      <vt:lpstr>пр 1 к ПП 1</vt:lpstr>
      <vt:lpstr>пр 2 к ПП 1</vt:lpstr>
      <vt:lpstr>пр.1 к ПП 2</vt:lpstr>
      <vt:lpstr>пр.2 к ПП 2</vt:lpstr>
      <vt:lpstr>пр.1 к ПП 3</vt:lpstr>
      <vt:lpstr>пр.2 к ПП 3</vt:lpstr>
      <vt:lpstr>пр. 1 к ПП 4</vt:lpstr>
      <vt:lpstr>пр к ОМ</vt:lpstr>
      <vt:lpstr>пр 7 к Пр</vt:lpstr>
      <vt:lpstr>пр 8 к Пр</vt:lpstr>
      <vt:lpstr>'пр 1 к ПП 1'!Заголовки_для_печати</vt:lpstr>
      <vt:lpstr>'пр 7 к Пр'!Заголовки_для_печати</vt:lpstr>
      <vt:lpstr>'пр 8 к Пр'!Заголовки_для_печати</vt:lpstr>
      <vt:lpstr>'пр к пасп'!Заголовки_для_печати</vt:lpstr>
      <vt:lpstr>'пр.1 к ПП 2'!Заголовки_для_печати</vt:lpstr>
      <vt:lpstr>'пр 1 к ПП 1'!Область_печати</vt:lpstr>
      <vt:lpstr>'пр 7 к Пр'!Область_печати</vt:lpstr>
      <vt:lpstr>'пр 8 к Пр'!Область_печати</vt:lpstr>
      <vt:lpstr>'пр к пасп'!Область_печати</vt:lpstr>
      <vt:lpstr>'пр. 1 к ПП 4'!Область_печати</vt:lpstr>
      <vt:lpstr>'пр.1 к ПП 2'!Область_печати</vt:lpstr>
      <vt:lpstr>'пр.1 к ПП 3'!Область_печати</vt:lpstr>
      <vt:lpstr>'пр.2 к ПП 2'!Область_печати</vt:lpstr>
      <vt:lpstr>'пр.2 к ПП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Мирошникова </cp:lastModifiedBy>
  <cp:lastPrinted>2019-04-15T03:12:33Z</cp:lastPrinted>
  <dcterms:created xsi:type="dcterms:W3CDTF">2016-10-20T04:37:12Z</dcterms:created>
  <dcterms:modified xsi:type="dcterms:W3CDTF">2019-04-15T03:17:26Z</dcterms:modified>
</cp:coreProperties>
</file>