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К\МП 14 Молодежь от 26.05.2025\"/>
    </mc:Choice>
  </mc:AlternateContent>
  <bookViews>
    <workbookView xWindow="0" yWindow="0" windowWidth="28800" windowHeight="12435"/>
  </bookViews>
  <sheets>
    <sheet name="Общий " sheetId="1" r:id="rId1"/>
    <sheet name="ПП1" sheetId="2" r:id="rId2"/>
    <sheet name="ПП2" sheetId="3" r:id="rId3"/>
    <sheet name="ПП3" sheetId="4" r:id="rId4"/>
    <sheet name="ПП4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2" i="1" s="1"/>
  <c r="D22" i="1"/>
  <c r="B25" i="2"/>
  <c r="B24" i="2"/>
  <c r="B23" i="1" s="1"/>
  <c r="C11" i="2"/>
  <c r="D11" i="2" s="1"/>
  <c r="F19" i="1"/>
  <c r="B7" i="1"/>
  <c r="J16" i="1"/>
  <c r="J17" i="1"/>
  <c r="J18" i="1"/>
  <c r="J19" i="1"/>
  <c r="J20" i="1"/>
  <c r="J21" i="1"/>
  <c r="J22" i="1"/>
  <c r="J23" i="1"/>
  <c r="J24" i="1"/>
  <c r="J15" i="1"/>
  <c r="H16" i="1"/>
  <c r="H17" i="1"/>
  <c r="H18" i="1"/>
  <c r="H19" i="1"/>
  <c r="H20" i="1"/>
  <c r="H21" i="1"/>
  <c r="H22" i="1"/>
  <c r="H23" i="1"/>
  <c r="H24" i="1"/>
  <c r="H15" i="1"/>
  <c r="F16" i="1"/>
  <c r="F17" i="1"/>
  <c r="F18" i="1"/>
  <c r="F20" i="1"/>
  <c r="F21" i="1"/>
  <c r="F22" i="1"/>
  <c r="F23" i="1"/>
  <c r="F24" i="1"/>
  <c r="F15" i="1"/>
  <c r="C2" i="1" s="1"/>
  <c r="D16" i="1"/>
  <c r="D17" i="1"/>
  <c r="D18" i="1"/>
  <c r="C5" i="1" s="1"/>
  <c r="D19" i="1"/>
  <c r="D20" i="1"/>
  <c r="D21" i="1"/>
  <c r="D23" i="1"/>
  <c r="D24" i="1"/>
  <c r="D15" i="1"/>
  <c r="B16" i="1"/>
  <c r="C3" i="1" s="1"/>
  <c r="B17" i="1"/>
  <c r="C4" i="1" s="1"/>
  <c r="B18" i="1"/>
  <c r="B19" i="1"/>
  <c r="B20" i="1"/>
  <c r="C7" i="1" s="1"/>
  <c r="B21" i="1"/>
  <c r="C8" i="1" s="1"/>
  <c r="B24" i="1"/>
  <c r="C11" i="1" s="1"/>
  <c r="B15" i="1"/>
  <c r="C4" i="5"/>
  <c r="C5" i="5"/>
  <c r="C6" i="5"/>
  <c r="C7" i="5"/>
  <c r="C8" i="5"/>
  <c r="C9" i="5"/>
  <c r="C10" i="5"/>
  <c r="C11" i="5"/>
  <c r="C12" i="5"/>
  <c r="C3" i="5"/>
  <c r="C4" i="4"/>
  <c r="C5" i="4"/>
  <c r="C6" i="4"/>
  <c r="C7" i="4"/>
  <c r="C8" i="4"/>
  <c r="C9" i="4"/>
  <c r="C10" i="4"/>
  <c r="C11" i="4"/>
  <c r="C12" i="4"/>
  <c r="C3" i="4"/>
  <c r="C4" i="3"/>
  <c r="C5" i="3"/>
  <c r="C6" i="3"/>
  <c r="C7" i="3"/>
  <c r="C8" i="3"/>
  <c r="C9" i="3"/>
  <c r="C10" i="3"/>
  <c r="C11" i="3"/>
  <c r="C12" i="3"/>
  <c r="C3" i="3"/>
  <c r="C6" i="1" l="1"/>
  <c r="C10" i="1"/>
  <c r="C9" i="1"/>
  <c r="B6" i="2"/>
  <c r="B13" i="2" s="1"/>
  <c r="C4" i="2"/>
  <c r="C5" i="2"/>
  <c r="C6" i="2"/>
  <c r="C7" i="2"/>
  <c r="D7" i="2" s="1"/>
  <c r="C8" i="2"/>
  <c r="D8" i="2" s="1"/>
  <c r="C9" i="2"/>
  <c r="D9" i="2" s="1"/>
  <c r="C10" i="2"/>
  <c r="C12" i="2"/>
  <c r="C3" i="2"/>
  <c r="B26" i="5"/>
  <c r="D3" i="5"/>
  <c r="D4" i="5"/>
  <c r="D5" i="5"/>
  <c r="D6" i="5"/>
  <c r="D7" i="5"/>
  <c r="D8" i="5"/>
  <c r="D9" i="5"/>
  <c r="D11" i="5"/>
  <c r="D12" i="5"/>
  <c r="B13" i="5"/>
  <c r="F26" i="4"/>
  <c r="D26" i="4"/>
  <c r="B26" i="4"/>
  <c r="B13" i="4"/>
  <c r="D12" i="4"/>
  <c r="D11" i="4"/>
  <c r="D10" i="4"/>
  <c r="D9" i="4"/>
  <c r="D8" i="4"/>
  <c r="D7" i="4"/>
  <c r="D6" i="4"/>
  <c r="D5" i="4"/>
  <c r="D4" i="4"/>
  <c r="D3" i="4"/>
  <c r="D26" i="3"/>
  <c r="B26" i="3"/>
  <c r="B13" i="3"/>
  <c r="D12" i="3"/>
  <c r="D11" i="3"/>
  <c r="D10" i="3"/>
  <c r="D9" i="3"/>
  <c r="D8" i="3"/>
  <c r="D7" i="3"/>
  <c r="D6" i="3"/>
  <c r="D5" i="3"/>
  <c r="D4" i="3"/>
  <c r="D3" i="3"/>
  <c r="D3" i="2"/>
  <c r="D4" i="2"/>
  <c r="D5" i="2"/>
  <c r="D26" i="2"/>
  <c r="H26" i="2"/>
  <c r="F26" i="2"/>
  <c r="B12" i="1"/>
  <c r="D6" i="2" l="1"/>
  <c r="D12" i="2"/>
  <c r="B26" i="2"/>
  <c r="B25" i="1"/>
  <c r="D4" i="1"/>
  <c r="D5" i="1"/>
  <c r="D3" i="1"/>
  <c r="H25" i="1"/>
  <c r="J25" i="1"/>
  <c r="D9" i="1"/>
  <c r="D7" i="1"/>
  <c r="D2" i="1"/>
  <c r="D8" i="1"/>
  <c r="D6" i="1"/>
  <c r="D25" i="1"/>
  <c r="D10" i="5"/>
  <c r="D13" i="5" s="1"/>
  <c r="D13" i="4"/>
  <c r="D13" i="3"/>
  <c r="D10" i="2"/>
  <c r="D11" i="1"/>
  <c r="F25" i="1"/>
  <c r="D13" i="2" l="1"/>
  <c r="D10" i="1"/>
  <c r="D12" i="1" s="1"/>
</calcChain>
</file>

<file path=xl/sharedStrings.xml><?xml version="1.0" encoding="utf-8"?>
<sst xmlns="http://schemas.openxmlformats.org/spreadsheetml/2006/main" count="54" uniqueCount="17">
  <si>
    <t>Общий объем</t>
  </si>
  <si>
    <t>Итого</t>
  </si>
  <si>
    <t>Средства районного бюджета</t>
  </si>
  <si>
    <t>в т.ч:</t>
  </si>
  <si>
    <t>Бюджеты поселений</t>
  </si>
  <si>
    <t>Краевой бюджет</t>
  </si>
  <si>
    <t>Федеральный бюджет</t>
  </si>
  <si>
    <t>Средства ООО "РН-Ванкор"</t>
  </si>
  <si>
    <t>Разница</t>
  </si>
  <si>
    <t>в т.ч.</t>
  </si>
  <si>
    <t>ПП1 (Вовлечение молодежи)  КЦСР начинается на 141……</t>
  </si>
  <si>
    <t>ПП2 (Патриотическое воспитание) КЦСР начинается на 142……</t>
  </si>
  <si>
    <t>ПП3 (Жилье молодым) КЦСР начинается на 143………</t>
  </si>
  <si>
    <t>ПП4 (Поддержка неком.организаций) КЦСР начинается на 144…….</t>
  </si>
  <si>
    <t>Тер.управление</t>
  </si>
  <si>
    <t>(Добавили 10 000 руб.)</t>
  </si>
  <si>
    <t>(Добавили 137 438,00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</si>
</sst>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164" fontId="0" fillId="2" borderId="0" xfId="0" applyNumberFormat="1" applyFill="1"/>
    <xf numFmtId="164" fontId="0" fillId="0" borderId="0" xfId="0" applyNumberFormat="1" applyFill="1"/>
    <xf numFmtId="164" fontId="2" fillId="0" borderId="0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7" workbookViewId="0">
      <selection activeCell="B10" sqref="B10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9" max="9" width="11" customWidth="1"/>
    <col min="10" max="10" width="14.7109375" customWidth="1"/>
  </cols>
  <sheetData>
    <row r="1" spans="1:10" x14ac:dyDescent="0.25">
      <c r="A1" t="s">
        <v>0</v>
      </c>
      <c r="D1" t="s">
        <v>8</v>
      </c>
    </row>
    <row r="2" spans="1:10" x14ac:dyDescent="0.25">
      <c r="A2">
        <v>2018</v>
      </c>
      <c r="B2" s="1">
        <v>18176249</v>
      </c>
      <c r="C2" s="6">
        <f>B15+D15+F15+H15+J15</f>
        <v>18176249</v>
      </c>
      <c r="D2" s="6">
        <f t="shared" ref="D2:D11" si="0">B2-C2</f>
        <v>0</v>
      </c>
    </row>
    <row r="3" spans="1:10" x14ac:dyDescent="0.25">
      <c r="A3">
        <v>2019</v>
      </c>
      <c r="B3" s="13">
        <v>19363563</v>
      </c>
      <c r="C3" s="6">
        <f t="shared" ref="C3:C10" si="1">B16+D16+F16+H16+J16</f>
        <v>19363563</v>
      </c>
      <c r="D3" s="6">
        <f t="shared" si="0"/>
        <v>0</v>
      </c>
    </row>
    <row r="4" spans="1:10" x14ac:dyDescent="0.25">
      <c r="A4">
        <v>2020</v>
      </c>
      <c r="B4" s="13">
        <v>25042457</v>
      </c>
      <c r="C4" s="6">
        <f t="shared" si="1"/>
        <v>25042457</v>
      </c>
      <c r="D4" s="6">
        <f t="shared" si="0"/>
        <v>0</v>
      </c>
    </row>
    <row r="5" spans="1:10" x14ac:dyDescent="0.25">
      <c r="A5">
        <v>2021</v>
      </c>
      <c r="B5" s="13">
        <v>35988463</v>
      </c>
      <c r="C5" s="6">
        <f t="shared" si="1"/>
        <v>35988463</v>
      </c>
      <c r="D5" s="6">
        <f t="shared" si="0"/>
        <v>0</v>
      </c>
      <c r="H5" s="1"/>
    </row>
    <row r="6" spans="1:10" x14ac:dyDescent="0.25">
      <c r="A6">
        <v>2022</v>
      </c>
      <c r="B6" s="12">
        <v>51522461</v>
      </c>
      <c r="C6" s="6">
        <f>B19+D19+F19+H19+J19</f>
        <v>51522461</v>
      </c>
      <c r="D6" s="6">
        <f t="shared" si="0"/>
        <v>0</v>
      </c>
      <c r="E6" t="s">
        <v>16</v>
      </c>
    </row>
    <row r="7" spans="1:10" x14ac:dyDescent="0.25">
      <c r="A7">
        <v>2023</v>
      </c>
      <c r="B7" s="12">
        <f>73112073+10000</f>
        <v>73122073</v>
      </c>
      <c r="C7" s="6">
        <f t="shared" si="1"/>
        <v>73122073</v>
      </c>
      <c r="D7" s="6">
        <f t="shared" si="0"/>
        <v>0</v>
      </c>
      <c r="E7" t="s">
        <v>15</v>
      </c>
    </row>
    <row r="8" spans="1:10" x14ac:dyDescent="0.25">
      <c r="A8">
        <v>2024</v>
      </c>
      <c r="B8" s="1">
        <v>78585006</v>
      </c>
      <c r="C8" s="6">
        <f t="shared" si="1"/>
        <v>78585006</v>
      </c>
      <c r="D8" s="6">
        <f t="shared" si="0"/>
        <v>0</v>
      </c>
    </row>
    <row r="9" spans="1:10" x14ac:dyDescent="0.25">
      <c r="A9">
        <v>2025</v>
      </c>
      <c r="B9" s="1">
        <v>44840820</v>
      </c>
      <c r="C9" s="6">
        <f t="shared" si="1"/>
        <v>44840820</v>
      </c>
      <c r="D9" s="6">
        <f t="shared" si="0"/>
        <v>0</v>
      </c>
      <c r="F9" s="1"/>
    </row>
    <row r="10" spans="1:10" x14ac:dyDescent="0.25">
      <c r="A10">
        <v>2026</v>
      </c>
      <c r="B10" s="1">
        <v>23105502</v>
      </c>
      <c r="C10" s="6">
        <f t="shared" si="1"/>
        <v>23105502</v>
      </c>
      <c r="D10" s="6">
        <f t="shared" si="0"/>
        <v>0</v>
      </c>
    </row>
    <row r="11" spans="1:10" x14ac:dyDescent="0.25">
      <c r="A11">
        <v>2027</v>
      </c>
      <c r="B11" s="1">
        <v>23105502</v>
      </c>
      <c r="C11" s="6">
        <f>B24+D24+F24+H24+J24</f>
        <v>23105502</v>
      </c>
      <c r="D11" s="6">
        <f t="shared" si="0"/>
        <v>0</v>
      </c>
    </row>
    <row r="12" spans="1:10" x14ac:dyDescent="0.25">
      <c r="A12" s="7" t="s">
        <v>1</v>
      </c>
      <c r="B12" s="8">
        <f>SUM(B2:B11)</f>
        <v>392852096</v>
      </c>
      <c r="C12" s="8"/>
      <c r="D12" s="8">
        <f>SUM(D2:D11)</f>
        <v>0</v>
      </c>
    </row>
    <row r="13" spans="1:10" x14ac:dyDescent="0.25">
      <c r="A13" t="s">
        <v>3</v>
      </c>
      <c r="B13" s="1"/>
    </row>
    <row r="14" spans="1:10" x14ac:dyDescent="0.25">
      <c r="A14" s="2" t="s">
        <v>2</v>
      </c>
      <c r="B14" s="2"/>
      <c r="C14" s="2" t="s">
        <v>4</v>
      </c>
      <c r="D14" s="2"/>
      <c r="E14" s="2" t="s">
        <v>5</v>
      </c>
      <c r="F14" s="2"/>
      <c r="G14" s="2" t="s">
        <v>6</v>
      </c>
      <c r="H14" s="2"/>
      <c r="I14" s="2" t="s">
        <v>7</v>
      </c>
      <c r="J14" s="2"/>
    </row>
    <row r="15" spans="1:10" x14ac:dyDescent="0.25">
      <c r="A15" s="2">
        <v>2018</v>
      </c>
      <c r="B15" s="3">
        <f>ПП1!B16+ПП2!B16+ПП3!B16+ПП4!B16</f>
        <v>15354864</v>
      </c>
      <c r="C15" s="2">
        <v>2018</v>
      </c>
      <c r="D15" s="3">
        <f>ПП1!D16</f>
        <v>0</v>
      </c>
      <c r="E15" s="2">
        <v>2018</v>
      </c>
      <c r="F15" s="3">
        <f>ПП1!F16+ПП2!D16+ПП3!D16</f>
        <v>2728585</v>
      </c>
      <c r="G15" s="2">
        <v>2018</v>
      </c>
      <c r="H15" s="3">
        <f>ПП3!F16</f>
        <v>92800</v>
      </c>
      <c r="I15" s="2">
        <v>2018</v>
      </c>
      <c r="J15" s="3">
        <f>ПП1!H16</f>
        <v>0</v>
      </c>
    </row>
    <row r="16" spans="1:10" x14ac:dyDescent="0.25">
      <c r="A16" s="2">
        <v>2019</v>
      </c>
      <c r="B16" s="3">
        <f>ПП1!B17+ПП2!B17+ПП3!B17+ПП4!B17</f>
        <v>10426781</v>
      </c>
      <c r="C16" s="2">
        <v>2019</v>
      </c>
      <c r="D16" s="3">
        <f>ПП1!D17</f>
        <v>8461498</v>
      </c>
      <c r="E16" s="2">
        <v>2019</v>
      </c>
      <c r="F16" s="3">
        <f>ПП1!F17+ПП2!D17+ПП3!D17</f>
        <v>475284</v>
      </c>
      <c r="G16" s="2">
        <v>2019</v>
      </c>
      <c r="H16" s="3">
        <f>ПП3!F17</f>
        <v>0</v>
      </c>
      <c r="I16" s="2">
        <v>2019</v>
      </c>
      <c r="J16" s="3">
        <f>ПП1!H17</f>
        <v>0</v>
      </c>
    </row>
    <row r="17" spans="1:10" x14ac:dyDescent="0.25">
      <c r="A17" s="2">
        <v>2020</v>
      </c>
      <c r="B17" s="3">
        <f>ПП1!B18+ПП2!B18+ПП3!B18+ПП4!B18</f>
        <v>14298634</v>
      </c>
      <c r="C17" s="2">
        <v>2020</v>
      </c>
      <c r="D17" s="3">
        <f>ПП1!D18</f>
        <v>10252985</v>
      </c>
      <c r="E17" s="2">
        <v>2020</v>
      </c>
      <c r="F17" s="3">
        <f>ПП1!F18+ПП2!D18+ПП3!D18</f>
        <v>490838</v>
      </c>
      <c r="G17" s="2">
        <v>2020</v>
      </c>
      <c r="H17" s="3">
        <f>ПП3!F18</f>
        <v>0</v>
      </c>
      <c r="I17" s="2">
        <v>2020</v>
      </c>
      <c r="J17" s="3">
        <f>ПП1!H18</f>
        <v>0</v>
      </c>
    </row>
    <row r="18" spans="1:10" x14ac:dyDescent="0.25">
      <c r="A18" s="2">
        <v>2021</v>
      </c>
      <c r="B18" s="3">
        <f>ПП1!B19+ПП2!B19+ПП3!B19+ПП4!B19</f>
        <v>21037658</v>
      </c>
      <c r="C18" s="2">
        <v>2021</v>
      </c>
      <c r="D18" s="3">
        <f>ПП1!D19</f>
        <v>14163967</v>
      </c>
      <c r="E18" s="2">
        <v>2021</v>
      </c>
      <c r="F18" s="3">
        <f>ПП1!F19+ПП2!D19+ПП3!D19</f>
        <v>786838</v>
      </c>
      <c r="G18" s="2">
        <v>2021</v>
      </c>
      <c r="H18" s="3">
        <f>ПП3!F19</f>
        <v>0</v>
      </c>
      <c r="I18" s="2">
        <v>2021</v>
      </c>
      <c r="J18" s="3">
        <f>ПП1!H19</f>
        <v>0</v>
      </c>
    </row>
    <row r="19" spans="1:10" x14ac:dyDescent="0.25">
      <c r="A19" s="2">
        <v>2022</v>
      </c>
      <c r="B19" s="3">
        <f>ПП1!B20+ПП2!B20+ПП3!B20+ПП4!B20</f>
        <v>40549344</v>
      </c>
      <c r="C19" s="2">
        <v>2022</v>
      </c>
      <c r="D19" s="3">
        <f>ПП1!D20</f>
        <v>10339979</v>
      </c>
      <c r="E19" s="2">
        <v>2022</v>
      </c>
      <c r="F19" s="3">
        <f>ПП1!F20+ПП2!D20+ПП3!D20</f>
        <v>633138</v>
      </c>
      <c r="G19" s="2">
        <v>2022</v>
      </c>
      <c r="H19" s="3">
        <f>ПП3!F20</f>
        <v>0</v>
      </c>
      <c r="I19" s="2">
        <v>2022</v>
      </c>
      <c r="J19" s="3">
        <f>ПП1!H20</f>
        <v>0</v>
      </c>
    </row>
    <row r="20" spans="1:10" x14ac:dyDescent="0.25">
      <c r="A20" s="2">
        <v>2023</v>
      </c>
      <c r="B20" s="3">
        <f>ПП1!B21+ПП2!B21+ПП3!B21+ПП4!B21</f>
        <v>58253505</v>
      </c>
      <c r="C20" s="2">
        <v>2023</v>
      </c>
      <c r="D20" s="3">
        <f>ПП1!D21</f>
        <v>12093168</v>
      </c>
      <c r="E20" s="2">
        <v>2023</v>
      </c>
      <c r="F20" s="3">
        <f>ПП1!F21+ПП2!D21+ПП3!D21</f>
        <v>790400</v>
      </c>
      <c r="G20" s="2">
        <v>2023</v>
      </c>
      <c r="H20" s="3">
        <f>ПП3!F21</f>
        <v>0</v>
      </c>
      <c r="I20" s="2">
        <v>2023</v>
      </c>
      <c r="J20" s="3">
        <f>ПП1!H21</f>
        <v>1985000</v>
      </c>
    </row>
    <row r="21" spans="1:10" x14ac:dyDescent="0.25">
      <c r="A21" s="2">
        <v>2024</v>
      </c>
      <c r="B21" s="3">
        <f>ПП1!B22+ПП2!B22+ПП3!B22+ПП4!B22</f>
        <v>63861861</v>
      </c>
      <c r="C21" s="2">
        <v>2024</v>
      </c>
      <c r="D21" s="3">
        <f>ПП1!D22</f>
        <v>14199845</v>
      </c>
      <c r="E21" s="2">
        <v>2024</v>
      </c>
      <c r="F21" s="3">
        <f>ПП1!F22+ПП2!D22+ПП3!D22</f>
        <v>523300</v>
      </c>
      <c r="G21" s="2">
        <v>2024</v>
      </c>
      <c r="H21" s="3">
        <f>ПП3!F22</f>
        <v>0</v>
      </c>
      <c r="I21" s="2">
        <v>2024</v>
      </c>
      <c r="J21" s="3">
        <f>ПП1!H22</f>
        <v>0</v>
      </c>
    </row>
    <row r="22" spans="1:10" x14ac:dyDescent="0.25">
      <c r="A22" s="2">
        <v>2025</v>
      </c>
      <c r="B22" s="3">
        <f>ПП1!B23+ПП2!B23+ПП3!B23+ПП4!B23</f>
        <v>27706104</v>
      </c>
      <c r="C22" s="11">
        <v>2025</v>
      </c>
      <c r="D22" s="3">
        <f>ПП1!D23</f>
        <v>16721716</v>
      </c>
      <c r="E22" s="11">
        <v>2025</v>
      </c>
      <c r="F22" s="3">
        <f>ПП1!F23+ПП2!D23+ПП3!D23</f>
        <v>413000</v>
      </c>
      <c r="G22" s="11">
        <v>2025</v>
      </c>
      <c r="H22" s="3">
        <f>ПП3!F23</f>
        <v>0</v>
      </c>
      <c r="I22" s="2">
        <v>2025</v>
      </c>
      <c r="J22" s="3">
        <f>ПП1!H23</f>
        <v>0</v>
      </c>
    </row>
    <row r="23" spans="1:10" x14ac:dyDescent="0.25">
      <c r="A23" s="2">
        <v>2026</v>
      </c>
      <c r="B23" s="3">
        <f>ПП1!B24+ПП2!B24+ПП3!B24+ПП4!B24</f>
        <v>22692502</v>
      </c>
      <c r="C23" s="11">
        <v>2026</v>
      </c>
      <c r="D23" s="3">
        <f>ПП1!D24</f>
        <v>0</v>
      </c>
      <c r="E23" s="11">
        <v>2026</v>
      </c>
      <c r="F23" s="3">
        <f>ПП1!F24+ПП2!D24+ПП3!D24</f>
        <v>413000</v>
      </c>
      <c r="G23" s="11">
        <v>2026</v>
      </c>
      <c r="H23" s="3">
        <f>ПП3!F24</f>
        <v>0</v>
      </c>
      <c r="I23" s="2">
        <v>2026</v>
      </c>
      <c r="J23" s="3">
        <f>ПП1!H24</f>
        <v>0</v>
      </c>
    </row>
    <row r="24" spans="1:10" x14ac:dyDescent="0.25">
      <c r="A24" s="2">
        <v>2027</v>
      </c>
      <c r="B24" s="3">
        <f>ПП1!B25+ПП2!B25+ПП3!B25+ПП4!B25</f>
        <v>22692502</v>
      </c>
      <c r="C24" s="11">
        <v>2027</v>
      </c>
      <c r="D24" s="3">
        <f>ПП1!D25</f>
        <v>0</v>
      </c>
      <c r="E24" s="11">
        <v>2027</v>
      </c>
      <c r="F24" s="3">
        <f>ПП1!F25+ПП2!D25+ПП3!D25</f>
        <v>413000</v>
      </c>
      <c r="G24" s="11">
        <v>2027</v>
      </c>
      <c r="H24" s="3">
        <f>ПП3!F25</f>
        <v>0</v>
      </c>
      <c r="I24" s="2">
        <v>2027</v>
      </c>
      <c r="J24" s="3">
        <f>ПП1!H25</f>
        <v>0</v>
      </c>
    </row>
    <row r="25" spans="1:10" x14ac:dyDescent="0.25">
      <c r="A25" s="4" t="s">
        <v>1</v>
      </c>
      <c r="B25" s="5">
        <f>SUM(B15:B24)</f>
        <v>296873755</v>
      </c>
      <c r="C25" s="4" t="s">
        <v>1</v>
      </c>
      <c r="D25" s="9">
        <f>SUM(D15:D24)</f>
        <v>86233158</v>
      </c>
      <c r="E25" s="4" t="s">
        <v>1</v>
      </c>
      <c r="F25" s="5">
        <f>SUM(F15:F24)</f>
        <v>7667383</v>
      </c>
      <c r="G25" s="4" t="s">
        <v>1</v>
      </c>
      <c r="H25" s="5">
        <f>SUM(H15:H24)</f>
        <v>92800</v>
      </c>
      <c r="I25" s="4" t="s">
        <v>1</v>
      </c>
      <c r="J25" s="5">
        <f>SUM(J15:J24)</f>
        <v>1985000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D34" sqref="D34"/>
    </sheetView>
  </sheetViews>
  <sheetFormatPr defaultRowHeight="15" x14ac:dyDescent="0.25"/>
  <cols>
    <col min="1" max="1" width="16.28515625" customWidth="1"/>
    <col min="2" max="2" width="20.4257812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8" x14ac:dyDescent="0.25">
      <c r="A1" t="s">
        <v>10</v>
      </c>
    </row>
    <row r="2" spans="1:8" x14ac:dyDescent="0.25">
      <c r="D2" t="s">
        <v>8</v>
      </c>
    </row>
    <row r="3" spans="1:8" x14ac:dyDescent="0.25">
      <c r="A3">
        <v>2018</v>
      </c>
      <c r="B3" s="1">
        <v>17644942</v>
      </c>
      <c r="C3" s="6">
        <f>B16+D16+F16+H16</f>
        <v>17644942</v>
      </c>
      <c r="D3" s="6">
        <f t="shared" ref="D3:D12" si="0">B3-C3</f>
        <v>0</v>
      </c>
    </row>
    <row r="4" spans="1:8" x14ac:dyDescent="0.25">
      <c r="A4">
        <v>2019</v>
      </c>
      <c r="B4" s="1">
        <v>19258428</v>
      </c>
      <c r="C4" s="6">
        <f t="shared" ref="C4:C12" si="1">B17+D17+F17+H17</f>
        <v>19258428</v>
      </c>
      <c r="D4" s="6">
        <f t="shared" si="0"/>
        <v>0</v>
      </c>
    </row>
    <row r="5" spans="1:8" x14ac:dyDescent="0.25">
      <c r="A5">
        <v>2020</v>
      </c>
      <c r="B5" s="1">
        <v>24545019</v>
      </c>
      <c r="C5" s="6">
        <f t="shared" si="1"/>
        <v>24545019</v>
      </c>
      <c r="D5" s="6">
        <f t="shared" si="0"/>
        <v>0</v>
      </c>
    </row>
    <row r="6" spans="1:8" x14ac:dyDescent="0.25">
      <c r="A6">
        <v>2021</v>
      </c>
      <c r="B6" s="13">
        <f>34591025+900000</f>
        <v>35491025</v>
      </c>
      <c r="C6" s="6">
        <f t="shared" si="1"/>
        <v>35491025</v>
      </c>
      <c r="D6" s="6">
        <f t="shared" si="0"/>
        <v>0</v>
      </c>
    </row>
    <row r="7" spans="1:8" x14ac:dyDescent="0.25">
      <c r="A7">
        <v>2022</v>
      </c>
      <c r="B7" s="1">
        <v>51025023</v>
      </c>
      <c r="C7" s="6">
        <f t="shared" si="1"/>
        <v>51025023</v>
      </c>
      <c r="D7" s="6">
        <f t="shared" si="0"/>
        <v>0</v>
      </c>
    </row>
    <row r="8" spans="1:8" x14ac:dyDescent="0.25">
      <c r="A8">
        <v>2023</v>
      </c>
      <c r="B8" s="1">
        <v>72762073</v>
      </c>
      <c r="C8" s="6">
        <f t="shared" si="1"/>
        <v>72762073</v>
      </c>
      <c r="D8" s="6">
        <f t="shared" si="0"/>
        <v>0</v>
      </c>
    </row>
    <row r="9" spans="1:8" x14ac:dyDescent="0.25">
      <c r="A9">
        <v>2024</v>
      </c>
      <c r="B9" s="1">
        <v>77652377</v>
      </c>
      <c r="C9" s="6">
        <f t="shared" si="1"/>
        <v>77652377</v>
      </c>
      <c r="D9" s="6">
        <f t="shared" si="0"/>
        <v>0</v>
      </c>
    </row>
    <row r="10" spans="1:8" x14ac:dyDescent="0.25">
      <c r="A10">
        <v>2025</v>
      </c>
      <c r="B10" s="1">
        <v>44037050</v>
      </c>
      <c r="C10" s="6">
        <f t="shared" si="1"/>
        <v>44037050</v>
      </c>
      <c r="D10" s="6">
        <f t="shared" si="0"/>
        <v>0</v>
      </c>
      <c r="F10" s="1"/>
    </row>
    <row r="11" spans="1:8" x14ac:dyDescent="0.25">
      <c r="A11">
        <v>2026</v>
      </c>
      <c r="B11" s="1">
        <v>22695502</v>
      </c>
      <c r="C11" s="6">
        <f>B24+D24+F24+H24</f>
        <v>22695502</v>
      </c>
      <c r="D11" s="6">
        <f t="shared" si="0"/>
        <v>0</v>
      </c>
    </row>
    <row r="12" spans="1:8" x14ac:dyDescent="0.25">
      <c r="A12">
        <v>2027</v>
      </c>
      <c r="B12" s="1">
        <v>22695502</v>
      </c>
      <c r="C12" s="6">
        <f t="shared" si="1"/>
        <v>22695502</v>
      </c>
      <c r="D12" s="6">
        <f t="shared" si="0"/>
        <v>0</v>
      </c>
    </row>
    <row r="13" spans="1:8" x14ac:dyDescent="0.25">
      <c r="A13" s="7" t="s">
        <v>1</v>
      </c>
      <c r="B13" s="8">
        <f>SUM(B3:B12)</f>
        <v>387806941</v>
      </c>
      <c r="C13" s="8"/>
      <c r="D13" s="8">
        <f>SUM(D3:D12)</f>
        <v>0</v>
      </c>
    </row>
    <row r="14" spans="1:8" x14ac:dyDescent="0.25">
      <c r="A14" t="s">
        <v>3</v>
      </c>
      <c r="B14" s="1"/>
    </row>
    <row r="15" spans="1:8" x14ac:dyDescent="0.25">
      <c r="A15" s="2" t="s">
        <v>2</v>
      </c>
      <c r="B15" s="2"/>
      <c r="C15" s="2" t="s">
        <v>4</v>
      </c>
      <c r="D15" s="2"/>
      <c r="E15" s="15" t="s">
        <v>5</v>
      </c>
      <c r="F15" s="16"/>
      <c r="G15" s="2" t="s">
        <v>7</v>
      </c>
      <c r="H15" s="2"/>
    </row>
    <row r="16" spans="1:8" x14ac:dyDescent="0.25">
      <c r="A16" s="2">
        <v>2018</v>
      </c>
      <c r="B16" s="3">
        <v>15051684</v>
      </c>
      <c r="C16" s="2">
        <v>2018</v>
      </c>
      <c r="D16" s="3">
        <v>0</v>
      </c>
      <c r="E16" s="2">
        <v>2018</v>
      </c>
      <c r="F16" s="3">
        <v>2593258</v>
      </c>
      <c r="G16" s="2">
        <v>2018</v>
      </c>
      <c r="H16" s="3">
        <v>0</v>
      </c>
    </row>
    <row r="17" spans="1:8" x14ac:dyDescent="0.25">
      <c r="A17" s="2">
        <v>2019</v>
      </c>
      <c r="B17" s="3">
        <v>10375700</v>
      </c>
      <c r="C17" s="2">
        <v>2019</v>
      </c>
      <c r="D17" s="3">
        <v>8461498</v>
      </c>
      <c r="E17" s="2">
        <v>2019</v>
      </c>
      <c r="F17" s="3">
        <v>421230</v>
      </c>
      <c r="G17" s="2">
        <v>2019</v>
      </c>
      <c r="H17" s="3">
        <v>0</v>
      </c>
    </row>
    <row r="18" spans="1:8" x14ac:dyDescent="0.25">
      <c r="A18" s="2">
        <v>2020</v>
      </c>
      <c r="B18" s="3">
        <v>13888634</v>
      </c>
      <c r="C18" s="2">
        <v>2020</v>
      </c>
      <c r="D18" s="3">
        <v>10252985</v>
      </c>
      <c r="E18" s="2">
        <v>2020</v>
      </c>
      <c r="F18" s="3">
        <v>403400</v>
      </c>
      <c r="G18" s="2">
        <v>2020</v>
      </c>
      <c r="H18" s="3">
        <v>0</v>
      </c>
    </row>
    <row r="19" spans="1:8" x14ac:dyDescent="0.25">
      <c r="A19" s="2">
        <v>2021</v>
      </c>
      <c r="B19" s="3">
        <v>20627658</v>
      </c>
      <c r="C19" s="2">
        <v>2021</v>
      </c>
      <c r="D19" s="3">
        <v>14163967</v>
      </c>
      <c r="E19" s="2">
        <v>2021</v>
      </c>
      <c r="F19" s="3">
        <v>699400</v>
      </c>
      <c r="G19" s="2">
        <v>2021</v>
      </c>
      <c r="H19" s="3">
        <v>0</v>
      </c>
    </row>
    <row r="20" spans="1:8" x14ac:dyDescent="0.25">
      <c r="A20" s="2">
        <v>2022</v>
      </c>
      <c r="B20" s="3">
        <v>40139344</v>
      </c>
      <c r="C20" s="2">
        <v>2022</v>
      </c>
      <c r="D20" s="3">
        <v>10339979</v>
      </c>
      <c r="E20" s="2">
        <v>2022</v>
      </c>
      <c r="F20" s="3">
        <v>545700</v>
      </c>
      <c r="G20" s="2">
        <v>2022</v>
      </c>
      <c r="H20" s="3">
        <v>0</v>
      </c>
    </row>
    <row r="21" spans="1:8" x14ac:dyDescent="0.25">
      <c r="A21" s="2">
        <v>2023</v>
      </c>
      <c r="B21" s="3">
        <v>57893505</v>
      </c>
      <c r="C21" s="2">
        <v>2023</v>
      </c>
      <c r="D21" s="3">
        <v>12093168</v>
      </c>
      <c r="E21" s="2">
        <v>2023</v>
      </c>
      <c r="F21" s="3">
        <v>790400</v>
      </c>
      <c r="G21" s="2">
        <v>2023</v>
      </c>
      <c r="H21" s="3">
        <v>1985000</v>
      </c>
    </row>
    <row r="22" spans="1:8" x14ac:dyDescent="0.25">
      <c r="A22" s="2">
        <v>2024</v>
      </c>
      <c r="B22" s="3">
        <v>62929232</v>
      </c>
      <c r="C22" s="2">
        <v>2024</v>
      </c>
      <c r="D22" s="3">
        <v>14199845</v>
      </c>
      <c r="E22" s="2">
        <v>2024</v>
      </c>
      <c r="F22" s="3">
        <v>523300</v>
      </c>
      <c r="G22" s="2">
        <v>2024</v>
      </c>
      <c r="H22" s="3">
        <v>0</v>
      </c>
    </row>
    <row r="23" spans="1:8" x14ac:dyDescent="0.25">
      <c r="A23" s="2">
        <v>2025</v>
      </c>
      <c r="B23" s="10">
        <f>26354517+547817</f>
        <v>26902334</v>
      </c>
      <c r="C23" s="11">
        <v>2025</v>
      </c>
      <c r="D23" s="10">
        <v>16721716</v>
      </c>
      <c r="E23" s="11">
        <v>2025</v>
      </c>
      <c r="F23" s="10">
        <v>413000</v>
      </c>
      <c r="G23" s="11">
        <v>2025</v>
      </c>
      <c r="H23" s="10">
        <v>0</v>
      </c>
    </row>
    <row r="24" spans="1:8" x14ac:dyDescent="0.25">
      <c r="A24" s="2">
        <v>2026</v>
      </c>
      <c r="B24" s="10">
        <f>21959242+323260</f>
        <v>22282502</v>
      </c>
      <c r="C24" s="11">
        <v>2026</v>
      </c>
      <c r="D24" s="10">
        <v>0</v>
      </c>
      <c r="E24" s="11">
        <v>2026</v>
      </c>
      <c r="F24" s="10">
        <v>413000</v>
      </c>
      <c r="G24" s="11">
        <v>2026</v>
      </c>
      <c r="H24" s="10">
        <v>0</v>
      </c>
    </row>
    <row r="25" spans="1:8" x14ac:dyDescent="0.25">
      <c r="A25" s="2">
        <v>2027</v>
      </c>
      <c r="B25" s="10">
        <f>21959242+323260</f>
        <v>22282502</v>
      </c>
      <c r="C25" s="11">
        <v>2027</v>
      </c>
      <c r="D25" s="10">
        <v>0</v>
      </c>
      <c r="E25" s="11">
        <v>2027</v>
      </c>
      <c r="F25" s="10">
        <v>413000</v>
      </c>
      <c r="G25" s="11">
        <v>2027</v>
      </c>
      <c r="H25" s="10">
        <v>0</v>
      </c>
    </row>
    <row r="26" spans="1:8" x14ac:dyDescent="0.25">
      <c r="A26" s="4" t="s">
        <v>1</v>
      </c>
      <c r="B26" s="5">
        <f>SUM(B16:B25)</f>
        <v>292373095</v>
      </c>
      <c r="C26" s="4" t="s">
        <v>1</v>
      </c>
      <c r="D26" s="9">
        <f>SUM(D16:D25)</f>
        <v>86233158</v>
      </c>
      <c r="E26" s="4" t="s">
        <v>1</v>
      </c>
      <c r="F26" s="5">
        <f>SUM(F16:F25)</f>
        <v>7215688</v>
      </c>
      <c r="G26" s="4" t="s">
        <v>1</v>
      </c>
      <c r="H26" s="5">
        <f>SUM(H16:H25)</f>
        <v>1985000</v>
      </c>
    </row>
    <row r="28" spans="1:8" x14ac:dyDescent="0.25">
      <c r="A28" t="s">
        <v>9</v>
      </c>
      <c r="B28" s="14">
        <v>547817</v>
      </c>
    </row>
    <row r="29" spans="1:8" x14ac:dyDescent="0.25">
      <c r="B29" t="s">
        <v>14</v>
      </c>
    </row>
  </sheetData>
  <mergeCells count="1">
    <mergeCell ref="E15:F1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A23" sqref="A23:XFD23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 x14ac:dyDescent="0.25">
      <c r="A1" t="s">
        <v>11</v>
      </c>
    </row>
    <row r="2" spans="1:6" x14ac:dyDescent="0.25">
      <c r="D2" t="s">
        <v>8</v>
      </c>
    </row>
    <row r="3" spans="1:6" x14ac:dyDescent="0.25">
      <c r="A3">
        <v>2018</v>
      </c>
      <c r="B3" s="1">
        <v>210380</v>
      </c>
      <c r="C3" s="6">
        <f>B16+D16</f>
        <v>210380</v>
      </c>
      <c r="D3" s="6">
        <f t="shared" ref="D3:D12" si="0">B3-C3</f>
        <v>0</v>
      </c>
    </row>
    <row r="4" spans="1:6" x14ac:dyDescent="0.25">
      <c r="A4">
        <v>2019</v>
      </c>
      <c r="B4" s="1">
        <v>105135</v>
      </c>
      <c r="C4" s="6">
        <f t="shared" ref="C4:C12" si="1">B17+D17</f>
        <v>105135</v>
      </c>
      <c r="D4" s="6">
        <f t="shared" si="0"/>
        <v>0</v>
      </c>
    </row>
    <row r="5" spans="1:6" x14ac:dyDescent="0.25">
      <c r="A5">
        <v>2020</v>
      </c>
      <c r="B5" s="1">
        <v>400000</v>
      </c>
      <c r="C5" s="6">
        <f t="shared" si="1"/>
        <v>400000</v>
      </c>
      <c r="D5" s="6">
        <f t="shared" si="0"/>
        <v>0</v>
      </c>
    </row>
    <row r="6" spans="1:6" x14ac:dyDescent="0.25">
      <c r="A6">
        <v>2021</v>
      </c>
      <c r="B6" s="1">
        <v>400000</v>
      </c>
      <c r="C6" s="6">
        <f t="shared" si="1"/>
        <v>400000</v>
      </c>
      <c r="D6" s="6">
        <f t="shared" si="0"/>
        <v>0</v>
      </c>
    </row>
    <row r="7" spans="1:6" x14ac:dyDescent="0.25">
      <c r="A7">
        <v>2022</v>
      </c>
      <c r="B7" s="1">
        <v>400000</v>
      </c>
      <c r="C7" s="6">
        <f t="shared" si="1"/>
        <v>400000</v>
      </c>
      <c r="D7" s="6">
        <f t="shared" si="0"/>
        <v>0</v>
      </c>
    </row>
    <row r="8" spans="1:6" x14ac:dyDescent="0.25">
      <c r="A8">
        <v>2023</v>
      </c>
      <c r="B8" s="1">
        <v>350000</v>
      </c>
      <c r="C8" s="6">
        <f t="shared" si="1"/>
        <v>350000</v>
      </c>
      <c r="D8" s="6">
        <f t="shared" si="0"/>
        <v>0</v>
      </c>
    </row>
    <row r="9" spans="1:6" x14ac:dyDescent="0.25">
      <c r="A9">
        <v>2024</v>
      </c>
      <c r="B9" s="1">
        <v>922629</v>
      </c>
      <c r="C9" s="6">
        <f t="shared" si="1"/>
        <v>922629</v>
      </c>
      <c r="D9" s="6">
        <f t="shared" si="0"/>
        <v>0</v>
      </c>
    </row>
    <row r="10" spans="1:6" x14ac:dyDescent="0.25">
      <c r="A10">
        <v>2025</v>
      </c>
      <c r="B10" s="1">
        <v>793770</v>
      </c>
      <c r="C10" s="6">
        <f t="shared" si="1"/>
        <v>793770</v>
      </c>
      <c r="D10" s="6">
        <f t="shared" si="0"/>
        <v>0</v>
      </c>
      <c r="F10" s="1"/>
    </row>
    <row r="11" spans="1:6" x14ac:dyDescent="0.25">
      <c r="A11">
        <v>2026</v>
      </c>
      <c r="B11" s="1">
        <v>400000</v>
      </c>
      <c r="C11" s="6">
        <f t="shared" si="1"/>
        <v>400000</v>
      </c>
      <c r="D11" s="6">
        <f t="shared" si="0"/>
        <v>0</v>
      </c>
    </row>
    <row r="12" spans="1:6" x14ac:dyDescent="0.25">
      <c r="A12">
        <v>2027</v>
      </c>
      <c r="B12" s="1">
        <v>400000</v>
      </c>
      <c r="C12" s="6">
        <f t="shared" si="1"/>
        <v>400000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4381914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  <c r="C15" s="15" t="s">
        <v>5</v>
      </c>
      <c r="D15" s="16"/>
    </row>
    <row r="16" spans="1:6" x14ac:dyDescent="0.25">
      <c r="A16" s="2">
        <v>2018</v>
      </c>
      <c r="B16" s="3">
        <v>210380</v>
      </c>
      <c r="C16" s="2">
        <v>2018</v>
      </c>
      <c r="D16" s="3">
        <v>0</v>
      </c>
    </row>
    <row r="17" spans="1:4" x14ac:dyDescent="0.25">
      <c r="A17" s="2">
        <v>2019</v>
      </c>
      <c r="B17" s="3">
        <v>51081</v>
      </c>
      <c r="C17" s="2">
        <v>2019</v>
      </c>
      <c r="D17" s="3">
        <v>54054</v>
      </c>
    </row>
    <row r="18" spans="1:4" x14ac:dyDescent="0.25">
      <c r="A18" s="2">
        <v>2020</v>
      </c>
      <c r="B18" s="3">
        <v>400000</v>
      </c>
      <c r="C18" s="2">
        <v>2020</v>
      </c>
      <c r="D18" s="3">
        <v>0</v>
      </c>
    </row>
    <row r="19" spans="1:4" x14ac:dyDescent="0.25">
      <c r="A19" s="2">
        <v>2021</v>
      </c>
      <c r="B19" s="3">
        <v>400000</v>
      </c>
      <c r="C19" s="2">
        <v>2021</v>
      </c>
      <c r="D19" s="3">
        <v>0</v>
      </c>
    </row>
    <row r="20" spans="1:4" x14ac:dyDescent="0.25">
      <c r="A20" s="2">
        <v>2022</v>
      </c>
      <c r="B20" s="3">
        <v>400000</v>
      </c>
      <c r="C20" s="2">
        <v>2022</v>
      </c>
      <c r="D20" s="3">
        <v>0</v>
      </c>
    </row>
    <row r="21" spans="1:4" x14ac:dyDescent="0.25">
      <c r="A21" s="2">
        <v>2023</v>
      </c>
      <c r="B21" s="3">
        <v>350000</v>
      </c>
      <c r="C21" s="2">
        <v>2023</v>
      </c>
      <c r="D21" s="3">
        <v>0</v>
      </c>
    </row>
    <row r="22" spans="1:4" x14ac:dyDescent="0.25">
      <c r="A22" s="2">
        <v>2024</v>
      </c>
      <c r="B22" s="3">
        <v>922629</v>
      </c>
      <c r="C22" s="2">
        <v>2024</v>
      </c>
      <c r="D22" s="3">
        <v>0</v>
      </c>
    </row>
    <row r="23" spans="1:4" x14ac:dyDescent="0.25">
      <c r="A23" s="2">
        <v>2025</v>
      </c>
      <c r="B23" s="10">
        <v>793770</v>
      </c>
      <c r="C23" s="11">
        <v>2025</v>
      </c>
      <c r="D23" s="10">
        <v>0</v>
      </c>
    </row>
    <row r="24" spans="1:4" x14ac:dyDescent="0.25">
      <c r="A24" s="2">
        <v>2026</v>
      </c>
      <c r="B24" s="10">
        <v>400000</v>
      </c>
      <c r="C24" s="11">
        <v>2026</v>
      </c>
      <c r="D24" s="10">
        <v>0</v>
      </c>
    </row>
    <row r="25" spans="1:4" x14ac:dyDescent="0.25">
      <c r="A25" s="2">
        <v>2027</v>
      </c>
      <c r="B25" s="10">
        <v>400000</v>
      </c>
      <c r="C25" s="11">
        <v>2027</v>
      </c>
      <c r="D25" s="10">
        <v>0</v>
      </c>
    </row>
    <row r="26" spans="1:4" x14ac:dyDescent="0.25">
      <c r="A26" s="4" t="s">
        <v>1</v>
      </c>
      <c r="B26" s="5">
        <f>SUM(B16:B25)</f>
        <v>4327860</v>
      </c>
      <c r="C26" s="4" t="s">
        <v>1</v>
      </c>
      <c r="D26" s="5">
        <f>SUM(D16:D25)</f>
        <v>54054</v>
      </c>
    </row>
    <row r="28" spans="1:4" x14ac:dyDescent="0.25">
      <c r="B28" s="6"/>
    </row>
  </sheetData>
  <mergeCells count="1">
    <mergeCell ref="C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A23" sqref="A23:XFD23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 x14ac:dyDescent="0.25">
      <c r="A1" t="s">
        <v>12</v>
      </c>
    </row>
    <row r="2" spans="1:6" x14ac:dyDescent="0.25">
      <c r="D2" t="s">
        <v>8</v>
      </c>
    </row>
    <row r="3" spans="1:6" x14ac:dyDescent="0.25">
      <c r="A3">
        <v>2018</v>
      </c>
      <c r="B3" s="1">
        <v>320927</v>
      </c>
      <c r="C3" s="6">
        <f>B16+D16+F16</f>
        <v>320927</v>
      </c>
      <c r="D3" s="6">
        <f t="shared" ref="D3:D12" si="0">B3-C3</f>
        <v>0</v>
      </c>
    </row>
    <row r="4" spans="1:6" x14ac:dyDescent="0.25">
      <c r="A4">
        <v>2019</v>
      </c>
      <c r="B4" s="1">
        <v>0</v>
      </c>
      <c r="C4" s="6">
        <f t="shared" ref="C4:C12" si="1">B17+D17+F17</f>
        <v>0</v>
      </c>
      <c r="D4" s="6">
        <f t="shared" si="0"/>
        <v>0</v>
      </c>
    </row>
    <row r="5" spans="1:6" x14ac:dyDescent="0.25">
      <c r="A5">
        <v>2020</v>
      </c>
      <c r="B5" s="1">
        <v>87438</v>
      </c>
      <c r="C5" s="6">
        <f t="shared" si="1"/>
        <v>87438</v>
      </c>
      <c r="D5" s="6">
        <f t="shared" si="0"/>
        <v>0</v>
      </c>
    </row>
    <row r="6" spans="1:6" x14ac:dyDescent="0.25">
      <c r="A6">
        <v>2021</v>
      </c>
      <c r="B6" s="1">
        <v>87438</v>
      </c>
      <c r="C6" s="6">
        <f t="shared" si="1"/>
        <v>87438</v>
      </c>
      <c r="D6" s="6">
        <f t="shared" si="0"/>
        <v>0</v>
      </c>
    </row>
    <row r="7" spans="1:6" x14ac:dyDescent="0.25">
      <c r="A7">
        <v>2022</v>
      </c>
      <c r="B7" s="1">
        <v>87438</v>
      </c>
      <c r="C7" s="6">
        <f t="shared" si="1"/>
        <v>87438</v>
      </c>
      <c r="D7" s="6">
        <f t="shared" si="0"/>
        <v>0</v>
      </c>
    </row>
    <row r="8" spans="1:6" x14ac:dyDescent="0.25">
      <c r="A8">
        <v>2023</v>
      </c>
      <c r="B8" s="1">
        <v>0</v>
      </c>
      <c r="C8" s="6">
        <f t="shared" si="1"/>
        <v>0</v>
      </c>
      <c r="D8" s="6">
        <f t="shared" si="0"/>
        <v>0</v>
      </c>
    </row>
    <row r="9" spans="1:6" x14ac:dyDescent="0.25">
      <c r="A9">
        <v>2024</v>
      </c>
      <c r="B9" s="1">
        <v>0</v>
      </c>
      <c r="C9" s="6">
        <f t="shared" si="1"/>
        <v>0</v>
      </c>
      <c r="D9" s="6">
        <f t="shared" si="0"/>
        <v>0</v>
      </c>
    </row>
    <row r="10" spans="1:6" x14ac:dyDescent="0.25">
      <c r="A10">
        <v>2025</v>
      </c>
      <c r="B10" s="1">
        <v>0</v>
      </c>
      <c r="C10" s="6">
        <f t="shared" si="1"/>
        <v>0</v>
      </c>
      <c r="D10" s="6">
        <f t="shared" si="0"/>
        <v>0</v>
      </c>
      <c r="F10" s="1"/>
    </row>
    <row r="11" spans="1:6" x14ac:dyDescent="0.25">
      <c r="A11">
        <v>2026</v>
      </c>
      <c r="B11" s="1">
        <v>0</v>
      </c>
      <c r="C11" s="6">
        <f t="shared" si="1"/>
        <v>0</v>
      </c>
      <c r="D11" s="6">
        <f t="shared" si="0"/>
        <v>0</v>
      </c>
    </row>
    <row r="12" spans="1:6" x14ac:dyDescent="0.25">
      <c r="A12">
        <v>2027</v>
      </c>
      <c r="B12" s="1">
        <v>0</v>
      </c>
      <c r="C12" s="6">
        <f t="shared" si="1"/>
        <v>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583241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  <c r="C15" s="15" t="s">
        <v>5</v>
      </c>
      <c r="D15" s="16"/>
      <c r="E15" s="2" t="s">
        <v>6</v>
      </c>
      <c r="F15" s="2"/>
    </row>
    <row r="16" spans="1:6" x14ac:dyDescent="0.25">
      <c r="A16" s="2">
        <v>2018</v>
      </c>
      <c r="B16" s="3">
        <v>92800</v>
      </c>
      <c r="C16" s="2">
        <v>2018</v>
      </c>
      <c r="D16" s="3">
        <v>135327</v>
      </c>
      <c r="E16" s="2">
        <v>2018</v>
      </c>
      <c r="F16" s="3">
        <v>92800</v>
      </c>
    </row>
    <row r="17" spans="1:6" x14ac:dyDescent="0.25">
      <c r="A17" s="2">
        <v>2019</v>
      </c>
      <c r="B17" s="3">
        <v>0</v>
      </c>
      <c r="C17" s="2">
        <v>2019</v>
      </c>
      <c r="D17" s="3">
        <v>0</v>
      </c>
      <c r="E17" s="2">
        <v>2019</v>
      </c>
      <c r="F17" s="3">
        <v>0</v>
      </c>
    </row>
    <row r="18" spans="1:6" x14ac:dyDescent="0.25">
      <c r="A18" s="2">
        <v>2020</v>
      </c>
      <c r="B18" s="3">
        <v>0</v>
      </c>
      <c r="C18" s="2">
        <v>2020</v>
      </c>
      <c r="D18" s="3">
        <v>87438</v>
      </c>
      <c r="E18" s="2">
        <v>2020</v>
      </c>
      <c r="F18" s="3">
        <v>0</v>
      </c>
    </row>
    <row r="19" spans="1:6" x14ac:dyDescent="0.25">
      <c r="A19" s="2">
        <v>2021</v>
      </c>
      <c r="B19" s="3">
        <v>0</v>
      </c>
      <c r="C19" s="2">
        <v>2021</v>
      </c>
      <c r="D19" s="3">
        <v>87438</v>
      </c>
      <c r="E19" s="2">
        <v>2021</v>
      </c>
      <c r="F19" s="3">
        <v>0</v>
      </c>
    </row>
    <row r="20" spans="1:6" x14ac:dyDescent="0.25">
      <c r="A20" s="2">
        <v>2022</v>
      </c>
      <c r="B20" s="3">
        <v>0</v>
      </c>
      <c r="C20" s="2">
        <v>2022</v>
      </c>
      <c r="D20" s="3">
        <v>87438</v>
      </c>
      <c r="E20" s="2">
        <v>2022</v>
      </c>
      <c r="F20" s="3">
        <v>0</v>
      </c>
    </row>
    <row r="21" spans="1:6" x14ac:dyDescent="0.25">
      <c r="A21" s="2">
        <v>2023</v>
      </c>
      <c r="B21" s="3">
        <v>0</v>
      </c>
      <c r="C21" s="2">
        <v>2023</v>
      </c>
      <c r="D21" s="3">
        <v>0</v>
      </c>
      <c r="E21" s="2">
        <v>2023</v>
      </c>
      <c r="F21" s="3">
        <v>0</v>
      </c>
    </row>
    <row r="22" spans="1:6" x14ac:dyDescent="0.25">
      <c r="A22" s="2">
        <v>2024</v>
      </c>
      <c r="B22" s="3">
        <v>0</v>
      </c>
      <c r="C22" s="2">
        <v>2024</v>
      </c>
      <c r="D22" s="3">
        <v>0</v>
      </c>
      <c r="E22" s="2">
        <v>2024</v>
      </c>
      <c r="F22" s="3">
        <v>0</v>
      </c>
    </row>
    <row r="23" spans="1:6" x14ac:dyDescent="0.25">
      <c r="A23" s="2">
        <v>2025</v>
      </c>
      <c r="B23" s="10">
        <v>0</v>
      </c>
      <c r="C23" s="11">
        <v>2025</v>
      </c>
      <c r="D23" s="10">
        <v>0</v>
      </c>
      <c r="E23" s="11">
        <v>2025</v>
      </c>
      <c r="F23" s="10">
        <v>0</v>
      </c>
    </row>
    <row r="24" spans="1:6" x14ac:dyDescent="0.25">
      <c r="A24" s="2">
        <v>2026</v>
      </c>
      <c r="B24" s="10">
        <v>0</v>
      </c>
      <c r="C24" s="11">
        <v>2026</v>
      </c>
      <c r="D24" s="10">
        <v>0</v>
      </c>
      <c r="E24" s="11">
        <v>2026</v>
      </c>
      <c r="F24" s="10">
        <v>0</v>
      </c>
    </row>
    <row r="25" spans="1:6" x14ac:dyDescent="0.25">
      <c r="A25" s="2">
        <v>2027</v>
      </c>
      <c r="B25" s="10">
        <v>0</v>
      </c>
      <c r="C25" s="11">
        <v>2027</v>
      </c>
      <c r="D25" s="10">
        <v>0</v>
      </c>
      <c r="E25" s="11">
        <v>2027</v>
      </c>
      <c r="F25" s="10">
        <v>0</v>
      </c>
    </row>
    <row r="26" spans="1:6" x14ac:dyDescent="0.25">
      <c r="A26" s="4" t="s">
        <v>1</v>
      </c>
      <c r="B26" s="5">
        <f>SUM(B16:B25)</f>
        <v>92800</v>
      </c>
      <c r="C26" s="4" t="s">
        <v>1</v>
      </c>
      <c r="D26" s="5">
        <f>SUM(D16:D25)</f>
        <v>397641</v>
      </c>
      <c r="E26" s="4" t="s">
        <v>1</v>
      </c>
      <c r="F26" s="5">
        <f>SUM(F16:F25)</f>
        <v>92800</v>
      </c>
    </row>
    <row r="28" spans="1:6" x14ac:dyDescent="0.25">
      <c r="B28" s="6"/>
    </row>
  </sheetData>
  <mergeCells count="1">
    <mergeCell ref="C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23" sqref="A23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10" max="10" width="18.5703125" customWidth="1"/>
  </cols>
  <sheetData>
    <row r="1" spans="1:6" x14ac:dyDescent="0.25">
      <c r="A1" t="s">
        <v>13</v>
      </c>
    </row>
    <row r="2" spans="1:6" x14ac:dyDescent="0.25">
      <c r="D2" t="s">
        <v>8</v>
      </c>
    </row>
    <row r="3" spans="1:6" x14ac:dyDescent="0.25">
      <c r="A3">
        <v>2018</v>
      </c>
      <c r="B3" s="1">
        <v>0</v>
      </c>
      <c r="C3" s="6">
        <f>B16</f>
        <v>0</v>
      </c>
      <c r="D3" s="6">
        <f t="shared" ref="D3:D12" si="0">B3-C3</f>
        <v>0</v>
      </c>
    </row>
    <row r="4" spans="1:6" x14ac:dyDescent="0.25">
      <c r="A4">
        <v>2019</v>
      </c>
      <c r="B4" s="1">
        <v>0</v>
      </c>
      <c r="C4" s="6">
        <f t="shared" ref="C4:C12" si="1">B17</f>
        <v>0</v>
      </c>
      <c r="D4" s="6">
        <f t="shared" si="0"/>
        <v>0</v>
      </c>
    </row>
    <row r="5" spans="1:6" x14ac:dyDescent="0.25">
      <c r="A5">
        <v>2020</v>
      </c>
      <c r="B5" s="1">
        <v>10000</v>
      </c>
      <c r="C5" s="6">
        <f t="shared" si="1"/>
        <v>10000</v>
      </c>
      <c r="D5" s="6">
        <f t="shared" si="0"/>
        <v>0</v>
      </c>
    </row>
    <row r="6" spans="1:6" x14ac:dyDescent="0.25">
      <c r="A6">
        <v>2021</v>
      </c>
      <c r="B6" s="1">
        <v>10000</v>
      </c>
      <c r="C6" s="6">
        <f t="shared" si="1"/>
        <v>10000</v>
      </c>
      <c r="D6" s="6">
        <f t="shared" si="0"/>
        <v>0</v>
      </c>
    </row>
    <row r="7" spans="1:6" x14ac:dyDescent="0.25">
      <c r="A7">
        <v>2022</v>
      </c>
      <c r="B7" s="1">
        <v>10000</v>
      </c>
      <c r="C7" s="6">
        <f t="shared" si="1"/>
        <v>10000</v>
      </c>
      <c r="D7" s="6">
        <f t="shared" si="0"/>
        <v>0</v>
      </c>
    </row>
    <row r="8" spans="1:6" x14ac:dyDescent="0.25">
      <c r="A8">
        <v>2023</v>
      </c>
      <c r="B8" s="1">
        <v>10000</v>
      </c>
      <c r="C8" s="6">
        <f t="shared" si="1"/>
        <v>10000</v>
      </c>
      <c r="D8" s="6">
        <f t="shared" si="0"/>
        <v>0</v>
      </c>
    </row>
    <row r="9" spans="1:6" x14ac:dyDescent="0.25">
      <c r="A9">
        <v>2024</v>
      </c>
      <c r="B9" s="1">
        <v>10000</v>
      </c>
      <c r="C9" s="6">
        <f t="shared" si="1"/>
        <v>10000</v>
      </c>
      <c r="D9" s="6">
        <f t="shared" si="0"/>
        <v>0</v>
      </c>
    </row>
    <row r="10" spans="1:6" x14ac:dyDescent="0.25">
      <c r="A10">
        <v>2025</v>
      </c>
      <c r="B10" s="1">
        <v>10000</v>
      </c>
      <c r="C10" s="6">
        <f t="shared" si="1"/>
        <v>10000</v>
      </c>
      <c r="D10" s="6">
        <f t="shared" si="0"/>
        <v>0</v>
      </c>
      <c r="F10" s="1"/>
    </row>
    <row r="11" spans="1:6" x14ac:dyDescent="0.25">
      <c r="A11">
        <v>2026</v>
      </c>
      <c r="B11" s="1">
        <v>10000</v>
      </c>
      <c r="C11" s="6">
        <f t="shared" si="1"/>
        <v>10000</v>
      </c>
      <c r="D11" s="6">
        <f t="shared" si="0"/>
        <v>0</v>
      </c>
    </row>
    <row r="12" spans="1:6" x14ac:dyDescent="0.25">
      <c r="A12">
        <v>2027</v>
      </c>
      <c r="B12" s="1">
        <v>10000</v>
      </c>
      <c r="C12" s="6">
        <f t="shared" si="1"/>
        <v>10000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80000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</row>
    <row r="16" spans="1:6" x14ac:dyDescent="0.25">
      <c r="A16" s="2">
        <v>2018</v>
      </c>
      <c r="B16" s="3">
        <v>0</v>
      </c>
    </row>
    <row r="17" spans="1:2" x14ac:dyDescent="0.25">
      <c r="A17" s="2">
        <v>2019</v>
      </c>
      <c r="B17" s="3">
        <v>0</v>
      </c>
    </row>
    <row r="18" spans="1:2" x14ac:dyDescent="0.25">
      <c r="A18" s="2">
        <v>2020</v>
      </c>
      <c r="B18" s="3">
        <v>10000</v>
      </c>
    </row>
    <row r="19" spans="1:2" x14ac:dyDescent="0.25">
      <c r="A19" s="2">
        <v>2021</v>
      </c>
      <c r="B19" s="3">
        <v>10000</v>
      </c>
    </row>
    <row r="20" spans="1:2" x14ac:dyDescent="0.25">
      <c r="A20" s="2">
        <v>2022</v>
      </c>
      <c r="B20" s="3">
        <v>10000</v>
      </c>
    </row>
    <row r="21" spans="1:2" x14ac:dyDescent="0.25">
      <c r="A21" s="2">
        <v>2023</v>
      </c>
      <c r="B21" s="3">
        <v>10000</v>
      </c>
    </row>
    <row r="22" spans="1:2" x14ac:dyDescent="0.25">
      <c r="A22" s="2">
        <v>2024</v>
      </c>
      <c r="B22" s="3">
        <v>10000</v>
      </c>
    </row>
    <row r="23" spans="1:2" x14ac:dyDescent="0.25">
      <c r="A23" s="2">
        <v>2025</v>
      </c>
      <c r="B23" s="3">
        <v>10000</v>
      </c>
    </row>
    <row r="24" spans="1:2" x14ac:dyDescent="0.25">
      <c r="A24" s="2">
        <v>2026</v>
      </c>
      <c r="B24" s="3">
        <v>10000</v>
      </c>
    </row>
    <row r="25" spans="1:2" x14ac:dyDescent="0.25">
      <c r="A25" s="2">
        <v>2027</v>
      </c>
      <c r="B25" s="3">
        <v>10000</v>
      </c>
    </row>
    <row r="26" spans="1:2" x14ac:dyDescent="0.25">
      <c r="A26" s="4" t="s">
        <v>1</v>
      </c>
      <c r="B26" s="5">
        <f>SUM(B16:B25)</f>
        <v>80000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</vt:lpstr>
      <vt:lpstr>ПП1</vt:lpstr>
      <vt:lpstr>ПП2</vt:lpstr>
      <vt:lpstr>ПП3</vt:lpstr>
      <vt:lpstr>ПП4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Пользователь</cp:lastModifiedBy>
  <cp:lastPrinted>2025-07-10T02:34:07Z</cp:lastPrinted>
  <dcterms:created xsi:type="dcterms:W3CDTF">2015-06-05T18:17:20Z</dcterms:created>
  <dcterms:modified xsi:type="dcterms:W3CDTF">2025-07-24T02:51:20Z</dcterms:modified>
</cp:coreProperties>
</file>