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" yWindow="65446" windowWidth="13590" windowHeight="6900" tabRatio="619" activeTab="5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</sheets>
  <definedNames>
    <definedName name="_xlnm.Print_Area" localSheetId="0">'прил 1'!$A$1:$L$55</definedName>
    <definedName name="_xlnm.Print_Area" localSheetId="1">'прил 2'!$A$1:$L$37</definedName>
    <definedName name="_xlnm.Print_Area" localSheetId="2">'прил 3'!$A$1:$L$30</definedName>
    <definedName name="_xlnm.Print_Area" localSheetId="3">'прил 4'!$A$1:$L$114</definedName>
    <definedName name="_xlnm.Print_Area" localSheetId="4">'прил 5'!$A$1:$K$48</definedName>
    <definedName name="_xlnm.Print_Area" localSheetId="5">'прил 6'!$A$1:$G$89</definedName>
  </definedNames>
  <calcPr fullCalcOnLoad="1"/>
</workbook>
</file>

<file path=xl/sharedStrings.xml><?xml version="1.0" encoding="utf-8"?>
<sst xmlns="http://schemas.openxmlformats.org/spreadsheetml/2006/main" count="934" uniqueCount="280">
  <si>
    <t>№ п/п</t>
  </si>
  <si>
    <t>Приложение №2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</si>
  <si>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</si>
  <si>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</si>
  <si>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</si>
  <si>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</si>
  <si>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</si>
  <si>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</si>
  <si>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</si>
  <si>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</si>
  <si>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</si>
  <si>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</si>
  <si>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</si>
  <si>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</si>
  <si>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</si>
  <si>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Ожидаемый результат от реализации подпрограммного мероприятия (в натуральном выражении)</t>
  </si>
  <si>
    <t xml:space="preserve">Мероприятие         программы 1            </t>
  </si>
  <si>
    <t>Мероприятие       программы2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</si>
  <si>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</si>
  <si>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</si>
  <si>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</si>
  <si>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</si>
  <si>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</si>
  <si>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 xml:space="preserve">В том числе </t>
  </si>
  <si>
    <t>Ответственный исполнитель, соисполнители</t>
  </si>
  <si>
    <t>бюджеты поселений(*)</t>
  </si>
  <si>
    <t>юридические лица</t>
  </si>
  <si>
    <t>краевой бюджет(*)</t>
  </si>
  <si>
    <t>районный бюджет</t>
  </si>
  <si>
    <t>х</t>
  </si>
  <si>
    <t>бюджеты поселений(**)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</si>
  <si>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</si>
  <si>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</si>
  <si>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</si>
  <si>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</si>
  <si>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t>Задача 1 "Обеспечение сохранности объектов культурного наследия"</t>
  </si>
  <si>
    <t>Задача 2 «Развитие библиотечного дела»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</si>
  <si>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</si>
  <si>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</si>
  <si>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Задача 3 «Развитие музейного дела»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</si>
  <si>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эффективное использование культурного наследия Туруханского района</t>
    </r>
  </si>
  <si>
    <t>Управление культуры администрации Туруханского района</t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</si>
  <si>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</si>
  <si>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</si>
  <si>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</si>
  <si>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</si>
  <si>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</si>
  <si>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</si>
  <si>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</si>
  <si>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</si>
  <si>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</si>
  <si>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</si>
  <si>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</si>
  <si>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</si>
  <si>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</si>
  <si>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</si>
  <si>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</si>
  <si>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</si>
  <si>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</si>
  <si>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</si>
  <si>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1.2</t>
  </si>
  <si>
    <t>Задача 2 «Поддержка творческих инициатив населения и организаций культуры»</t>
  </si>
  <si>
    <t>Перечень мероприятий подпрограммы "Развитие архивного дела"</t>
  </si>
  <si>
    <t>Задача 1 "Развитие системы непрерывного профессионального образования в области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</si>
  <si>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прав на отдых и оздоровление одаренных детей"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</si>
  <si>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"Денежное поощрение творческих работников, работников организаций культуры и образовательных учреждений в области культуры, талантливой молодежи в сфере культуры и искусства"</t>
    </r>
  </si>
  <si>
    <t>Задача 3 «Внедрение информационно-коммуникационных технологий в отрасли «культура», развитие информационных ресурсов»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</si>
  <si>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"Оснащение муниципальных музеев и библиотек Туруханского района компьютерным оборудованием и программным обеспечением, в том числе для ведения электронного каталога"</t>
    </r>
  </si>
  <si>
    <t>ИТОГО по мероприятию 4.1</t>
  </si>
  <si>
    <t>ИТОГО по мероприятию 4.2</t>
  </si>
  <si>
    <t>ИТОГО по мероприятию 4.3</t>
  </si>
  <si>
    <t>Задача 4 «Развитие инфраструктуры отрасли «культура»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</si>
  <si>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"Обеспечение муниципальных  учреждений культуры современными оборудованием  для безопасности, проведение работ по совершенствованию обеспечения уровня безопасности учреждений, посетителей и сотрудников"</t>
    </r>
  </si>
  <si>
    <r>
      <rPr>
        <u val="single"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"Строительство, реконструкция зданий учреждений культуры   и образовательных учреждений  в области культуры"</t>
    </r>
  </si>
  <si>
    <r>
      <rPr>
        <u val="single"/>
        <sz val="12"/>
        <rFont val="Times New Roman"/>
        <family val="1"/>
      </rPr>
      <t>Мероприятие 4.6</t>
    </r>
    <r>
      <rPr>
        <sz val="12"/>
        <rFont val="Times New Roman"/>
        <family val="1"/>
      </rPr>
      <t xml:space="preserve"> "Оснащение межпоселенческих учреждений культуры клубного типа материально-техническими ресурсами, необходимыми для производства культурного продукта и обеспечения социально-культурной деятельности  и автотранспортом"</t>
    </r>
  </si>
  <si>
    <r>
      <rPr>
        <u val="single"/>
        <sz val="12"/>
        <rFont val="Times New Roman"/>
        <family val="1"/>
      </rPr>
      <t>Мероприятие 4.7</t>
    </r>
    <r>
      <rPr>
        <sz val="12"/>
        <rFont val="Times New Roman"/>
        <family val="1"/>
      </rPr>
      <t xml:space="preserve"> "Оснащение специальным оборудованием муниципальных учреждений культурно-досугового типа, в структуре которых действуют клубные формирования по художественным ремеслам и декоративно-прикладному творчеству"</t>
    </r>
  </si>
  <si>
    <r>
      <rPr>
        <u val="single"/>
        <sz val="12"/>
        <rFont val="Times New Roman"/>
        <family val="1"/>
      </rPr>
      <t>Мероприятие 4.9</t>
    </r>
    <r>
      <rPr>
        <sz val="12"/>
        <rFont val="Times New Roman"/>
        <family val="1"/>
      </rPr>
      <t xml:space="preserve"> "Строительство зданий учреждений культурно-досугового типа в сельских населенных пунктах (включая привязку типовых проектов)"</t>
    </r>
  </si>
  <si>
    <t>ИТОГО по мероприятию 5.1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</si>
  <si>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</si>
  <si>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ИТОГО по мероприятию 4.4</t>
  </si>
  <si>
    <t>ИТОГО по мероприятию 4.6</t>
  </si>
  <si>
    <t>ИТОГО по мероприятию 4.7</t>
  </si>
  <si>
    <t>ИТОГО по мероприятию 4.9</t>
  </si>
  <si>
    <t>121</t>
  </si>
  <si>
    <t>122</t>
  </si>
  <si>
    <t>Администрация Туруханского района</t>
  </si>
  <si>
    <t>0702</t>
  </si>
  <si>
    <t>350</t>
  </si>
  <si>
    <t>0804</t>
  </si>
  <si>
    <t>540</t>
  </si>
  <si>
    <t>Управление ЖКХ и строительства администрации Туруханского района</t>
  </si>
  <si>
    <t>247</t>
  </si>
  <si>
    <t>Задача 1 "Модернизация материально-технической базы муниципального архива Туруханского района для создания нормативных условий хранения архивных документов,  исключающих их хищение и утрату"</t>
  </si>
  <si>
    <t>241</t>
  </si>
  <si>
    <t>0113</t>
  </si>
  <si>
    <t>обеспечение сохранности не менее 3 объектов культурного наследия в год</t>
  </si>
  <si>
    <t>создание не менее 5 интернет-сайтов учреждений культуры и дополнительного образования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</si>
  <si>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</si>
  <si>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Развитие культуры Туруханского района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</si>
  <si>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</si>
  <si>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</si>
  <si>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</si>
  <si>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</si>
  <si>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</si>
  <si>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</si>
  <si>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Обеспечение условий реализации программы</t>
  </si>
  <si>
    <t>число получателей денежных поощрений в сфере культуры и искусства - не менее 5 чел.</t>
  </si>
  <si>
    <t>Руководитель</t>
  </si>
  <si>
    <t>Ю.М. Тагиров</t>
  </si>
  <si>
    <t>Руководитель         _____________________</t>
  </si>
  <si>
    <t>оснащение основными средствами и материальными запасами не менее 2 учреждений культуры в год</t>
  </si>
  <si>
    <t>капитальный ремонт КДЦ "Заполярье" п.Светлогорск</t>
  </si>
  <si>
    <t>обеспечение реализации муниципальной программы не менее, чем на 95%</t>
  </si>
  <si>
    <t>капитальный ремонт здания СДК д.Горошиха</t>
  </si>
  <si>
    <t>ИТОГО по мероприятию 5.2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</si>
  <si>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</si>
  <si>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"Капитальный ремонт и реконструкция зданий и помещений муниципальных учреждений культуры и образовательных учреждений в области культуры, выполнение мероприятий по повышению пожарной и террористической безопасности учреждений, осуществляемых в процессе капитального ремонта и реконструкции зданий и помещений"</t>
    </r>
  </si>
  <si>
    <r>
      <rPr>
        <u val="single"/>
        <sz val="12"/>
        <rFont val="Times New Roman"/>
        <family val="1"/>
      </rPr>
      <t>Мероприятие 4.4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  </r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</si>
  <si>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</si>
  <si>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</si>
  <si>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"Оцифровка описей (перевод в электронный формат ПК "Архивный фонд")"</t>
    </r>
  </si>
  <si>
    <t>повышении фондов оплаты труда муниципальных учреждений культуры и дополнительного образования детей на 10% с 1 января 2014</t>
  </si>
  <si>
    <t>Перечень мероприятий подпрограммы "Обеспечение условий реализации программы и прочие мероприятия"</t>
  </si>
  <si>
    <t>в т.ч. КДЦ "Заполярье" в п.Светлогорск (ремонт)</t>
  </si>
  <si>
    <t>0648265</t>
  </si>
  <si>
    <t>приобретение не мене 2 веб-камер для обеспечения участия муниципальных архивов в мероприятиях в режиме on-line</t>
  </si>
  <si>
    <t>ИТОГО по мероприятию 2.4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</si>
  <si>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каталога"</t>
    </r>
  </si>
  <si>
    <t>243</t>
  </si>
  <si>
    <t>увеличение количества  экземпляров новых изданий в расчёте на 1 тыс. человек населения, поступивших в фонды общедоступных библиотек с 268 до 392 экземпляров</t>
  </si>
  <si>
    <t>увеличение представленных (во всех формах) зрителю музейных предметов в общем количестве музейных предметов основного фонда с 22,6 до 23,2 %</t>
  </si>
  <si>
    <t>увеличение среднего числа книговыдач в расчёте на 1 тыс. человек населения на 1,5 % в год</t>
  </si>
  <si>
    <t>увеличение количества посетителей муниципальных учреждений культурно-досугового типа на 1 тыс. человек населения с 8 652 до 9 106 чел.;
сохранение числа клубных формирований на 1 тыс. человек населения на уровне 11 ед.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</si>
  <si>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</si>
  <si>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</si>
  <si>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охват детей образовательными услугами в области культуры не менее 16,3 % от общего количества детей в возрасте от 7 до 15 лет</t>
  </si>
  <si>
    <t>увеличение доли детей, привлекаемых к участию в творческих мероприятиях, в общем числе детей до 389,4 %</t>
  </si>
  <si>
    <t>число получателей денежных поощрений в сфере культуры и искусства - не менее 10 чел.</t>
  </si>
  <si>
    <t>увеличение количества библиографических записей в электронных каталогах общедоступных библиотек ежегодно не менее чем на 5 тыс. записей</t>
  </si>
  <si>
    <t>увеличение доли библиотек, подключенных к сети Интернет, в общем количестве общедоступных библиотек до 64 %</t>
  </si>
  <si>
    <t>ИТОГО по мероприятию 2.5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</si>
  <si>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</si>
  <si>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1.3</t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</si>
  <si>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</si>
  <si>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бюджета"</t>
    </r>
  </si>
  <si>
    <t>ИТОГО по мероприятию 3.4</t>
  </si>
  <si>
    <t>число детей-участников оздоровительной детской кампании - не менее 2 чел.</t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</si>
  <si>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</si>
  <si>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</si>
  <si>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</si>
  <si>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</si>
  <si>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r>
      <rPr>
        <u val="single"/>
        <sz val="12"/>
        <rFont val="Times New Roman"/>
        <family val="1"/>
      </rPr>
      <t>Мероприятие 2.5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Туруханского района"</t>
    </r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</si>
  <si>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федерального бюджета"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</si>
  <si>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</si>
  <si>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</si>
  <si>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</si>
  <si>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</si>
  <si>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</si>
  <si>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ИТОГО по мероприятию 2.7</t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</si>
  <si>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</si>
  <si>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"Субсидии бюджетам муниципальных образований на оцифровку (перевод в электронный формат ПК "Архивный фонд") описей дел муниципальных архивов края"</t>
    </r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</si>
  <si>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"Приобретение веб-камер для муниципальных архивов в целях обеспечения их участия в мероприятиях в режиме on-line за счет краевого бюджета"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</si>
  <si>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"Приобретение веб-камер для муниципальных архивов в целях обеспечения их участия в мероприятиях в режиме on-line за счет местного бюджета"</t>
    </r>
  </si>
  <si>
    <r>
      <rPr>
        <u val="single"/>
        <sz val="12"/>
        <rFont val="Times New Roman"/>
        <family val="1"/>
      </rPr>
      <t>Мероприятие 2.5</t>
    </r>
    <r>
      <rPr>
        <sz val="12"/>
        <rFont val="Times New Roman"/>
        <family val="1"/>
      </rPr>
      <t xml:space="preserve"> "Оцифровка (перевод в электронный формат ПК "Архивный фонд") описей дел муниципальных архивов края"</t>
    </r>
  </si>
  <si>
    <t>2018 год</t>
  </si>
  <si>
    <t>0618119,
0610081190</t>
  </si>
  <si>
    <t>0648061,
0640080610</t>
  </si>
  <si>
    <t>119</t>
  </si>
  <si>
    <t>0648130,
0640081300</t>
  </si>
  <si>
    <t>0648129,
0640081290</t>
  </si>
  <si>
    <t>0648065,
0640080650</t>
  </si>
  <si>
    <t>0648133,
0640081330</t>
  </si>
  <si>
    <t>0648131,
0640081310</t>
  </si>
  <si>
    <t>0648132,
0640081320</t>
  </si>
  <si>
    <t>0648046,
0640080460</t>
  </si>
  <si>
    <t>129</t>
  </si>
  <si>
    <t>0618061,
0610080610</t>
  </si>
  <si>
    <t>0618065,
0610080650</t>
  </si>
  <si>
    <t>0618120,
0610081200</t>
  </si>
  <si>
    <t>0618122,
0610081220</t>
  </si>
  <si>
    <t>0618123,
0610081230</t>
  </si>
  <si>
    <t>0618302,
06100L3020</t>
  </si>
  <si>
    <t>0618121,
06100S1210</t>
  </si>
  <si>
    <t>0628061,
0620080610</t>
  </si>
  <si>
    <t>0628065,
0620080650</t>
  </si>
  <si>
    <t>0628124,
0620081240</t>
  </si>
  <si>
    <t>0638126,
0630081260</t>
  </si>
  <si>
    <t>0630000, 0630000000</t>
  </si>
  <si>
    <t>0648265, 0640082650</t>
  </si>
  <si>
    <t>0610000,  0610000000</t>
  </si>
  <si>
    <t>0620000, 0620000000</t>
  </si>
  <si>
    <t>0640000, 0640000000</t>
  </si>
  <si>
    <t>0648128,   0640081280</t>
  </si>
  <si>
    <t>0645148, 0640051480</t>
  </si>
  <si>
    <t>0647485, 0640074850</t>
  </si>
  <si>
    <t>0647489, 0640074890</t>
  </si>
  <si>
    <t>0645146, 0640051460</t>
  </si>
  <si>
    <t>0648135, 0640081350</t>
  </si>
  <si>
    <t>0648137, 0640081370</t>
  </si>
  <si>
    <t>0637519,
0630075190</t>
  </si>
  <si>
    <t>0637478, 0630074780</t>
  </si>
  <si>
    <t>0638275,    0630082750</t>
  </si>
  <si>
    <t>0637479,    0630074790</t>
  </si>
  <si>
    <t>0638307,      0630083070</t>
  </si>
  <si>
    <t>0618061, 0610080610</t>
  </si>
  <si>
    <t>0618065, 0610080650</t>
  </si>
  <si>
    <t>минимальное число социокультурных проектов в области культуры, реализованных      муниципальными       учреждениями - 4</t>
  </si>
  <si>
    <t>831</t>
  </si>
  <si>
    <t xml:space="preserve">
06100S4880</t>
  </si>
  <si>
    <t xml:space="preserve">
06100L1440</t>
  </si>
  <si>
    <t>853</t>
  </si>
  <si>
    <t>0640080610</t>
  </si>
  <si>
    <t>Организация туристско - рекреационных зон на территории Туруханского района</t>
  </si>
  <si>
    <t>0412</t>
  </si>
  <si>
    <t>0650074800</t>
  </si>
  <si>
    <t>к  подпрограмме "Развитие архивного дела", реализуемой в рамках муниципальной программы Туруханского района "Развитие культуры и туризма Туруханского района"</t>
  </si>
  <si>
    <t>к муниципальной программе Туруханского района "Развитие культуры и туризма Туруханского района"</t>
  </si>
  <si>
    <t>Организация туристско- рекреационных зон на территории Туруханского района</t>
  </si>
  <si>
    <t>к  подпрограмме "Обеспечение условий реализации программы и прочие мероприятия", реализуемой в рамках муниципальной программы Туруханского района "Развитие культуры и туризма Туруханского района"</t>
  </si>
  <si>
    <t>0640074490</t>
  </si>
  <si>
    <t>2019 год</t>
  </si>
  <si>
    <t>2020 год</t>
  </si>
  <si>
    <t>к подпрограмме "Искусство и народное творчество", реализуемой в рамках муниципальной программы Туруханского района "Развитие культуры и туризма Туруханского района"</t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</si>
  <si>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</si>
  <si>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</si>
  <si>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</si>
  <si>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</si>
  <si>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</si>
  <si>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</si>
  <si>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</si>
  <si>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</si>
  <si>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</si>
  <si>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</si>
  <si>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</si>
  <si>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Приложение №7</t>
  </si>
  <si>
    <t>Приложение №8</t>
  </si>
  <si>
    <t>к  подпрограмме "Культурное наследие", реализуемой в рамках муниципальной программы Туруханского района "Развитие культуры и туризма Туруханского района"</t>
  </si>
  <si>
    <t>Отдельное мероприятие</t>
  </si>
  <si>
    <t>Задача 2 «Формирование современной информационно-технологической инфраструктуры"</t>
  </si>
  <si>
    <t>Задача 2 «Поддержка творческих работников»</t>
  </si>
  <si>
    <t>Задача 5 «Обеспечение эффективного управления отрасли «культура»</t>
  </si>
  <si>
    <t>приобретение специального оборудования для муниципальных учреждений культуры</t>
  </si>
  <si>
    <t>0640055190</t>
  </si>
  <si>
    <t>0703</t>
  </si>
  <si>
    <t>06100R5190</t>
  </si>
  <si>
    <t>06400R5580</t>
  </si>
  <si>
    <t>Управление культуры и молодёжной политики администрации Туруханского района</t>
  </si>
  <si>
    <t xml:space="preserve">
0620074810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</si>
  <si>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"Реализация социокультурных проектов муниципальных учреждений культуры и образовательных учреждений в области культуры"</t>
    </r>
  </si>
  <si>
    <t>06400S8400</t>
  </si>
  <si>
    <t>06400S4810</t>
  </si>
  <si>
    <t xml:space="preserve">Мероприятие 1.5 "Реализация социокультурных проектов муниципальными учреждениями культуры и образовательными организациями в области культуры </t>
  </si>
  <si>
    <t>ИТОГО по мероприятию 1.5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</si>
  <si>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Обеспечение деятельности подведомственных учреждений за счет прочих доходов от оказания платных услуг(работ)</t>
    </r>
  </si>
  <si>
    <r>
      <rPr>
        <u val="single"/>
        <sz val="11"/>
        <rFont val="Times New Roman"/>
        <family val="1"/>
      </rPr>
      <t>Мероприятие 4.1</t>
    </r>
    <r>
      <rPr>
        <sz val="11"/>
        <rFont val="Times New Roman"/>
        <family val="1"/>
      </rPr>
      <t xml:space="preserve"> Обеспечение развития и укрепления материально-технической базы муниципальных домов культуры, поддержка творческой деятельности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</si>
  <si>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краевого бюджета для обеспечения софинансирования"</t>
    </r>
  </si>
  <si>
    <r>
      <rPr>
        <u val="single"/>
        <sz val="12"/>
        <rFont val="Times New Roman"/>
        <family val="1"/>
      </rPr>
      <t>Мероприятие 2.7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местного бюджета"</t>
    </r>
  </si>
  <si>
    <t>06400R5190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</si>
  <si>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</si>
  <si>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</si>
  <si>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</si>
  <si>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"Приобретение специального оборудования для муниципальных учреждений культуры"</t>
    </r>
  </si>
  <si>
    <t>Итого на 2018-2020 годы</t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</si>
  <si>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"Сохарнение, возрождение и развитие народных художественных просыслов и ремесел"</t>
    </r>
  </si>
  <si>
    <t>0620083870</t>
  </si>
  <si>
    <t>06400S4490</t>
  </si>
  <si>
    <t>Капитальный ремонт сельского Дома культуры п. Келлог</t>
  </si>
  <si>
    <t>Мероприятие 4.3 "Софинансирование к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культуры"</t>
  </si>
  <si>
    <t>06400R4670</t>
  </si>
  <si>
    <t>06400S4670</t>
  </si>
  <si>
    <t>фед</t>
  </si>
  <si>
    <t>краев</t>
  </si>
  <si>
    <t>кр</t>
  </si>
  <si>
    <t>район</t>
  </si>
  <si>
    <t>Приложение № 1
к постановлению 
администрации  Туруханского района 
от 16.08.2018 г. № 913-п</t>
  </si>
  <si>
    <t>Приложение № 2
к постановлению 
администрации  Туруханского района 
от 16.08. 2018 г. № 913 -п</t>
  </si>
  <si>
    <t>Приложение № 3
к постановлению 
администрации  Туруханского района 
от 16.08. 2018 № 913 -п</t>
  </si>
  <si>
    <t>Приложение № 4
к постановлению 
администрации  Туруханского района 
от 16.08. 2018 № 913-п</t>
  </si>
  <si>
    <t>Приложение № 5
к постановлению 
администрации  Туруханского района 
от 16.08. 2018 № 913 -п</t>
  </si>
  <si>
    <t>Приложение № 6
к постановлению 
администрации  Туруханского района 
от 16.08. 2018 № 913-п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</si>
</sst>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0.0%"/>
    <numFmt numFmtId="196" formatCode="[$-FC19]d\ mmmm\ yyyy\ &quot;г.&quot;"/>
    <numFmt numFmtId="197" formatCode="0.000"/>
    <numFmt numFmtId="198" formatCode="#,##0.0000"/>
    <numFmt numFmtId="199" formatCode="0.0000"/>
  </numFmts>
  <fonts count="5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1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92" fontId="1" fillId="0" borderId="0" xfId="0" applyNumberFormat="1" applyFont="1" applyAlignment="1">
      <alignment/>
    </xf>
    <xf numFmtId="19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194" fontId="1" fillId="0" borderId="10" xfId="0" applyNumberFormat="1" applyFont="1" applyBorder="1" applyAlignment="1">
      <alignment horizontal="right" vertical="center"/>
    </xf>
    <xf numFmtId="194" fontId="1" fillId="0" borderId="10" xfId="0" applyNumberFormat="1" applyFont="1" applyFill="1" applyBorder="1" applyAlignment="1">
      <alignment horizontal="right" vertical="center"/>
    </xf>
    <xf numFmtId="192" fontId="3" fillId="32" borderId="0" xfId="0" applyNumberFormat="1" applyFont="1" applyFill="1" applyAlignment="1">
      <alignment horizontal="right"/>
    </xf>
    <xf numFmtId="192" fontId="1" fillId="32" borderId="0" xfId="0" applyNumberFormat="1" applyFont="1" applyFill="1" applyAlignment="1">
      <alignment horizontal="right"/>
    </xf>
    <xf numFmtId="192" fontId="1" fillId="32" borderId="0" xfId="0" applyNumberFormat="1" applyFont="1" applyFill="1" applyBorder="1" applyAlignment="1">
      <alignment horizontal="right" vertical="center"/>
    </xf>
    <xf numFmtId="192" fontId="1" fillId="32" borderId="0" xfId="0" applyNumberFormat="1" applyFont="1" applyFill="1" applyAlignment="1">
      <alignment horizontal="right" vertical="center" wrapText="1"/>
    </xf>
    <xf numFmtId="192" fontId="1" fillId="32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49" fontId="1" fillId="32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right" vertical="center" wrapText="1"/>
    </xf>
    <xf numFmtId="0" fontId="51" fillId="0" borderId="12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194" fontId="1" fillId="0" borderId="11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19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4" fontId="1" fillId="0" borderId="0" xfId="0" applyNumberFormat="1" applyFont="1" applyAlignment="1">
      <alignment horizontal="right" vertical="center" wrapText="1"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Border="1" applyAlignment="1">
      <alignment horizontal="right" vertical="center" wrapText="1"/>
    </xf>
    <xf numFmtId="194" fontId="1" fillId="0" borderId="0" xfId="0" applyNumberFormat="1" applyFont="1" applyAlignment="1">
      <alignment horizontal="center" vertical="center" wrapText="1"/>
    </xf>
    <xf numFmtId="192" fontId="10" fillId="0" borderId="0" xfId="0" applyNumberFormat="1" applyFont="1" applyAlignment="1">
      <alignment horizontal="right" vertical="center" wrapText="1"/>
    </xf>
    <xf numFmtId="194" fontId="10" fillId="0" borderId="0" xfId="0" applyNumberFormat="1" applyFont="1" applyAlignment="1">
      <alignment horizontal="right" vertical="center"/>
    </xf>
    <xf numFmtId="194" fontId="10" fillId="0" borderId="0" xfId="0" applyNumberFormat="1" applyFont="1" applyAlignment="1">
      <alignment horizontal="right" vertical="center" wrapText="1"/>
    </xf>
    <xf numFmtId="197" fontId="10" fillId="0" borderId="0" xfId="57" applyNumberFormat="1" applyFont="1" applyAlignment="1">
      <alignment horizontal="right"/>
    </xf>
    <xf numFmtId="194" fontId="10" fillId="0" borderId="0" xfId="0" applyNumberFormat="1" applyFont="1" applyAlignment="1">
      <alignment horizontal="right"/>
    </xf>
    <xf numFmtId="192" fontId="10" fillId="0" borderId="0" xfId="0" applyNumberFormat="1" applyFont="1" applyAlignment="1">
      <alignment horizontal="right"/>
    </xf>
    <xf numFmtId="49" fontId="10" fillId="0" borderId="0" xfId="0" applyNumberFormat="1" applyFont="1" applyBorder="1" applyAlignment="1">
      <alignment horizontal="center" vertical="center" wrapText="1"/>
    </xf>
    <xf numFmtId="192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/>
    </xf>
    <xf numFmtId="192" fontId="10" fillId="32" borderId="0" xfId="0" applyNumberFormat="1" applyFont="1" applyFill="1" applyBorder="1" applyAlignment="1">
      <alignment horizontal="right" vertical="center" wrapText="1"/>
    </xf>
    <xf numFmtId="194" fontId="10" fillId="32" borderId="0" xfId="0" applyNumberFormat="1" applyFont="1" applyFill="1" applyAlignment="1">
      <alignment horizontal="right" vertical="center" wrapText="1"/>
    </xf>
    <xf numFmtId="192" fontId="10" fillId="32" borderId="0" xfId="0" applyNumberFormat="1" applyFont="1" applyFill="1" applyAlignment="1">
      <alignment horizontal="right"/>
    </xf>
    <xf numFmtId="194" fontId="10" fillId="32" borderId="0" xfId="0" applyNumberFormat="1" applyFont="1" applyFill="1" applyAlignment="1">
      <alignment horizontal="right"/>
    </xf>
    <xf numFmtId="194" fontId="10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/>
    </xf>
    <xf numFmtId="197" fontId="1" fillId="0" borderId="10" xfId="0" applyNumberFormat="1" applyFont="1" applyFill="1" applyBorder="1" applyAlignment="1">
      <alignment horizontal="right" vertical="center"/>
    </xf>
    <xf numFmtId="192" fontId="1" fillId="0" borderId="11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192" fontId="11" fillId="0" borderId="0" xfId="0" applyNumberFormat="1" applyFont="1" applyAlignment="1">
      <alignment horizontal="center" vertical="center" wrapText="1"/>
    </xf>
    <xf numFmtId="19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97" fontId="11" fillId="0" borderId="0" xfId="0" applyNumberFormat="1" applyFont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192" fontId="1" fillId="32" borderId="17" xfId="0" applyNumberFormat="1" applyFont="1" applyFill="1" applyBorder="1" applyAlignment="1">
      <alignment horizontal="center" vertical="center" wrapText="1"/>
    </xf>
    <xf numFmtId="192" fontId="1" fillId="3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right" vertical="center"/>
    </xf>
    <xf numFmtId="49" fontId="1" fillId="32" borderId="17" xfId="0" applyNumberFormat="1" applyFont="1" applyFill="1" applyBorder="1" applyAlignment="1">
      <alignment horizontal="right" vertical="center"/>
    </xf>
    <xf numFmtId="49" fontId="1" fillId="32" borderId="15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49" fontId="1" fillId="32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92" fontId="1" fillId="0" borderId="0" xfId="0" applyNumberFormat="1" applyFont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vertical="center" wrapText="1"/>
    </xf>
    <xf numFmtId="194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0" fillId="0" borderId="0" xfId="0" applyNumberFormat="1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92" fontId="1" fillId="0" borderId="17" xfId="0" applyNumberFormat="1" applyFont="1" applyBorder="1" applyAlignment="1">
      <alignment horizontal="center" vertical="center" wrapText="1"/>
    </xf>
    <xf numFmtId="192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92" fontId="1" fillId="0" borderId="17" xfId="0" applyNumberFormat="1" applyFont="1" applyFill="1" applyBorder="1" applyAlignment="1">
      <alignment horizontal="center" vertical="center" wrapText="1"/>
    </xf>
    <xf numFmtId="192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92" fontId="1" fillId="0" borderId="0" xfId="0" applyNumberFormat="1" applyFont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92" fontId="1" fillId="0" borderId="2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2" fontId="1" fillId="0" borderId="13" xfId="0" applyNumberFormat="1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view="pageBreakPreview" zoomScale="75" zoomScaleSheetLayoutView="75" zoomScalePageLayoutView="0" workbookViewId="0" topLeftCell="A1">
      <selection activeCell="I1" sqref="I1:L1"/>
    </sheetView>
  </sheetViews>
  <sheetFormatPr defaultColWidth="9.140625" defaultRowHeight="12.75"/>
  <cols>
    <col min="1" max="1" width="9.140625" style="88" customWidth="1"/>
    <col min="2" max="2" width="49.00390625" style="12" customWidth="1"/>
    <col min="3" max="3" width="26.57421875" style="12" customWidth="1"/>
    <col min="4" max="5" width="9.140625" style="30" customWidth="1"/>
    <col min="6" max="6" width="12.7109375" style="30" bestFit="1" customWidth="1"/>
    <col min="7" max="7" width="9.8515625" style="30" bestFit="1" customWidth="1"/>
    <col min="8" max="10" width="16.140625" style="38" customWidth="1"/>
    <col min="11" max="11" width="16.57421875" style="38" customWidth="1"/>
    <col min="12" max="12" width="34.8515625" style="12" customWidth="1"/>
    <col min="13" max="16384" width="9.140625" style="12" customWidth="1"/>
  </cols>
  <sheetData>
    <row r="1" spans="2:15" ht="66.75" customHeight="1">
      <c r="B1" s="4"/>
      <c r="C1" s="4"/>
      <c r="D1" s="22"/>
      <c r="E1" s="22"/>
      <c r="F1" s="22"/>
      <c r="G1" s="22"/>
      <c r="H1" s="90"/>
      <c r="I1" s="141" t="s">
        <v>274</v>
      </c>
      <c r="J1" s="141"/>
      <c r="K1" s="141"/>
      <c r="L1" s="142"/>
      <c r="M1" s="90"/>
      <c r="N1" s="90"/>
      <c r="O1" s="90"/>
    </row>
    <row r="2" spans="2:15" ht="15.75" customHeight="1">
      <c r="B2" s="4"/>
      <c r="C2" s="4"/>
      <c r="D2" s="22"/>
      <c r="E2" s="22"/>
      <c r="F2" s="22"/>
      <c r="G2" s="22"/>
      <c r="H2" s="90"/>
      <c r="I2" s="87"/>
      <c r="J2" s="87"/>
      <c r="K2" s="87"/>
      <c r="L2" s="87"/>
      <c r="M2" s="90"/>
      <c r="N2" s="90"/>
      <c r="O2" s="90"/>
    </row>
    <row r="3" spans="2:15" ht="18.75" customHeight="1">
      <c r="B3" s="4"/>
      <c r="C3" s="4"/>
      <c r="D3" s="22"/>
      <c r="E3" s="22"/>
      <c r="F3" s="22"/>
      <c r="G3" s="22"/>
      <c r="H3" s="90"/>
      <c r="I3" s="139" t="s">
        <v>1</v>
      </c>
      <c r="J3" s="139"/>
      <c r="K3" s="139"/>
      <c r="L3" s="139"/>
      <c r="M3" s="90"/>
      <c r="N3" s="90"/>
      <c r="O3" s="90"/>
    </row>
    <row r="4" spans="2:15" ht="18.75" customHeight="1">
      <c r="B4" s="4"/>
      <c r="C4" s="4"/>
      <c r="D4" s="22"/>
      <c r="E4" s="22"/>
      <c r="F4" s="22"/>
      <c r="G4" s="22"/>
      <c r="H4" s="90"/>
      <c r="I4" s="140" t="s">
        <v>236</v>
      </c>
      <c r="J4" s="140"/>
      <c r="K4" s="140"/>
      <c r="L4" s="140"/>
      <c r="M4" s="90"/>
      <c r="N4" s="90"/>
      <c r="O4" s="90"/>
    </row>
    <row r="5" spans="2:15" ht="18.75" customHeight="1">
      <c r="B5" s="4"/>
      <c r="C5" s="4"/>
      <c r="D5" s="22"/>
      <c r="E5" s="22"/>
      <c r="F5" s="22"/>
      <c r="G5" s="22"/>
      <c r="H5" s="90"/>
      <c r="I5" s="140"/>
      <c r="J5" s="140"/>
      <c r="K5" s="140"/>
      <c r="L5" s="140"/>
      <c r="M5" s="90"/>
      <c r="N5" s="90"/>
      <c r="O5" s="90"/>
    </row>
    <row r="6" spans="2:15" ht="18.75" customHeight="1">
      <c r="B6" s="4"/>
      <c r="C6" s="4"/>
      <c r="D6" s="22"/>
      <c r="E6" s="22"/>
      <c r="F6" s="22"/>
      <c r="G6" s="22"/>
      <c r="H6" s="90"/>
      <c r="I6" s="140"/>
      <c r="J6" s="140"/>
      <c r="K6" s="140"/>
      <c r="L6" s="140"/>
      <c r="M6" s="90"/>
      <c r="N6" s="90"/>
      <c r="O6" s="90"/>
    </row>
    <row r="7" spans="2:15" ht="15.75">
      <c r="B7" s="75"/>
      <c r="C7" s="75"/>
      <c r="D7" s="76"/>
      <c r="E7" s="76"/>
      <c r="F7" s="76"/>
      <c r="G7" s="76"/>
      <c r="H7" s="90"/>
      <c r="I7" s="90"/>
      <c r="J7" s="90"/>
      <c r="K7" s="90"/>
      <c r="L7" s="90"/>
      <c r="M7" s="90"/>
      <c r="N7" s="90"/>
      <c r="O7" s="90"/>
    </row>
    <row r="8" spans="2:12" ht="15.75">
      <c r="B8" s="135" t="s">
        <v>34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2:12" ht="15.75">
      <c r="B9" s="75"/>
      <c r="C9" s="75"/>
      <c r="D9" s="76"/>
      <c r="E9" s="76"/>
      <c r="F9" s="76"/>
      <c r="G9" s="76"/>
      <c r="H9" s="57"/>
      <c r="I9" s="57"/>
      <c r="J9" s="57"/>
      <c r="K9" s="57"/>
      <c r="L9" s="75"/>
    </row>
    <row r="10" spans="1:14" ht="31.5" customHeight="1">
      <c r="A10" s="168" t="s">
        <v>0</v>
      </c>
      <c r="B10" s="136" t="s">
        <v>2</v>
      </c>
      <c r="C10" s="136" t="s">
        <v>3</v>
      </c>
      <c r="D10" s="145" t="s">
        <v>4</v>
      </c>
      <c r="E10" s="145"/>
      <c r="F10" s="145"/>
      <c r="G10" s="145"/>
      <c r="H10" s="137"/>
      <c r="I10" s="137"/>
      <c r="J10" s="137"/>
      <c r="K10" s="138"/>
      <c r="L10" s="136" t="s">
        <v>15</v>
      </c>
      <c r="M10" s="13"/>
      <c r="N10" s="13"/>
    </row>
    <row r="11" spans="1:12" ht="31.5">
      <c r="A11" s="169"/>
      <c r="B11" s="136"/>
      <c r="C11" s="136"/>
      <c r="D11" s="77" t="s">
        <v>5</v>
      </c>
      <c r="E11" s="77" t="s">
        <v>6</v>
      </c>
      <c r="F11" s="77" t="s">
        <v>7</v>
      </c>
      <c r="G11" s="77" t="s">
        <v>8</v>
      </c>
      <c r="H11" s="43" t="s">
        <v>164</v>
      </c>
      <c r="I11" s="98" t="s">
        <v>220</v>
      </c>
      <c r="J11" s="85" t="s">
        <v>221</v>
      </c>
      <c r="K11" s="48" t="s">
        <v>262</v>
      </c>
      <c r="L11" s="136"/>
    </row>
    <row r="12" spans="1:12" ht="47.25">
      <c r="A12" s="89">
        <v>1</v>
      </c>
      <c r="B12" s="49" t="s">
        <v>40</v>
      </c>
      <c r="C12" s="78" t="s">
        <v>29</v>
      </c>
      <c r="D12" s="79" t="s">
        <v>29</v>
      </c>
      <c r="E12" s="79" t="s">
        <v>29</v>
      </c>
      <c r="F12" s="79" t="s">
        <v>29</v>
      </c>
      <c r="G12" s="79" t="s">
        <v>29</v>
      </c>
      <c r="H12" s="101">
        <f>H13+H16+H41</f>
        <v>50764.61799999999</v>
      </c>
      <c r="I12" s="101">
        <f>I13+I16+I41</f>
        <v>27222.567000000003</v>
      </c>
      <c r="J12" s="101">
        <f>J13+J16+J41</f>
        <v>27222.567000000003</v>
      </c>
      <c r="K12" s="101">
        <f aca="true" t="shared" si="0" ref="K12:K55">SUM(H12:J12)</f>
        <v>105209.75200000001</v>
      </c>
      <c r="L12" s="80" t="s">
        <v>29</v>
      </c>
    </row>
    <row r="13" spans="1:12" s="41" customFormat="1" ht="31.5">
      <c r="A13" s="89">
        <v>2</v>
      </c>
      <c r="B13" s="81" t="s">
        <v>35</v>
      </c>
      <c r="C13" s="78" t="s">
        <v>29</v>
      </c>
      <c r="D13" s="79" t="s">
        <v>29</v>
      </c>
      <c r="E13" s="79" t="s">
        <v>29</v>
      </c>
      <c r="F13" s="79" t="s">
        <v>29</v>
      </c>
      <c r="G13" s="79" t="s">
        <v>29</v>
      </c>
      <c r="H13" s="104">
        <f>H15</f>
        <v>0</v>
      </c>
      <c r="I13" s="104">
        <f>I15</f>
        <v>0</v>
      </c>
      <c r="J13" s="101">
        <f aca="true" t="shared" si="1" ref="J13:J54">I13</f>
        <v>0</v>
      </c>
      <c r="K13" s="101">
        <f t="shared" si="0"/>
        <v>0</v>
      </c>
      <c r="L13" s="80" t="s">
        <v>29</v>
      </c>
    </row>
    <row r="14" spans="1:12" ht="47.25">
      <c r="A14" s="168">
        <v>3</v>
      </c>
      <c r="B14" s="171" t="s">
        <v>37</v>
      </c>
      <c r="C14" s="43" t="s">
        <v>41</v>
      </c>
      <c r="D14" s="82" t="s">
        <v>42</v>
      </c>
      <c r="E14" s="82" t="s">
        <v>43</v>
      </c>
      <c r="F14" s="77" t="s">
        <v>165</v>
      </c>
      <c r="G14" s="82" t="s">
        <v>42</v>
      </c>
      <c r="H14" s="55">
        <v>0</v>
      </c>
      <c r="I14" s="55">
        <v>0</v>
      </c>
      <c r="J14" s="99">
        <f t="shared" si="1"/>
        <v>0</v>
      </c>
      <c r="K14" s="99">
        <f t="shared" si="0"/>
        <v>0</v>
      </c>
      <c r="L14" s="143" t="s">
        <v>95</v>
      </c>
    </row>
    <row r="15" spans="1:12" ht="15.75">
      <c r="A15" s="169"/>
      <c r="B15" s="172"/>
      <c r="C15" s="149" t="s">
        <v>50</v>
      </c>
      <c r="D15" s="150"/>
      <c r="E15" s="150"/>
      <c r="F15" s="150"/>
      <c r="G15" s="151"/>
      <c r="H15" s="55">
        <f>H14</f>
        <v>0</v>
      </c>
      <c r="I15" s="55">
        <f>I14</f>
        <v>0</v>
      </c>
      <c r="J15" s="99">
        <f t="shared" si="1"/>
        <v>0</v>
      </c>
      <c r="K15" s="99">
        <f t="shared" si="0"/>
        <v>0</v>
      </c>
      <c r="L15" s="144"/>
    </row>
    <row r="16" spans="1:12" s="41" customFormat="1" ht="15.75">
      <c r="A16" s="89">
        <v>4</v>
      </c>
      <c r="B16" s="81" t="s">
        <v>36</v>
      </c>
      <c r="C16" s="78" t="s">
        <v>29</v>
      </c>
      <c r="D16" s="79" t="s">
        <v>29</v>
      </c>
      <c r="E16" s="79" t="s">
        <v>29</v>
      </c>
      <c r="F16" s="79" t="s">
        <v>29</v>
      </c>
      <c r="G16" s="79" t="s">
        <v>29</v>
      </c>
      <c r="H16" s="104">
        <f>H23+H25+H27+H29+H34+H37+H40</f>
        <v>35962.81499999999</v>
      </c>
      <c r="I16" s="104">
        <f>I23+I25+I27+I29+I34+I37+I40</f>
        <v>22080.687000000005</v>
      </c>
      <c r="J16" s="104">
        <f>J23+J25+J27+J29+J34+J37+J40</f>
        <v>22080.687000000005</v>
      </c>
      <c r="K16" s="101">
        <f t="shared" si="0"/>
        <v>80124.189</v>
      </c>
      <c r="L16" s="80" t="s">
        <v>29</v>
      </c>
    </row>
    <row r="17" spans="1:12" ht="15.75" customHeight="1">
      <c r="A17" s="168">
        <v>5</v>
      </c>
      <c r="B17" s="171" t="s">
        <v>38</v>
      </c>
      <c r="C17" s="136" t="s">
        <v>41</v>
      </c>
      <c r="D17" s="158" t="s">
        <v>42</v>
      </c>
      <c r="E17" s="158" t="s">
        <v>43</v>
      </c>
      <c r="F17" s="145" t="s">
        <v>176</v>
      </c>
      <c r="G17" s="82" t="s">
        <v>44</v>
      </c>
      <c r="H17" s="55">
        <v>19476.259</v>
      </c>
      <c r="I17" s="55">
        <v>11575.869</v>
      </c>
      <c r="J17" s="99">
        <f t="shared" si="1"/>
        <v>11575.869</v>
      </c>
      <c r="K17" s="99">
        <f t="shared" si="0"/>
        <v>42627.996999999996</v>
      </c>
      <c r="L17" s="136" t="s">
        <v>131</v>
      </c>
    </row>
    <row r="18" spans="1:12" ht="15.75">
      <c r="A18" s="170"/>
      <c r="B18" s="173"/>
      <c r="C18" s="136"/>
      <c r="D18" s="158"/>
      <c r="E18" s="158"/>
      <c r="F18" s="145"/>
      <c r="G18" s="82" t="s">
        <v>45</v>
      </c>
      <c r="H18" s="55">
        <v>1180.16</v>
      </c>
      <c r="I18" s="55">
        <v>663.455</v>
      </c>
      <c r="J18" s="55">
        <v>663.455</v>
      </c>
      <c r="K18" s="99">
        <f t="shared" si="0"/>
        <v>2507.07</v>
      </c>
      <c r="L18" s="136"/>
    </row>
    <row r="19" spans="1:12" ht="15.75" customHeight="1">
      <c r="A19" s="170"/>
      <c r="B19" s="173"/>
      <c r="C19" s="136"/>
      <c r="D19" s="158"/>
      <c r="E19" s="158"/>
      <c r="F19" s="145"/>
      <c r="G19" s="82" t="s">
        <v>167</v>
      </c>
      <c r="H19" s="55">
        <v>5890.955</v>
      </c>
      <c r="I19" s="55">
        <v>3496.022</v>
      </c>
      <c r="J19" s="99">
        <f t="shared" si="1"/>
        <v>3496.022</v>
      </c>
      <c r="K19" s="99">
        <f t="shared" si="0"/>
        <v>12882.999</v>
      </c>
      <c r="L19" s="136"/>
    </row>
    <row r="20" spans="1:12" ht="15.75">
      <c r="A20" s="170"/>
      <c r="B20" s="173"/>
      <c r="C20" s="136"/>
      <c r="D20" s="158"/>
      <c r="E20" s="158"/>
      <c r="F20" s="145"/>
      <c r="G20" s="82" t="s">
        <v>42</v>
      </c>
      <c r="H20" s="55">
        <v>8351.189</v>
      </c>
      <c r="I20" s="55">
        <v>6026.2</v>
      </c>
      <c r="J20" s="55">
        <v>6026.2</v>
      </c>
      <c r="K20" s="99">
        <f t="shared" si="0"/>
        <v>20403.589</v>
      </c>
      <c r="L20" s="136"/>
    </row>
    <row r="21" spans="1:12" ht="15.75">
      <c r="A21" s="170"/>
      <c r="B21" s="173"/>
      <c r="C21" s="136"/>
      <c r="D21" s="158"/>
      <c r="E21" s="158"/>
      <c r="F21" s="145"/>
      <c r="G21" s="82" t="s">
        <v>46</v>
      </c>
      <c r="H21" s="55">
        <v>3.2</v>
      </c>
      <c r="I21" s="55">
        <v>3.2</v>
      </c>
      <c r="J21" s="55">
        <v>3.2</v>
      </c>
      <c r="K21" s="99">
        <f t="shared" si="0"/>
        <v>9.600000000000001</v>
      </c>
      <c r="L21" s="136"/>
    </row>
    <row r="22" spans="1:12" ht="15.75">
      <c r="A22" s="170"/>
      <c r="B22" s="173"/>
      <c r="C22" s="136"/>
      <c r="D22" s="158"/>
      <c r="E22" s="158"/>
      <c r="F22" s="145"/>
      <c r="G22" s="84" t="s">
        <v>210</v>
      </c>
      <c r="H22" s="55">
        <v>0</v>
      </c>
      <c r="I22" s="55">
        <v>0</v>
      </c>
      <c r="J22" s="99">
        <v>0</v>
      </c>
      <c r="K22" s="99">
        <f t="shared" si="0"/>
        <v>0</v>
      </c>
      <c r="L22" s="136"/>
    </row>
    <row r="23" spans="1:12" ht="15.75">
      <c r="A23" s="169"/>
      <c r="B23" s="173"/>
      <c r="C23" s="149" t="s">
        <v>47</v>
      </c>
      <c r="D23" s="150"/>
      <c r="E23" s="150"/>
      <c r="F23" s="150"/>
      <c r="G23" s="151"/>
      <c r="H23" s="55">
        <f>SUM(H17:H21)</f>
        <v>34901.76299999999</v>
      </c>
      <c r="I23" s="55">
        <f>SUM(I17:I21)</f>
        <v>21764.746000000003</v>
      </c>
      <c r="J23" s="99">
        <f t="shared" si="1"/>
        <v>21764.746000000003</v>
      </c>
      <c r="K23" s="99">
        <f t="shared" si="0"/>
        <v>78431.25499999999</v>
      </c>
      <c r="L23" s="136"/>
    </row>
    <row r="24" spans="1:12" s="53" customFormat="1" ht="47.25" customHeight="1">
      <c r="A24" s="168">
        <v>6</v>
      </c>
      <c r="B24" s="171" t="s">
        <v>154</v>
      </c>
      <c r="C24" s="43" t="s">
        <v>41</v>
      </c>
      <c r="D24" s="82" t="s">
        <v>42</v>
      </c>
      <c r="E24" s="82" t="s">
        <v>43</v>
      </c>
      <c r="F24" s="77" t="s">
        <v>177</v>
      </c>
      <c r="G24" s="82" t="s">
        <v>42</v>
      </c>
      <c r="H24" s="55">
        <v>15</v>
      </c>
      <c r="I24" s="55">
        <v>15</v>
      </c>
      <c r="J24" s="55">
        <v>15</v>
      </c>
      <c r="K24" s="99">
        <f t="shared" si="0"/>
        <v>45</v>
      </c>
      <c r="L24" s="136"/>
    </row>
    <row r="25" spans="1:12" s="53" customFormat="1" ht="15.75">
      <c r="A25" s="169"/>
      <c r="B25" s="172"/>
      <c r="C25" s="149" t="s">
        <v>51</v>
      </c>
      <c r="D25" s="150"/>
      <c r="E25" s="150"/>
      <c r="F25" s="150"/>
      <c r="G25" s="151"/>
      <c r="H25" s="55">
        <f>H24</f>
        <v>15</v>
      </c>
      <c r="I25" s="55">
        <f>I24</f>
        <v>15</v>
      </c>
      <c r="J25" s="55">
        <f>J24</f>
        <v>15</v>
      </c>
      <c r="K25" s="99">
        <f t="shared" si="0"/>
        <v>45</v>
      </c>
      <c r="L25" s="136"/>
    </row>
    <row r="26" spans="1:12" s="53" customFormat="1" ht="47.25" customHeight="1">
      <c r="A26" s="168">
        <v>7</v>
      </c>
      <c r="B26" s="160" t="s">
        <v>150</v>
      </c>
      <c r="C26" s="44" t="s">
        <v>41</v>
      </c>
      <c r="D26" s="68" t="s">
        <v>42</v>
      </c>
      <c r="E26" s="68" t="s">
        <v>43</v>
      </c>
      <c r="F26" s="61" t="s">
        <v>178</v>
      </c>
      <c r="G26" s="68" t="s">
        <v>42</v>
      </c>
      <c r="H26" s="55">
        <v>581.524</v>
      </c>
      <c r="I26" s="55">
        <v>186.524</v>
      </c>
      <c r="J26" s="55">
        <f t="shared" si="1"/>
        <v>186.524</v>
      </c>
      <c r="K26" s="99">
        <f t="shared" si="0"/>
        <v>954.572</v>
      </c>
      <c r="L26" s="154" t="s">
        <v>129</v>
      </c>
    </row>
    <row r="27" spans="1:12" s="53" customFormat="1" ht="15.75">
      <c r="A27" s="169"/>
      <c r="B27" s="162"/>
      <c r="C27" s="155" t="s">
        <v>52</v>
      </c>
      <c r="D27" s="156"/>
      <c r="E27" s="156"/>
      <c r="F27" s="156"/>
      <c r="G27" s="157"/>
      <c r="H27" s="55">
        <f>H26</f>
        <v>581.524</v>
      </c>
      <c r="I27" s="55">
        <f>I26</f>
        <v>186.524</v>
      </c>
      <c r="J27" s="99">
        <f t="shared" si="1"/>
        <v>186.524</v>
      </c>
      <c r="K27" s="99">
        <f t="shared" si="0"/>
        <v>954.572</v>
      </c>
      <c r="L27" s="154"/>
    </row>
    <row r="28" spans="1:12" s="53" customFormat="1" ht="53.25" customHeight="1">
      <c r="A28" s="168">
        <v>8</v>
      </c>
      <c r="B28" s="160" t="s">
        <v>255</v>
      </c>
      <c r="C28" s="44" t="s">
        <v>41</v>
      </c>
      <c r="D28" s="68" t="s">
        <v>42</v>
      </c>
      <c r="E28" s="68" t="s">
        <v>43</v>
      </c>
      <c r="F28" s="61" t="s">
        <v>244</v>
      </c>
      <c r="G28" s="68" t="s">
        <v>42</v>
      </c>
      <c r="H28" s="55">
        <v>331.6</v>
      </c>
      <c r="I28" s="55">
        <v>0</v>
      </c>
      <c r="J28" s="99">
        <f t="shared" si="1"/>
        <v>0</v>
      </c>
      <c r="K28" s="99">
        <f t="shared" si="0"/>
        <v>331.6</v>
      </c>
      <c r="L28" s="154"/>
    </row>
    <row r="29" spans="1:12" s="53" customFormat="1" ht="15.75">
      <c r="A29" s="169"/>
      <c r="B29" s="162"/>
      <c r="C29" s="155" t="s">
        <v>126</v>
      </c>
      <c r="D29" s="156"/>
      <c r="E29" s="156"/>
      <c r="F29" s="156"/>
      <c r="G29" s="157"/>
      <c r="H29" s="55">
        <f>H28</f>
        <v>331.6</v>
      </c>
      <c r="I29" s="55">
        <f>I28</f>
        <v>0</v>
      </c>
      <c r="J29" s="99">
        <f t="shared" si="1"/>
        <v>0</v>
      </c>
      <c r="K29" s="99">
        <f t="shared" si="0"/>
        <v>331.6</v>
      </c>
      <c r="L29" s="154"/>
    </row>
    <row r="30" spans="1:12" s="53" customFormat="1" ht="15.75" customHeight="1">
      <c r="A30" s="168">
        <v>9</v>
      </c>
      <c r="B30" s="160" t="s">
        <v>151</v>
      </c>
      <c r="C30" s="146" t="s">
        <v>41</v>
      </c>
      <c r="D30" s="159" t="s">
        <v>42</v>
      </c>
      <c r="E30" s="159" t="s">
        <v>43</v>
      </c>
      <c r="F30" s="152" t="s">
        <v>182</v>
      </c>
      <c r="G30" s="68" t="s">
        <v>42</v>
      </c>
      <c r="H30" s="55">
        <v>0</v>
      </c>
      <c r="I30" s="55">
        <v>0</v>
      </c>
      <c r="J30" s="99">
        <f t="shared" si="1"/>
        <v>0</v>
      </c>
      <c r="K30" s="99">
        <f t="shared" si="0"/>
        <v>0</v>
      </c>
      <c r="L30" s="154"/>
    </row>
    <row r="31" spans="1:12" s="53" customFormat="1" ht="15.75">
      <c r="A31" s="170"/>
      <c r="B31" s="161"/>
      <c r="C31" s="147"/>
      <c r="D31" s="167"/>
      <c r="E31" s="153"/>
      <c r="F31" s="153"/>
      <c r="G31" s="68" t="s">
        <v>89</v>
      </c>
      <c r="H31" s="55">
        <v>0</v>
      </c>
      <c r="I31" s="55">
        <v>0</v>
      </c>
      <c r="J31" s="99">
        <f t="shared" si="1"/>
        <v>0</v>
      </c>
      <c r="K31" s="99">
        <f t="shared" si="0"/>
        <v>0</v>
      </c>
      <c r="L31" s="154"/>
    </row>
    <row r="32" spans="1:12" s="53" customFormat="1" ht="15.75">
      <c r="A32" s="170"/>
      <c r="B32" s="161"/>
      <c r="C32" s="147"/>
      <c r="D32" s="167"/>
      <c r="E32" s="159" t="s">
        <v>43</v>
      </c>
      <c r="F32" s="152" t="s">
        <v>208</v>
      </c>
      <c r="G32" s="68" t="s">
        <v>42</v>
      </c>
      <c r="H32" s="55">
        <v>112.372</v>
      </c>
      <c r="I32" s="55">
        <v>114.167</v>
      </c>
      <c r="J32" s="55">
        <f t="shared" si="1"/>
        <v>114.167</v>
      </c>
      <c r="K32" s="99">
        <f t="shared" si="0"/>
        <v>340.706</v>
      </c>
      <c r="L32" s="154"/>
    </row>
    <row r="33" spans="1:12" s="53" customFormat="1" ht="15.75">
      <c r="A33" s="170"/>
      <c r="B33" s="161"/>
      <c r="C33" s="148"/>
      <c r="D33" s="153"/>
      <c r="E33" s="153"/>
      <c r="F33" s="153"/>
      <c r="G33" s="68" t="s">
        <v>89</v>
      </c>
      <c r="H33" s="55">
        <v>0</v>
      </c>
      <c r="I33" s="55">
        <v>0</v>
      </c>
      <c r="J33" s="99">
        <f t="shared" si="1"/>
        <v>0</v>
      </c>
      <c r="K33" s="99">
        <f t="shared" si="0"/>
        <v>0</v>
      </c>
      <c r="L33" s="154"/>
    </row>
    <row r="34" spans="1:12" s="53" customFormat="1" ht="15.75">
      <c r="A34" s="169"/>
      <c r="B34" s="162"/>
      <c r="C34" s="155" t="s">
        <v>140</v>
      </c>
      <c r="D34" s="156"/>
      <c r="E34" s="156"/>
      <c r="F34" s="156"/>
      <c r="G34" s="157"/>
      <c r="H34" s="55">
        <f>SUM(H32:H33)</f>
        <v>112.372</v>
      </c>
      <c r="I34" s="55">
        <f>SUM(I32:I33)</f>
        <v>114.167</v>
      </c>
      <c r="J34" s="99">
        <f t="shared" si="1"/>
        <v>114.167</v>
      </c>
      <c r="K34" s="99">
        <f t="shared" si="0"/>
        <v>340.706</v>
      </c>
      <c r="L34" s="154"/>
    </row>
    <row r="35" spans="1:12" s="53" customFormat="1" ht="15.75">
      <c r="A35" s="168">
        <v>10</v>
      </c>
      <c r="B35" s="160" t="s">
        <v>152</v>
      </c>
      <c r="C35" s="146" t="s">
        <v>41</v>
      </c>
      <c r="D35" s="159" t="s">
        <v>42</v>
      </c>
      <c r="E35" s="159" t="s">
        <v>43</v>
      </c>
      <c r="F35" s="152" t="s">
        <v>244</v>
      </c>
      <c r="G35" s="68" t="s">
        <v>42</v>
      </c>
      <c r="H35" s="55">
        <v>18.5</v>
      </c>
      <c r="I35" s="55">
        <v>0</v>
      </c>
      <c r="J35" s="99">
        <f t="shared" si="1"/>
        <v>0</v>
      </c>
      <c r="K35" s="99">
        <f t="shared" si="0"/>
        <v>18.5</v>
      </c>
      <c r="L35" s="154"/>
    </row>
    <row r="36" spans="1:12" s="53" customFormat="1" ht="15.75">
      <c r="A36" s="170"/>
      <c r="B36" s="161"/>
      <c r="C36" s="148"/>
      <c r="D36" s="153"/>
      <c r="E36" s="153"/>
      <c r="F36" s="153"/>
      <c r="G36" s="68" t="s">
        <v>89</v>
      </c>
      <c r="H36" s="55">
        <v>0</v>
      </c>
      <c r="I36" s="55">
        <v>0</v>
      </c>
      <c r="J36" s="99">
        <f t="shared" si="1"/>
        <v>0</v>
      </c>
      <c r="K36" s="99">
        <f t="shared" si="0"/>
        <v>0</v>
      </c>
      <c r="L36" s="154"/>
    </row>
    <row r="37" spans="1:12" s="53" customFormat="1" ht="15.75">
      <c r="A37" s="169"/>
      <c r="B37" s="162"/>
      <c r="C37" s="155" t="s">
        <v>153</v>
      </c>
      <c r="D37" s="156"/>
      <c r="E37" s="156"/>
      <c r="F37" s="156"/>
      <c r="G37" s="157"/>
      <c r="H37" s="55">
        <f>SUM(H35:H36)</f>
        <v>18.5</v>
      </c>
      <c r="I37" s="55">
        <f>SUM(I35:I36)</f>
        <v>0</v>
      </c>
      <c r="J37" s="99">
        <f t="shared" si="1"/>
        <v>0</v>
      </c>
      <c r="K37" s="99">
        <f t="shared" si="0"/>
        <v>18.5</v>
      </c>
      <c r="L37" s="154"/>
    </row>
    <row r="38" spans="1:12" s="53" customFormat="1" ht="49.5" customHeight="1">
      <c r="A38" s="168">
        <v>11</v>
      </c>
      <c r="B38" s="146" t="s">
        <v>256</v>
      </c>
      <c r="C38" s="146" t="s">
        <v>41</v>
      </c>
      <c r="D38" s="159" t="s">
        <v>42</v>
      </c>
      <c r="E38" s="68" t="s">
        <v>43</v>
      </c>
      <c r="F38" s="61" t="s">
        <v>181</v>
      </c>
      <c r="G38" s="68" t="s">
        <v>42</v>
      </c>
      <c r="H38" s="55">
        <v>0</v>
      </c>
      <c r="I38" s="55">
        <f>H38</f>
        <v>0</v>
      </c>
      <c r="J38" s="99">
        <f t="shared" si="1"/>
        <v>0</v>
      </c>
      <c r="K38" s="99">
        <f t="shared" si="0"/>
        <v>0</v>
      </c>
      <c r="L38" s="154"/>
    </row>
    <row r="39" spans="1:12" s="53" customFormat="1" ht="49.5" customHeight="1">
      <c r="A39" s="170"/>
      <c r="B39" s="147"/>
      <c r="C39" s="148"/>
      <c r="D39" s="153"/>
      <c r="E39" s="68" t="s">
        <v>43</v>
      </c>
      <c r="F39" s="61" t="s">
        <v>209</v>
      </c>
      <c r="G39" s="68" t="s">
        <v>42</v>
      </c>
      <c r="H39" s="55">
        <v>2.056</v>
      </c>
      <c r="I39" s="55">
        <v>0.25</v>
      </c>
      <c r="J39" s="99">
        <f t="shared" si="1"/>
        <v>0.25</v>
      </c>
      <c r="K39" s="99">
        <f t="shared" si="0"/>
        <v>2.556</v>
      </c>
      <c r="L39" s="154"/>
    </row>
    <row r="40" spans="1:12" s="53" customFormat="1" ht="15.75">
      <c r="A40" s="169"/>
      <c r="B40" s="148"/>
      <c r="C40" s="155" t="s">
        <v>158</v>
      </c>
      <c r="D40" s="156"/>
      <c r="E40" s="156"/>
      <c r="F40" s="156"/>
      <c r="G40" s="157"/>
      <c r="H40" s="55">
        <f>H39</f>
        <v>2.056</v>
      </c>
      <c r="I40" s="55">
        <f>I39</f>
        <v>0.25</v>
      </c>
      <c r="J40" s="99">
        <f t="shared" si="1"/>
        <v>0.25</v>
      </c>
      <c r="K40" s="99">
        <f t="shared" si="0"/>
        <v>2.556</v>
      </c>
      <c r="L40" s="154"/>
    </row>
    <row r="41" spans="1:12" s="41" customFormat="1" ht="15.75">
      <c r="A41" s="89">
        <v>12</v>
      </c>
      <c r="B41" s="67" t="s">
        <v>39</v>
      </c>
      <c r="C41" s="64" t="s">
        <v>29</v>
      </c>
      <c r="D41" s="65" t="s">
        <v>29</v>
      </c>
      <c r="E41" s="65" t="s">
        <v>29</v>
      </c>
      <c r="F41" s="65" t="s">
        <v>29</v>
      </c>
      <c r="G41" s="65" t="s">
        <v>29</v>
      </c>
      <c r="H41" s="104">
        <f>H47+H49+H51+H53</f>
        <v>14801.803000000002</v>
      </c>
      <c r="I41" s="104">
        <f>I47+I49+I51+I53</f>
        <v>5141.879999999999</v>
      </c>
      <c r="J41" s="104">
        <f>J47+J49+J51+J53</f>
        <v>5141.879999999999</v>
      </c>
      <c r="K41" s="101">
        <f t="shared" si="0"/>
        <v>25085.563000000002</v>
      </c>
      <c r="L41" s="66" t="s">
        <v>29</v>
      </c>
    </row>
    <row r="42" spans="1:12" ht="15.75" customHeight="1">
      <c r="A42" s="168">
        <v>13</v>
      </c>
      <c r="B42" s="160" t="s">
        <v>49</v>
      </c>
      <c r="C42" s="154" t="s">
        <v>41</v>
      </c>
      <c r="D42" s="166" t="s">
        <v>42</v>
      </c>
      <c r="E42" s="166" t="s">
        <v>43</v>
      </c>
      <c r="F42" s="152" t="s">
        <v>204</v>
      </c>
      <c r="G42" s="68" t="s">
        <v>44</v>
      </c>
      <c r="H42" s="127">
        <v>8894.753</v>
      </c>
      <c r="I42" s="55">
        <v>2409.876</v>
      </c>
      <c r="J42" s="99">
        <v>2409.876</v>
      </c>
      <c r="K42" s="99">
        <f t="shared" si="0"/>
        <v>13714.505000000001</v>
      </c>
      <c r="L42" s="146" t="s">
        <v>130</v>
      </c>
    </row>
    <row r="43" spans="1:12" ht="15.75">
      <c r="A43" s="170"/>
      <c r="B43" s="161"/>
      <c r="C43" s="154"/>
      <c r="D43" s="166"/>
      <c r="E43" s="166"/>
      <c r="F43" s="164"/>
      <c r="G43" s="68" t="s">
        <v>45</v>
      </c>
      <c r="H43" s="55">
        <v>1035.1</v>
      </c>
      <c r="I43" s="55">
        <v>128.105</v>
      </c>
      <c r="J43" s="55">
        <v>128.105</v>
      </c>
      <c r="K43" s="99">
        <f t="shared" si="0"/>
        <v>1291.31</v>
      </c>
      <c r="L43" s="147"/>
    </row>
    <row r="44" spans="1:12" ht="15.75" customHeight="1">
      <c r="A44" s="170"/>
      <c r="B44" s="161"/>
      <c r="C44" s="154"/>
      <c r="D44" s="166"/>
      <c r="E44" s="166"/>
      <c r="F44" s="164"/>
      <c r="G44" s="68" t="s">
        <v>167</v>
      </c>
      <c r="H44" s="55">
        <v>2695.834</v>
      </c>
      <c r="I44" s="55">
        <v>727.783</v>
      </c>
      <c r="J44" s="99">
        <f t="shared" si="1"/>
        <v>727.783</v>
      </c>
      <c r="K44" s="99">
        <f t="shared" si="0"/>
        <v>4151.4</v>
      </c>
      <c r="L44" s="147"/>
    </row>
    <row r="45" spans="1:12" ht="15.75">
      <c r="A45" s="170"/>
      <c r="B45" s="161"/>
      <c r="C45" s="154"/>
      <c r="D45" s="166"/>
      <c r="E45" s="166"/>
      <c r="F45" s="164"/>
      <c r="G45" s="68" t="s">
        <v>42</v>
      </c>
      <c r="H45" s="55">
        <f>1797.216</f>
        <v>1797.216</v>
      </c>
      <c r="I45" s="55">
        <v>1847.216</v>
      </c>
      <c r="J45" s="55">
        <v>1847.216</v>
      </c>
      <c r="K45" s="99">
        <f t="shared" si="0"/>
        <v>5491.647999999999</v>
      </c>
      <c r="L45" s="147"/>
    </row>
    <row r="46" spans="1:12" ht="15.75">
      <c r="A46" s="170"/>
      <c r="B46" s="161"/>
      <c r="C46" s="154"/>
      <c r="D46" s="166"/>
      <c r="E46" s="166"/>
      <c r="F46" s="165"/>
      <c r="G46" s="68" t="s">
        <v>46</v>
      </c>
      <c r="H46" s="55">
        <v>2</v>
      </c>
      <c r="I46" s="55">
        <v>2</v>
      </c>
      <c r="J46" s="99">
        <f t="shared" si="1"/>
        <v>2</v>
      </c>
      <c r="K46" s="99">
        <f t="shared" si="0"/>
        <v>6</v>
      </c>
      <c r="L46" s="147"/>
    </row>
    <row r="47" spans="1:12" ht="15.75">
      <c r="A47" s="169"/>
      <c r="B47" s="162"/>
      <c r="C47" s="155" t="s">
        <v>48</v>
      </c>
      <c r="D47" s="156"/>
      <c r="E47" s="156"/>
      <c r="F47" s="156"/>
      <c r="G47" s="157"/>
      <c r="H47" s="55">
        <f>SUM(H42:H46)</f>
        <v>14424.903000000002</v>
      </c>
      <c r="I47" s="55">
        <f>SUM(I42:I46)</f>
        <v>5114.98</v>
      </c>
      <c r="J47" s="55">
        <f>SUM(J42:J46)</f>
        <v>5114.98</v>
      </c>
      <c r="K47" s="99">
        <f t="shared" si="0"/>
        <v>24654.863</v>
      </c>
      <c r="L47" s="147"/>
    </row>
    <row r="48" spans="1:12" ht="31.5" customHeight="1">
      <c r="A48" s="168">
        <v>14</v>
      </c>
      <c r="B48" s="160" t="s">
        <v>157</v>
      </c>
      <c r="C48" s="44" t="s">
        <v>41</v>
      </c>
      <c r="D48" s="68" t="s">
        <v>42</v>
      </c>
      <c r="E48" s="68" t="s">
        <v>43</v>
      </c>
      <c r="F48" s="61" t="s">
        <v>205</v>
      </c>
      <c r="G48" s="68" t="s">
        <v>42</v>
      </c>
      <c r="H48" s="55">
        <v>176.9</v>
      </c>
      <c r="I48" s="55">
        <v>26.9</v>
      </c>
      <c r="J48" s="55">
        <v>26.9</v>
      </c>
      <c r="K48" s="99">
        <f t="shared" si="0"/>
        <v>230.70000000000002</v>
      </c>
      <c r="L48" s="147"/>
    </row>
    <row r="49" spans="1:12" ht="15.75">
      <c r="A49" s="169"/>
      <c r="B49" s="162"/>
      <c r="C49" s="155" t="s">
        <v>53</v>
      </c>
      <c r="D49" s="156"/>
      <c r="E49" s="156"/>
      <c r="F49" s="156"/>
      <c r="G49" s="157"/>
      <c r="H49" s="55">
        <f>H48</f>
        <v>176.9</v>
      </c>
      <c r="I49" s="55">
        <f>I48</f>
        <v>26.9</v>
      </c>
      <c r="J49" s="55">
        <f>J48</f>
        <v>26.9</v>
      </c>
      <c r="K49" s="99">
        <f t="shared" si="0"/>
        <v>230.70000000000002</v>
      </c>
      <c r="L49" s="147"/>
    </row>
    <row r="50" spans="1:12" ht="31.5" customHeight="1">
      <c r="A50" s="168">
        <v>15</v>
      </c>
      <c r="B50" s="160" t="s">
        <v>155</v>
      </c>
      <c r="C50" s="44" t="s">
        <v>41</v>
      </c>
      <c r="D50" s="68" t="s">
        <v>42</v>
      </c>
      <c r="E50" s="68" t="s">
        <v>43</v>
      </c>
      <c r="F50" s="61" t="s">
        <v>179</v>
      </c>
      <c r="G50" s="68" t="s">
        <v>42</v>
      </c>
      <c r="H50" s="55">
        <v>0</v>
      </c>
      <c r="I50" s="55">
        <v>0</v>
      </c>
      <c r="J50" s="99">
        <f>I50</f>
        <v>0</v>
      </c>
      <c r="K50" s="99">
        <f t="shared" si="0"/>
        <v>0</v>
      </c>
      <c r="L50" s="147"/>
    </row>
    <row r="51" spans="1:12" ht="15.75">
      <c r="A51" s="169"/>
      <c r="B51" s="162"/>
      <c r="C51" s="155" t="s">
        <v>54</v>
      </c>
      <c r="D51" s="156"/>
      <c r="E51" s="156"/>
      <c r="F51" s="156"/>
      <c r="G51" s="157"/>
      <c r="H51" s="55">
        <f>H50</f>
        <v>0</v>
      </c>
      <c r="I51" s="55">
        <f>I50</f>
        <v>0</v>
      </c>
      <c r="J51" s="99">
        <f t="shared" si="1"/>
        <v>0</v>
      </c>
      <c r="K51" s="99">
        <f t="shared" si="0"/>
        <v>0</v>
      </c>
      <c r="L51" s="147"/>
    </row>
    <row r="52" spans="1:12" ht="47.25">
      <c r="A52" s="168">
        <v>16</v>
      </c>
      <c r="B52" s="160" t="s">
        <v>156</v>
      </c>
      <c r="C52" s="44" t="s">
        <v>41</v>
      </c>
      <c r="D52" s="68" t="s">
        <v>42</v>
      </c>
      <c r="E52" s="68" t="s">
        <v>43</v>
      </c>
      <c r="F52" s="61" t="s">
        <v>180</v>
      </c>
      <c r="G52" s="68" t="s">
        <v>42</v>
      </c>
      <c r="H52" s="55">
        <v>200</v>
      </c>
      <c r="I52" s="55">
        <v>0</v>
      </c>
      <c r="J52" s="99">
        <f t="shared" si="1"/>
        <v>0</v>
      </c>
      <c r="K52" s="99">
        <f t="shared" si="0"/>
        <v>200</v>
      </c>
      <c r="L52" s="147"/>
    </row>
    <row r="53" spans="1:12" ht="15.75">
      <c r="A53" s="169"/>
      <c r="B53" s="162"/>
      <c r="C53" s="155" t="s">
        <v>145</v>
      </c>
      <c r="D53" s="156"/>
      <c r="E53" s="156"/>
      <c r="F53" s="156"/>
      <c r="G53" s="157"/>
      <c r="H53" s="55">
        <f>H52</f>
        <v>200</v>
      </c>
      <c r="I53" s="55">
        <f>I52</f>
        <v>0</v>
      </c>
      <c r="J53" s="99">
        <f t="shared" si="1"/>
        <v>0</v>
      </c>
      <c r="K53" s="99">
        <f t="shared" si="0"/>
        <v>200</v>
      </c>
      <c r="L53" s="148"/>
    </row>
    <row r="54" spans="1:12" ht="15.75">
      <c r="A54" s="89">
        <v>17</v>
      </c>
      <c r="B54" s="73" t="s">
        <v>23</v>
      </c>
      <c r="C54" s="74" t="s">
        <v>29</v>
      </c>
      <c r="D54" s="68" t="s">
        <v>29</v>
      </c>
      <c r="E54" s="68" t="s">
        <v>29</v>
      </c>
      <c r="F54" s="68" t="s">
        <v>29</v>
      </c>
      <c r="G54" s="68" t="s">
        <v>29</v>
      </c>
      <c r="H54" s="105" t="s">
        <v>29</v>
      </c>
      <c r="I54" s="105" t="s">
        <v>29</v>
      </c>
      <c r="J54" s="99" t="str">
        <f t="shared" si="1"/>
        <v>х</v>
      </c>
      <c r="K54" s="99">
        <f t="shared" si="0"/>
        <v>0</v>
      </c>
      <c r="L54" s="66" t="s">
        <v>29</v>
      </c>
    </row>
    <row r="55" spans="1:12" ht="47.25">
      <c r="A55" s="89">
        <v>18</v>
      </c>
      <c r="B55" s="63"/>
      <c r="C55" s="44" t="s">
        <v>41</v>
      </c>
      <c r="D55" s="68" t="s">
        <v>42</v>
      </c>
      <c r="E55" s="68" t="s">
        <v>29</v>
      </c>
      <c r="F55" s="68" t="s">
        <v>29</v>
      </c>
      <c r="G55" s="68" t="s">
        <v>29</v>
      </c>
      <c r="H55" s="55">
        <f>H12</f>
        <v>50764.61799999999</v>
      </c>
      <c r="I55" s="55">
        <f>I12</f>
        <v>27222.567000000003</v>
      </c>
      <c r="J55" s="55">
        <f>J12</f>
        <v>27222.567000000003</v>
      </c>
      <c r="K55" s="99">
        <f t="shared" si="0"/>
        <v>105209.75200000001</v>
      </c>
      <c r="L55" s="44" t="s">
        <v>29</v>
      </c>
    </row>
    <row r="56" spans="2:12" ht="15.75">
      <c r="B56" s="14"/>
      <c r="C56" s="10"/>
      <c r="D56" s="25"/>
      <c r="E56" s="25"/>
      <c r="F56" s="25"/>
      <c r="G56" s="25"/>
      <c r="H56" s="35"/>
      <c r="I56" s="35"/>
      <c r="J56" s="35"/>
      <c r="K56" s="35"/>
      <c r="L56" s="10"/>
    </row>
    <row r="57" spans="2:12" ht="15.75" hidden="1">
      <c r="B57" s="7" t="s">
        <v>109</v>
      </c>
      <c r="C57" s="7" t="s">
        <v>108</v>
      </c>
      <c r="D57" s="26"/>
      <c r="E57" s="27"/>
      <c r="F57" s="27"/>
      <c r="G57" s="27"/>
      <c r="H57" s="36"/>
      <c r="I57" s="36"/>
      <c r="J57" s="36"/>
      <c r="K57" s="35"/>
      <c r="L57" s="10"/>
    </row>
    <row r="58" spans="2:12" ht="15.75" hidden="1">
      <c r="B58" s="139"/>
      <c r="C58" s="139"/>
      <c r="D58" s="139"/>
      <c r="E58" s="27"/>
      <c r="F58" s="27"/>
      <c r="G58" s="27"/>
      <c r="H58" s="163"/>
      <c r="I58" s="163"/>
      <c r="J58" s="36"/>
      <c r="K58" s="35"/>
      <c r="L58" s="10"/>
    </row>
    <row r="59" spans="2:12" ht="15.75">
      <c r="B59" s="3"/>
      <c r="C59" s="3"/>
      <c r="D59" s="28"/>
      <c r="E59" s="27"/>
      <c r="F59" s="27"/>
      <c r="G59" s="27"/>
      <c r="H59" s="36"/>
      <c r="I59" s="36"/>
      <c r="J59" s="36"/>
      <c r="K59" s="35"/>
      <c r="L59" s="10"/>
    </row>
    <row r="60" spans="2:12" ht="15.75">
      <c r="B60" s="5"/>
      <c r="C60" s="9"/>
      <c r="D60" s="29"/>
      <c r="E60" s="29"/>
      <c r="F60" s="29"/>
      <c r="G60" s="29"/>
      <c r="H60" s="37"/>
      <c r="I60" s="37"/>
      <c r="J60" s="37"/>
      <c r="K60" s="35"/>
      <c r="L60" s="10"/>
    </row>
    <row r="61" spans="2:12" ht="15.75">
      <c r="B61" s="139"/>
      <c r="C61" s="139"/>
      <c r="D61" s="139"/>
      <c r="E61" s="27"/>
      <c r="F61" s="27"/>
      <c r="G61" s="27"/>
      <c r="H61" s="36"/>
      <c r="I61" s="36"/>
      <c r="J61" s="36"/>
      <c r="K61" s="34"/>
      <c r="L61" s="4"/>
    </row>
    <row r="62" spans="2:12" ht="18.75">
      <c r="B62" s="139"/>
      <c r="C62" s="139"/>
      <c r="D62" s="139"/>
      <c r="E62" s="27"/>
      <c r="F62" s="27"/>
      <c r="G62" s="27"/>
      <c r="H62" s="111" t="s">
        <v>270</v>
      </c>
      <c r="I62" s="113">
        <f>H35</f>
        <v>18.5</v>
      </c>
      <c r="J62" s="111"/>
      <c r="K62" s="34"/>
      <c r="L62" s="4"/>
    </row>
    <row r="63" spans="2:13" ht="18.75">
      <c r="B63" s="139"/>
      <c r="C63" s="139"/>
      <c r="D63" s="139"/>
      <c r="E63" s="27"/>
      <c r="F63" s="27"/>
      <c r="G63" s="27"/>
      <c r="H63" s="112"/>
      <c r="I63" s="112"/>
      <c r="J63" s="113"/>
      <c r="K63" s="107"/>
      <c r="L63" s="174"/>
      <c r="M63" s="174"/>
    </row>
    <row r="64" spans="2:12" ht="18.75">
      <c r="B64" s="4"/>
      <c r="C64" s="4"/>
      <c r="D64" s="22"/>
      <c r="E64" s="22"/>
      <c r="F64" s="22"/>
      <c r="G64" s="22"/>
      <c r="H64" s="114" t="s">
        <v>271</v>
      </c>
      <c r="I64" s="114">
        <f>H28</f>
        <v>331.6</v>
      </c>
      <c r="J64" s="114"/>
      <c r="K64" s="34"/>
      <c r="L64" s="4"/>
    </row>
    <row r="65" spans="2:12" ht="18.75">
      <c r="B65" s="4"/>
      <c r="C65" s="4"/>
      <c r="D65" s="22"/>
      <c r="E65" s="22"/>
      <c r="F65" s="22"/>
      <c r="G65" s="22"/>
      <c r="H65" s="115"/>
      <c r="I65" s="115"/>
      <c r="J65" s="115"/>
      <c r="K65" s="34"/>
      <c r="L65" s="4"/>
    </row>
    <row r="66" spans="2:12" ht="18.75">
      <c r="B66" s="4"/>
      <c r="C66" s="4"/>
      <c r="D66" s="22"/>
      <c r="E66" s="22"/>
      <c r="F66" s="22"/>
      <c r="G66" s="22"/>
      <c r="H66" s="115" t="s">
        <v>273</v>
      </c>
      <c r="I66" s="115">
        <f>H55-H29-H37</f>
        <v>50414.51799999999</v>
      </c>
      <c r="J66" s="116"/>
      <c r="K66" s="34"/>
      <c r="L66" s="4"/>
    </row>
    <row r="67" spans="2:12" ht="18.75">
      <c r="B67" s="4"/>
      <c r="C67" s="4"/>
      <c r="D67" s="22"/>
      <c r="E67" s="22"/>
      <c r="F67" s="22"/>
      <c r="G67" s="22"/>
      <c r="H67" s="115"/>
      <c r="I67" s="115"/>
      <c r="J67" s="115"/>
      <c r="K67" s="34"/>
      <c r="L67" s="4"/>
    </row>
    <row r="68" spans="2:12" ht="18.75">
      <c r="B68" s="4"/>
      <c r="C68" s="4"/>
      <c r="D68" s="22"/>
      <c r="E68" s="22"/>
      <c r="F68" s="22"/>
      <c r="G68" s="22"/>
      <c r="H68" s="116"/>
      <c r="I68" s="115">
        <f>I62+I64+I66</f>
        <v>50764.61799999999</v>
      </c>
      <c r="J68" s="116"/>
      <c r="K68" s="34"/>
      <c r="L68" s="4"/>
    </row>
    <row r="69" spans="2:12" ht="15.75">
      <c r="B69" s="4"/>
      <c r="C69" s="4"/>
      <c r="D69" s="22"/>
      <c r="E69" s="22"/>
      <c r="F69" s="22"/>
      <c r="G69" s="22"/>
      <c r="H69" s="108"/>
      <c r="I69" s="108"/>
      <c r="J69" s="108"/>
      <c r="K69" s="34"/>
      <c r="L69" s="4"/>
    </row>
    <row r="70" spans="2:12" ht="15.75">
      <c r="B70" s="4"/>
      <c r="C70" s="4"/>
      <c r="D70" s="22"/>
      <c r="E70" s="22"/>
      <c r="F70" s="22"/>
      <c r="G70" s="22"/>
      <c r="H70" s="108"/>
      <c r="I70" s="34"/>
      <c r="J70" s="34"/>
      <c r="K70" s="34"/>
      <c r="L70" s="4"/>
    </row>
    <row r="71" spans="2:12" ht="15.75">
      <c r="B71" s="4"/>
      <c r="C71" s="4"/>
      <c r="D71" s="22"/>
      <c r="E71" s="22"/>
      <c r="F71" s="22"/>
      <c r="G71" s="22"/>
      <c r="H71" s="108"/>
      <c r="I71" s="34"/>
      <c r="J71" s="34"/>
      <c r="K71" s="34"/>
      <c r="L71" s="4"/>
    </row>
    <row r="72" spans="2:12" ht="15.75">
      <c r="B72" s="4"/>
      <c r="C72" s="4"/>
      <c r="D72" s="22"/>
      <c r="E72" s="22"/>
      <c r="F72" s="22"/>
      <c r="G72" s="22"/>
      <c r="H72" s="34"/>
      <c r="I72" s="34"/>
      <c r="J72" s="34"/>
      <c r="K72" s="34"/>
      <c r="L72" s="4"/>
    </row>
    <row r="73" spans="2:12" ht="15.75">
      <c r="B73" s="4"/>
      <c r="C73" s="4"/>
      <c r="D73" s="22"/>
      <c r="E73" s="22"/>
      <c r="F73" s="22"/>
      <c r="G73" s="22"/>
      <c r="H73" s="34"/>
      <c r="I73" s="34"/>
      <c r="J73" s="34"/>
      <c r="K73" s="34"/>
      <c r="L73" s="4"/>
    </row>
    <row r="74" spans="2:12" ht="15.75">
      <c r="B74" s="4"/>
      <c r="C74" s="4"/>
      <c r="D74" s="22"/>
      <c r="E74" s="22"/>
      <c r="F74" s="22"/>
      <c r="G74" s="22"/>
      <c r="H74" s="108"/>
      <c r="I74" s="34"/>
      <c r="J74" s="34"/>
      <c r="K74" s="34"/>
      <c r="L74" s="4"/>
    </row>
    <row r="75" spans="2:12" ht="15.75">
      <c r="B75" s="4"/>
      <c r="C75" s="4"/>
      <c r="D75" s="22"/>
      <c r="E75" s="22"/>
      <c r="F75" s="22"/>
      <c r="G75" s="22"/>
      <c r="H75" s="34"/>
      <c r="I75" s="34"/>
      <c r="J75" s="34"/>
      <c r="K75" s="34"/>
      <c r="L75" s="4"/>
    </row>
    <row r="76" spans="2:12" ht="15.75">
      <c r="B76" s="4"/>
      <c r="C76" s="4"/>
      <c r="D76" s="22"/>
      <c r="E76" s="22"/>
      <c r="F76" s="22"/>
      <c r="G76" s="22"/>
      <c r="H76" s="34"/>
      <c r="I76" s="34"/>
      <c r="J76" s="34"/>
      <c r="K76" s="34"/>
      <c r="L76" s="4"/>
    </row>
    <row r="77" spans="2:12" ht="15.75">
      <c r="B77" s="4"/>
      <c r="C77" s="4"/>
      <c r="D77" s="22"/>
      <c r="E77" s="22"/>
      <c r="F77" s="22"/>
      <c r="G77" s="22"/>
      <c r="H77" s="34"/>
      <c r="I77" s="34"/>
      <c r="J77" s="34"/>
      <c r="K77" s="34"/>
      <c r="L77" s="4"/>
    </row>
    <row r="78" spans="2:12" ht="15.75">
      <c r="B78" s="4"/>
      <c r="C78" s="4"/>
      <c r="D78" s="22"/>
      <c r="E78" s="22"/>
      <c r="F78" s="22"/>
      <c r="G78" s="22"/>
      <c r="H78" s="34"/>
      <c r="I78" s="34"/>
      <c r="J78" s="34"/>
      <c r="K78" s="34"/>
      <c r="L78" s="4"/>
    </row>
    <row r="79" spans="2:12" ht="15.75">
      <c r="B79" s="4"/>
      <c r="C79" s="4"/>
      <c r="D79" s="22"/>
      <c r="E79" s="22"/>
      <c r="F79" s="22"/>
      <c r="G79" s="22"/>
      <c r="H79" s="34"/>
      <c r="I79" s="34"/>
      <c r="J79" s="34"/>
      <c r="K79" s="34"/>
      <c r="L79" s="4"/>
    </row>
    <row r="80" spans="2:12" ht="15.75">
      <c r="B80" s="4"/>
      <c r="C80" s="4"/>
      <c r="D80" s="22"/>
      <c r="E80" s="22"/>
      <c r="F80" s="22"/>
      <c r="G80" s="22"/>
      <c r="H80" s="34"/>
      <c r="I80" s="34"/>
      <c r="J80" s="34"/>
      <c r="K80" s="34"/>
      <c r="L80" s="4"/>
    </row>
    <row r="81" spans="2:12" ht="15.75">
      <c r="B81" s="4"/>
      <c r="C81" s="4"/>
      <c r="D81" s="22"/>
      <c r="E81" s="22"/>
      <c r="F81" s="22"/>
      <c r="G81" s="22"/>
      <c r="H81" s="34"/>
      <c r="I81" s="34"/>
      <c r="J81" s="34"/>
      <c r="K81" s="34"/>
      <c r="L81" s="4"/>
    </row>
    <row r="82" spans="2:12" ht="15.75">
      <c r="B82" s="4"/>
      <c r="C82" s="4"/>
      <c r="D82" s="22"/>
      <c r="E82" s="22"/>
      <c r="F82" s="22"/>
      <c r="G82" s="22"/>
      <c r="H82" s="34"/>
      <c r="I82" s="34"/>
      <c r="J82" s="34"/>
      <c r="K82" s="34"/>
      <c r="L82" s="4"/>
    </row>
    <row r="83" spans="2:12" ht="15.75">
      <c r="B83" s="4"/>
      <c r="C83" s="4"/>
      <c r="D83" s="22"/>
      <c r="E83" s="22"/>
      <c r="F83" s="22"/>
      <c r="G83" s="22"/>
      <c r="H83" s="34"/>
      <c r="I83" s="34"/>
      <c r="J83" s="34"/>
      <c r="K83" s="34"/>
      <c r="L83" s="4"/>
    </row>
    <row r="84" spans="2:12" ht="15.75">
      <c r="B84" s="4"/>
      <c r="C84" s="4"/>
      <c r="D84" s="22"/>
      <c r="E84" s="22"/>
      <c r="F84" s="22"/>
      <c r="G84" s="22"/>
      <c r="H84" s="34"/>
      <c r="I84" s="34"/>
      <c r="J84" s="34"/>
      <c r="K84" s="34"/>
      <c r="L84" s="4"/>
    </row>
    <row r="85" spans="2:12" ht="15.75">
      <c r="B85" s="4"/>
      <c r="C85" s="4"/>
      <c r="D85" s="22"/>
      <c r="E85" s="22"/>
      <c r="F85" s="22"/>
      <c r="G85" s="22"/>
      <c r="H85" s="34"/>
      <c r="I85" s="34"/>
      <c r="J85" s="34"/>
      <c r="K85" s="34"/>
      <c r="L85" s="4"/>
    </row>
    <row r="86" spans="2:12" ht="15.75">
      <c r="B86" s="4"/>
      <c r="C86" s="4"/>
      <c r="D86" s="22"/>
      <c r="E86" s="22"/>
      <c r="F86" s="22"/>
      <c r="G86" s="22"/>
      <c r="H86" s="34"/>
      <c r="I86" s="34"/>
      <c r="J86" s="34"/>
      <c r="K86" s="34"/>
      <c r="L86" s="4"/>
    </row>
    <row r="87" spans="2:12" ht="15.75">
      <c r="B87" s="4"/>
      <c r="C87" s="4"/>
      <c r="D87" s="22"/>
      <c r="E87" s="22"/>
      <c r="F87" s="22"/>
      <c r="G87" s="22"/>
      <c r="H87" s="34"/>
      <c r="I87" s="34"/>
      <c r="J87" s="34"/>
      <c r="K87" s="34"/>
      <c r="L87" s="4"/>
    </row>
    <row r="88" spans="2:12" ht="15.75">
      <c r="B88" s="4"/>
      <c r="C88" s="4"/>
      <c r="D88" s="22"/>
      <c r="E88" s="22"/>
      <c r="F88" s="22"/>
      <c r="G88" s="22"/>
      <c r="H88" s="34"/>
      <c r="I88" s="34"/>
      <c r="J88" s="34"/>
      <c r="K88" s="34"/>
      <c r="L88" s="4"/>
    </row>
    <row r="89" spans="2:12" ht="15.75">
      <c r="B89" s="4"/>
      <c r="C89" s="4"/>
      <c r="D89" s="22"/>
      <c r="E89" s="22"/>
      <c r="F89" s="22"/>
      <c r="G89" s="22"/>
      <c r="H89" s="34"/>
      <c r="I89" s="34"/>
      <c r="J89" s="34"/>
      <c r="K89" s="34"/>
      <c r="L89" s="4"/>
    </row>
    <row r="90" spans="2:12" ht="15.75">
      <c r="B90" s="4"/>
      <c r="C90" s="4"/>
      <c r="D90" s="22"/>
      <c r="E90" s="22"/>
      <c r="F90" s="22"/>
      <c r="G90" s="22"/>
      <c r="H90" s="34"/>
      <c r="I90" s="34"/>
      <c r="J90" s="34"/>
      <c r="K90" s="34"/>
      <c r="L90" s="4"/>
    </row>
    <row r="91" spans="2:12" ht="15.75">
      <c r="B91" s="4"/>
      <c r="C91" s="4"/>
      <c r="D91" s="22"/>
      <c r="E91" s="22"/>
      <c r="F91" s="22"/>
      <c r="G91" s="22"/>
      <c r="H91" s="34"/>
      <c r="I91" s="34"/>
      <c r="J91" s="34"/>
      <c r="K91" s="34"/>
      <c r="L91" s="4"/>
    </row>
    <row r="92" spans="2:12" ht="15.75">
      <c r="B92" s="4"/>
      <c r="C92" s="4"/>
      <c r="D92" s="22"/>
      <c r="E92" s="22"/>
      <c r="F92" s="22"/>
      <c r="G92" s="22"/>
      <c r="H92" s="34"/>
      <c r="I92" s="34"/>
      <c r="J92" s="34"/>
      <c r="K92" s="34"/>
      <c r="L92" s="4"/>
    </row>
    <row r="93" spans="2:12" ht="15.75">
      <c r="B93" s="4"/>
      <c r="C93" s="4"/>
      <c r="D93" s="22"/>
      <c r="E93" s="22"/>
      <c r="F93" s="22"/>
      <c r="G93" s="22"/>
      <c r="H93" s="34"/>
      <c r="I93" s="34"/>
      <c r="J93" s="34"/>
      <c r="K93" s="34"/>
      <c r="L93" s="4"/>
    </row>
    <row r="94" spans="2:12" ht="15.75">
      <c r="B94" s="4"/>
      <c r="C94" s="4"/>
      <c r="D94" s="22"/>
      <c r="E94" s="22"/>
      <c r="F94" s="22"/>
      <c r="G94" s="22"/>
      <c r="H94" s="34"/>
      <c r="I94" s="34"/>
      <c r="J94" s="34"/>
      <c r="K94" s="34"/>
      <c r="L94" s="4"/>
    </row>
    <row r="95" spans="2:12" ht="15.75">
      <c r="B95" s="4"/>
      <c r="C95" s="4"/>
      <c r="D95" s="22"/>
      <c r="E95" s="22"/>
      <c r="F95" s="22"/>
      <c r="G95" s="22"/>
      <c r="H95" s="34"/>
      <c r="I95" s="34"/>
      <c r="J95" s="34"/>
      <c r="K95" s="34"/>
      <c r="L95" s="4"/>
    </row>
    <row r="96" spans="2:12" ht="15.75">
      <c r="B96" s="4"/>
      <c r="C96" s="4"/>
      <c r="D96" s="22"/>
      <c r="E96" s="22"/>
      <c r="F96" s="22"/>
      <c r="G96" s="22"/>
      <c r="H96" s="34"/>
      <c r="I96" s="34"/>
      <c r="J96" s="34"/>
      <c r="K96" s="34"/>
      <c r="L96" s="4"/>
    </row>
    <row r="97" spans="2:12" ht="15.75">
      <c r="B97" s="4"/>
      <c r="C97" s="4"/>
      <c r="D97" s="22"/>
      <c r="E97" s="22"/>
      <c r="F97" s="22"/>
      <c r="G97" s="22"/>
      <c r="H97" s="34"/>
      <c r="I97" s="34"/>
      <c r="J97" s="34"/>
      <c r="K97" s="34"/>
      <c r="L97" s="4"/>
    </row>
    <row r="98" spans="2:12" ht="15.75">
      <c r="B98" s="4"/>
      <c r="C98" s="4"/>
      <c r="D98" s="22"/>
      <c r="E98" s="22"/>
      <c r="F98" s="22"/>
      <c r="G98" s="22"/>
      <c r="H98" s="34"/>
      <c r="I98" s="34"/>
      <c r="J98" s="34"/>
      <c r="K98" s="34"/>
      <c r="L98" s="4"/>
    </row>
    <row r="99" spans="2:12" ht="15.75">
      <c r="B99" s="4"/>
      <c r="C99" s="4"/>
      <c r="D99" s="22"/>
      <c r="E99" s="22"/>
      <c r="F99" s="22"/>
      <c r="G99" s="22"/>
      <c r="H99" s="34"/>
      <c r="I99" s="34"/>
      <c r="J99" s="34"/>
      <c r="K99" s="34"/>
      <c r="L99" s="4"/>
    </row>
    <row r="100" spans="2:12" ht="15.75">
      <c r="B100" s="4"/>
      <c r="C100" s="4"/>
      <c r="D100" s="22"/>
      <c r="E100" s="22"/>
      <c r="F100" s="22"/>
      <c r="G100" s="22"/>
      <c r="H100" s="34"/>
      <c r="I100" s="34"/>
      <c r="J100" s="34"/>
      <c r="K100" s="34"/>
      <c r="L100" s="4"/>
    </row>
    <row r="101" spans="2:12" ht="15.75">
      <c r="B101" s="4"/>
      <c r="C101" s="4"/>
      <c r="D101" s="22"/>
      <c r="E101" s="22"/>
      <c r="F101" s="22"/>
      <c r="G101" s="22"/>
      <c r="H101" s="34"/>
      <c r="I101" s="34"/>
      <c r="J101" s="34"/>
      <c r="K101" s="34"/>
      <c r="L101" s="4"/>
    </row>
    <row r="102" spans="2:12" ht="15.75">
      <c r="B102" s="4"/>
      <c r="C102" s="4"/>
      <c r="D102" s="22"/>
      <c r="E102" s="22"/>
      <c r="F102" s="22"/>
      <c r="G102" s="22"/>
      <c r="H102" s="34"/>
      <c r="I102" s="34"/>
      <c r="J102" s="34"/>
      <c r="K102" s="34"/>
      <c r="L102" s="4"/>
    </row>
    <row r="103" spans="2:12" ht="15.75">
      <c r="B103" s="4"/>
      <c r="C103" s="4"/>
      <c r="D103" s="22"/>
      <c r="E103" s="22"/>
      <c r="F103" s="22"/>
      <c r="G103" s="22"/>
      <c r="H103" s="34"/>
      <c r="I103" s="34"/>
      <c r="J103" s="34"/>
      <c r="K103" s="34"/>
      <c r="L103" s="4"/>
    </row>
    <row r="104" spans="2:12" ht="15.75">
      <c r="B104" s="4"/>
      <c r="C104" s="4"/>
      <c r="D104" s="22"/>
      <c r="E104" s="22"/>
      <c r="F104" s="22"/>
      <c r="G104" s="22"/>
      <c r="H104" s="34"/>
      <c r="I104" s="34"/>
      <c r="J104" s="34"/>
      <c r="K104" s="34"/>
      <c r="L104" s="4"/>
    </row>
    <row r="105" spans="2:12" ht="15.75">
      <c r="B105" s="4"/>
      <c r="C105" s="4"/>
      <c r="D105" s="22"/>
      <c r="E105" s="22"/>
      <c r="F105" s="22"/>
      <c r="G105" s="22"/>
      <c r="H105" s="34"/>
      <c r="I105" s="34"/>
      <c r="J105" s="34"/>
      <c r="K105" s="34"/>
      <c r="L105" s="4"/>
    </row>
    <row r="106" spans="2:12" ht="15.75">
      <c r="B106" s="4"/>
      <c r="C106" s="4"/>
      <c r="D106" s="22"/>
      <c r="E106" s="22"/>
      <c r="F106" s="22"/>
      <c r="G106" s="22"/>
      <c r="H106" s="34"/>
      <c r="I106" s="34"/>
      <c r="J106" s="34"/>
      <c r="K106" s="34"/>
      <c r="L106" s="4"/>
    </row>
    <row r="107" spans="2:12" ht="15.75">
      <c r="B107" s="4"/>
      <c r="C107" s="4"/>
      <c r="D107" s="22"/>
      <c r="E107" s="22"/>
      <c r="F107" s="22"/>
      <c r="G107" s="22"/>
      <c r="H107" s="34"/>
      <c r="I107" s="34"/>
      <c r="J107" s="34"/>
      <c r="K107" s="34"/>
      <c r="L107" s="4"/>
    </row>
    <row r="108" spans="2:12" ht="15.75">
      <c r="B108" s="4"/>
      <c r="C108" s="4"/>
      <c r="D108" s="22"/>
      <c r="E108" s="22"/>
      <c r="F108" s="22"/>
      <c r="G108" s="22"/>
      <c r="H108" s="34"/>
      <c r="I108" s="34"/>
      <c r="J108" s="34"/>
      <c r="K108" s="34"/>
      <c r="L108" s="4"/>
    </row>
    <row r="109" spans="2:12" ht="15.75">
      <c r="B109" s="4"/>
      <c r="C109" s="4"/>
      <c r="D109" s="22"/>
      <c r="E109" s="22"/>
      <c r="F109" s="22"/>
      <c r="G109" s="22"/>
      <c r="H109" s="34"/>
      <c r="I109" s="34"/>
      <c r="J109" s="34"/>
      <c r="K109" s="34"/>
      <c r="L109" s="4"/>
    </row>
    <row r="110" spans="2:12" ht="15.75">
      <c r="B110" s="4"/>
      <c r="C110" s="4"/>
      <c r="D110" s="22"/>
      <c r="E110" s="22"/>
      <c r="F110" s="22"/>
      <c r="G110" s="22"/>
      <c r="H110" s="34"/>
      <c r="I110" s="34"/>
      <c r="J110" s="34"/>
      <c r="K110" s="34"/>
      <c r="L110" s="4"/>
    </row>
    <row r="111" spans="2:12" ht="15.75">
      <c r="B111" s="4"/>
      <c r="C111" s="4"/>
      <c r="D111" s="22"/>
      <c r="E111" s="22"/>
      <c r="F111" s="22"/>
      <c r="G111" s="22"/>
      <c r="H111" s="34"/>
      <c r="I111" s="34"/>
      <c r="J111" s="34"/>
      <c r="K111" s="34"/>
      <c r="L111" s="4"/>
    </row>
  </sheetData>
  <sheetProtection/>
  <mergeCells count="76">
    <mergeCell ref="L63:M63"/>
    <mergeCell ref="A10:A11"/>
    <mergeCell ref="A52:A53"/>
    <mergeCell ref="A30:A34"/>
    <mergeCell ref="A35:A37"/>
    <mergeCell ref="A38:A40"/>
    <mergeCell ref="A42:A47"/>
    <mergeCell ref="A48:A49"/>
    <mergeCell ref="A50:A51"/>
    <mergeCell ref="E30:E31"/>
    <mergeCell ref="A14:A15"/>
    <mergeCell ref="A17:A23"/>
    <mergeCell ref="A24:A25"/>
    <mergeCell ref="A26:A27"/>
    <mergeCell ref="A28:A29"/>
    <mergeCell ref="B24:B25"/>
    <mergeCell ref="B14:B15"/>
    <mergeCell ref="B17:B23"/>
    <mergeCell ref="B63:D63"/>
    <mergeCell ref="B52:B53"/>
    <mergeCell ref="B48:B49"/>
    <mergeCell ref="C42:C46"/>
    <mergeCell ref="C51:G51"/>
    <mergeCell ref="C53:G53"/>
    <mergeCell ref="B58:D58"/>
    <mergeCell ref="B62:D62"/>
    <mergeCell ref="C27:G27"/>
    <mergeCell ref="B42:B47"/>
    <mergeCell ref="B61:D61"/>
    <mergeCell ref="B38:B40"/>
    <mergeCell ref="C38:C39"/>
    <mergeCell ref="B30:B34"/>
    <mergeCell ref="B26:B27"/>
    <mergeCell ref="B28:B29"/>
    <mergeCell ref="D30:D33"/>
    <mergeCell ref="D38:D39"/>
    <mergeCell ref="H58:I58"/>
    <mergeCell ref="F42:F46"/>
    <mergeCell ref="D42:D46"/>
    <mergeCell ref="C49:G49"/>
    <mergeCell ref="B50:B51"/>
    <mergeCell ref="C47:G47"/>
    <mergeCell ref="E42:E46"/>
    <mergeCell ref="B35:B37"/>
    <mergeCell ref="C35:C36"/>
    <mergeCell ref="D35:D36"/>
    <mergeCell ref="C37:G37"/>
    <mergeCell ref="E32:E33"/>
    <mergeCell ref="C34:G34"/>
    <mergeCell ref="D17:D22"/>
    <mergeCell ref="E17:E22"/>
    <mergeCell ref="F17:F22"/>
    <mergeCell ref="F35:F36"/>
    <mergeCell ref="F32:F33"/>
    <mergeCell ref="C30:C33"/>
    <mergeCell ref="C25:G25"/>
    <mergeCell ref="C29:G29"/>
    <mergeCell ref="C23:G23"/>
    <mergeCell ref="E35:E36"/>
    <mergeCell ref="I1:L1"/>
    <mergeCell ref="L14:L15"/>
    <mergeCell ref="D10:G10"/>
    <mergeCell ref="L42:L53"/>
    <mergeCell ref="C15:G15"/>
    <mergeCell ref="F30:F31"/>
    <mergeCell ref="L26:L40"/>
    <mergeCell ref="L17:L25"/>
    <mergeCell ref="C40:G40"/>
    <mergeCell ref="C17:C22"/>
    <mergeCell ref="B8:L8"/>
    <mergeCell ref="B10:B11"/>
    <mergeCell ref="C10:C11"/>
    <mergeCell ref="L10:L11"/>
    <mergeCell ref="H10:K10"/>
    <mergeCell ref="I3:L3"/>
    <mergeCell ref="I4:L6"/>
  </mergeCells>
  <printOptions/>
  <pageMargins left="0.71" right="0.27" top="0.31496062992125984" bottom="0.2755905511811024" header="0.31496062992125984" footer="0.31496062992125984"/>
  <pageSetup horizontalDpi="600" verticalDpi="600" orientation="landscape" paperSize="9" scale="59" r:id="rId1"/>
  <rowBreaks count="1" manualBreakCount="1">
    <brk id="5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view="pageBreakPreview" zoomScale="70" zoomScaleSheetLayoutView="70" zoomScalePageLayoutView="0" workbookViewId="0" topLeftCell="A1">
      <selection activeCell="I1" sqref="I1:L1"/>
    </sheetView>
  </sheetViews>
  <sheetFormatPr defaultColWidth="9.140625" defaultRowHeight="12.75"/>
  <cols>
    <col min="1" max="1" width="9.140625" style="88" customWidth="1"/>
    <col min="2" max="2" width="51.421875" style="12" customWidth="1"/>
    <col min="3" max="3" width="26.57421875" style="12" customWidth="1"/>
    <col min="4" max="5" width="9.140625" style="30" customWidth="1"/>
    <col min="6" max="6" width="14.140625" style="30" customWidth="1"/>
    <col min="7" max="7" width="9.8515625" style="30" bestFit="1" customWidth="1"/>
    <col min="8" max="10" width="16.28125" style="38" customWidth="1"/>
    <col min="11" max="11" width="16.57421875" style="38" customWidth="1"/>
    <col min="12" max="12" width="34.8515625" style="12" customWidth="1"/>
    <col min="13" max="16384" width="9.140625" style="12" customWidth="1"/>
  </cols>
  <sheetData>
    <row r="1" spans="2:13" ht="66" customHeight="1">
      <c r="B1" s="4"/>
      <c r="C1" s="4"/>
      <c r="D1" s="22"/>
      <c r="E1" s="22"/>
      <c r="F1" s="22"/>
      <c r="G1" s="22"/>
      <c r="H1" s="90"/>
      <c r="I1" s="141" t="s">
        <v>275</v>
      </c>
      <c r="J1" s="141"/>
      <c r="K1" s="141"/>
      <c r="L1" s="142"/>
      <c r="M1" s="7"/>
    </row>
    <row r="2" spans="2:13" ht="15.75" customHeight="1">
      <c r="B2" s="4"/>
      <c r="C2" s="4"/>
      <c r="D2" s="22"/>
      <c r="E2" s="22"/>
      <c r="F2" s="22"/>
      <c r="G2" s="22"/>
      <c r="H2" s="90"/>
      <c r="I2" s="87"/>
      <c r="J2" s="87"/>
      <c r="K2" s="87"/>
      <c r="L2" s="87"/>
      <c r="M2" s="7"/>
    </row>
    <row r="3" spans="2:12" ht="15.75">
      <c r="B3" s="4"/>
      <c r="C3" s="4"/>
      <c r="D3" s="22"/>
      <c r="E3" s="22"/>
      <c r="F3" s="22"/>
      <c r="G3" s="22"/>
      <c r="H3" s="90"/>
      <c r="I3" s="139" t="s">
        <v>1</v>
      </c>
      <c r="J3" s="139"/>
      <c r="K3" s="139"/>
      <c r="L3" s="139"/>
    </row>
    <row r="4" spans="2:12" ht="15.75">
      <c r="B4" s="4"/>
      <c r="C4" s="4"/>
      <c r="D4" s="22"/>
      <c r="E4" s="22"/>
      <c r="F4" s="22"/>
      <c r="G4" s="22"/>
      <c r="H4" s="90"/>
      <c r="I4" s="140" t="s">
        <v>222</v>
      </c>
      <c r="J4" s="140"/>
      <c r="K4" s="140"/>
      <c r="L4" s="140"/>
    </row>
    <row r="5" spans="2:12" ht="15.75">
      <c r="B5" s="4"/>
      <c r="C5" s="4"/>
      <c r="D5" s="22"/>
      <c r="E5" s="22"/>
      <c r="F5" s="22"/>
      <c r="G5" s="22"/>
      <c r="H5" s="90"/>
      <c r="I5" s="140"/>
      <c r="J5" s="140"/>
      <c r="K5" s="140"/>
      <c r="L5" s="140"/>
    </row>
    <row r="6" spans="2:12" ht="15.75">
      <c r="B6" s="4"/>
      <c r="C6" s="4"/>
      <c r="D6" s="22"/>
      <c r="E6" s="22"/>
      <c r="F6" s="22"/>
      <c r="G6" s="22"/>
      <c r="H6" s="90"/>
      <c r="I6" s="140"/>
      <c r="J6" s="140"/>
      <c r="K6" s="140"/>
      <c r="L6" s="140"/>
    </row>
    <row r="7" spans="2:12" ht="15.75">
      <c r="B7" s="4"/>
      <c r="C7" s="4"/>
      <c r="D7" s="22"/>
      <c r="E7" s="22"/>
      <c r="F7" s="22"/>
      <c r="G7" s="22"/>
      <c r="H7" s="34"/>
      <c r="I7" s="34"/>
      <c r="J7" s="34"/>
      <c r="K7" s="177"/>
      <c r="L7" s="177"/>
    </row>
    <row r="8" spans="2:12" ht="15.75">
      <c r="B8" s="175" t="s">
        <v>56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2:12" ht="15.75">
      <c r="B9" s="4"/>
      <c r="C9" s="4"/>
      <c r="D9" s="22"/>
      <c r="E9" s="22"/>
      <c r="F9" s="22"/>
      <c r="G9" s="22"/>
      <c r="H9" s="34"/>
      <c r="I9" s="34"/>
      <c r="J9" s="34"/>
      <c r="K9" s="34"/>
      <c r="L9" s="4"/>
    </row>
    <row r="10" spans="1:14" ht="33" customHeight="1">
      <c r="A10" s="168" t="s">
        <v>0</v>
      </c>
      <c r="B10" s="154" t="s">
        <v>2</v>
      </c>
      <c r="C10" s="154" t="s">
        <v>3</v>
      </c>
      <c r="D10" s="180" t="s">
        <v>4</v>
      </c>
      <c r="E10" s="180"/>
      <c r="F10" s="180"/>
      <c r="G10" s="180"/>
      <c r="H10" s="176"/>
      <c r="I10" s="176"/>
      <c r="J10" s="176"/>
      <c r="K10" s="176"/>
      <c r="L10" s="154" t="s">
        <v>15</v>
      </c>
      <c r="M10" s="13"/>
      <c r="N10" s="13"/>
    </row>
    <row r="11" spans="1:12" ht="31.5">
      <c r="A11" s="169"/>
      <c r="B11" s="154"/>
      <c r="C11" s="154"/>
      <c r="D11" s="61" t="s">
        <v>5</v>
      </c>
      <c r="E11" s="61" t="s">
        <v>6</v>
      </c>
      <c r="F11" s="61" t="s">
        <v>7</v>
      </c>
      <c r="G11" s="61" t="s">
        <v>8</v>
      </c>
      <c r="H11" s="44" t="s">
        <v>164</v>
      </c>
      <c r="I11" s="44" t="s">
        <v>220</v>
      </c>
      <c r="J11" s="44" t="s">
        <v>221</v>
      </c>
      <c r="K11" s="62" t="s">
        <v>262</v>
      </c>
      <c r="L11" s="154"/>
    </row>
    <row r="12" spans="1:12" ht="78.75">
      <c r="A12" s="89">
        <v>1</v>
      </c>
      <c r="B12" s="63" t="s">
        <v>57</v>
      </c>
      <c r="C12" s="64" t="s">
        <v>29</v>
      </c>
      <c r="D12" s="65" t="s">
        <v>29</v>
      </c>
      <c r="E12" s="65" t="s">
        <v>29</v>
      </c>
      <c r="F12" s="65" t="s">
        <v>29</v>
      </c>
      <c r="G12" s="65" t="s">
        <v>29</v>
      </c>
      <c r="H12" s="101">
        <f>H13+H27</f>
        <v>66462.56999999999</v>
      </c>
      <c r="I12" s="101">
        <f>I13+I27</f>
        <v>28196.459</v>
      </c>
      <c r="J12" s="101">
        <f>J13+J27</f>
        <v>28196.459</v>
      </c>
      <c r="K12" s="104">
        <f aca="true" t="shared" si="0" ref="K12:K34">SUM(H12:J12)</f>
        <v>122855.488</v>
      </c>
      <c r="L12" s="66" t="s">
        <v>29</v>
      </c>
    </row>
    <row r="13" spans="1:12" s="41" customFormat="1" ht="31.5">
      <c r="A13" s="89">
        <v>2</v>
      </c>
      <c r="B13" s="67" t="s">
        <v>58</v>
      </c>
      <c r="C13" s="64" t="s">
        <v>29</v>
      </c>
      <c r="D13" s="65" t="s">
        <v>29</v>
      </c>
      <c r="E13" s="65" t="s">
        <v>29</v>
      </c>
      <c r="F13" s="65" t="s">
        <v>29</v>
      </c>
      <c r="G13" s="65" t="s">
        <v>29</v>
      </c>
      <c r="H13" s="104">
        <f>H20+H22+H24+H26</f>
        <v>66367.56999999999</v>
      </c>
      <c r="I13" s="104">
        <f>I20+I22+I24+I26</f>
        <v>28196.459</v>
      </c>
      <c r="J13" s="104">
        <f>J20+J22+J24+J26</f>
        <v>28196.459</v>
      </c>
      <c r="K13" s="104">
        <f t="shared" si="0"/>
        <v>122760.488</v>
      </c>
      <c r="L13" s="66" t="s">
        <v>29</v>
      </c>
    </row>
    <row r="14" spans="1:12" ht="15.75" customHeight="1">
      <c r="A14" s="168">
        <v>3</v>
      </c>
      <c r="B14" s="160" t="s">
        <v>59</v>
      </c>
      <c r="C14" s="154" t="s">
        <v>246</v>
      </c>
      <c r="D14" s="166" t="s">
        <v>42</v>
      </c>
      <c r="E14" s="166" t="s">
        <v>43</v>
      </c>
      <c r="F14" s="180" t="s">
        <v>183</v>
      </c>
      <c r="G14" s="68" t="s">
        <v>44</v>
      </c>
      <c r="H14" s="55">
        <v>31396.824</v>
      </c>
      <c r="I14" s="55">
        <v>11786.699</v>
      </c>
      <c r="J14" s="99">
        <f aca="true" t="shared" si="1" ref="J14:J33">I14</f>
        <v>11786.699</v>
      </c>
      <c r="K14" s="55">
        <f t="shared" si="0"/>
        <v>54970.222</v>
      </c>
      <c r="L14" s="146" t="s">
        <v>132</v>
      </c>
    </row>
    <row r="15" spans="1:12" ht="15.75">
      <c r="A15" s="170"/>
      <c r="B15" s="161"/>
      <c r="C15" s="154"/>
      <c r="D15" s="166"/>
      <c r="E15" s="166"/>
      <c r="F15" s="180"/>
      <c r="G15" s="68" t="s">
        <v>45</v>
      </c>
      <c r="H15" s="55">
        <v>1337.17</v>
      </c>
      <c r="I15" s="55">
        <v>425.219</v>
      </c>
      <c r="J15" s="55">
        <v>425.219</v>
      </c>
      <c r="K15" s="55">
        <f t="shared" si="0"/>
        <v>2187.608</v>
      </c>
      <c r="L15" s="178"/>
    </row>
    <row r="16" spans="1:12" ht="15.75" customHeight="1">
      <c r="A16" s="170"/>
      <c r="B16" s="161"/>
      <c r="C16" s="154"/>
      <c r="D16" s="166"/>
      <c r="E16" s="166"/>
      <c r="F16" s="180"/>
      <c r="G16" s="68" t="s">
        <v>167</v>
      </c>
      <c r="H16" s="55">
        <v>9480.771</v>
      </c>
      <c r="I16" s="55">
        <v>3559.584</v>
      </c>
      <c r="J16" s="99">
        <f t="shared" si="1"/>
        <v>3559.584</v>
      </c>
      <c r="K16" s="55">
        <f t="shared" si="0"/>
        <v>16599.939</v>
      </c>
      <c r="L16" s="178"/>
    </row>
    <row r="17" spans="1:12" ht="15.75">
      <c r="A17" s="170"/>
      <c r="B17" s="161"/>
      <c r="C17" s="154"/>
      <c r="D17" s="166"/>
      <c r="E17" s="166"/>
      <c r="F17" s="180"/>
      <c r="G17" s="68" t="s">
        <v>42</v>
      </c>
      <c r="H17" s="55">
        <v>23380.635</v>
      </c>
      <c r="I17" s="55">
        <v>11797.787</v>
      </c>
      <c r="J17" s="55">
        <v>11797.787</v>
      </c>
      <c r="K17" s="55">
        <f t="shared" si="0"/>
        <v>46976.209</v>
      </c>
      <c r="L17" s="178"/>
    </row>
    <row r="18" spans="1:12" ht="15.75">
      <c r="A18" s="170"/>
      <c r="B18" s="161"/>
      <c r="C18" s="154"/>
      <c r="D18" s="166"/>
      <c r="E18" s="166"/>
      <c r="F18" s="180"/>
      <c r="G18" s="68" t="s">
        <v>46</v>
      </c>
      <c r="H18" s="55">
        <v>8</v>
      </c>
      <c r="I18" s="55">
        <v>3</v>
      </c>
      <c r="J18" s="99">
        <v>3</v>
      </c>
      <c r="K18" s="55">
        <f t="shared" si="0"/>
        <v>14</v>
      </c>
      <c r="L18" s="178"/>
    </row>
    <row r="19" spans="1:12" ht="15.75">
      <c r="A19" s="170"/>
      <c r="B19" s="161"/>
      <c r="C19" s="154"/>
      <c r="D19" s="166"/>
      <c r="E19" s="166"/>
      <c r="F19" s="180"/>
      <c r="G19" s="68" t="s">
        <v>210</v>
      </c>
      <c r="H19" s="55">
        <v>20</v>
      </c>
      <c r="I19" s="55">
        <v>0</v>
      </c>
      <c r="J19" s="99">
        <f t="shared" si="1"/>
        <v>0</v>
      </c>
      <c r="K19" s="55">
        <f t="shared" si="0"/>
        <v>20</v>
      </c>
      <c r="L19" s="178"/>
    </row>
    <row r="20" spans="1:12" ht="15.75">
      <c r="A20" s="169"/>
      <c r="B20" s="162"/>
      <c r="C20" s="155" t="s">
        <v>50</v>
      </c>
      <c r="D20" s="156"/>
      <c r="E20" s="156"/>
      <c r="F20" s="156"/>
      <c r="G20" s="157"/>
      <c r="H20" s="55">
        <f>SUM(H14:H19)</f>
        <v>65623.4</v>
      </c>
      <c r="I20" s="55">
        <f>SUM(I14:I19)</f>
        <v>27572.289</v>
      </c>
      <c r="J20" s="99">
        <f t="shared" si="1"/>
        <v>27572.289</v>
      </c>
      <c r="K20" s="55">
        <f t="shared" si="0"/>
        <v>120767.978</v>
      </c>
      <c r="L20" s="178"/>
    </row>
    <row r="21" spans="1:12" ht="85.5" customHeight="1">
      <c r="A21" s="168">
        <v>4</v>
      </c>
      <c r="B21" s="160" t="s">
        <v>253</v>
      </c>
      <c r="C21" s="44" t="s">
        <v>246</v>
      </c>
      <c r="D21" s="68" t="s">
        <v>42</v>
      </c>
      <c r="E21" s="68" t="s">
        <v>43</v>
      </c>
      <c r="F21" s="61" t="s">
        <v>184</v>
      </c>
      <c r="G21" s="68" t="s">
        <v>42</v>
      </c>
      <c r="H21" s="55">
        <v>444.17</v>
      </c>
      <c r="I21" s="55">
        <v>294.17</v>
      </c>
      <c r="J21" s="55">
        <v>294.17</v>
      </c>
      <c r="K21" s="55">
        <f t="shared" si="0"/>
        <v>1032.51</v>
      </c>
      <c r="L21" s="178"/>
    </row>
    <row r="22" spans="1:12" ht="30" customHeight="1">
      <c r="A22" s="169"/>
      <c r="B22" s="162"/>
      <c r="C22" s="155" t="s">
        <v>60</v>
      </c>
      <c r="D22" s="156"/>
      <c r="E22" s="156"/>
      <c r="F22" s="156"/>
      <c r="G22" s="157"/>
      <c r="H22" s="55">
        <f>H21</f>
        <v>444.17</v>
      </c>
      <c r="I22" s="55">
        <f>I21</f>
        <v>294.17</v>
      </c>
      <c r="J22" s="55">
        <f>J21</f>
        <v>294.17</v>
      </c>
      <c r="K22" s="55">
        <f t="shared" si="0"/>
        <v>1032.51</v>
      </c>
      <c r="L22" s="178"/>
    </row>
    <row r="23" spans="1:12" ht="85.5" customHeight="1">
      <c r="A23" s="168">
        <v>5</v>
      </c>
      <c r="B23" s="160" t="s">
        <v>159</v>
      </c>
      <c r="C23" s="44" t="s">
        <v>246</v>
      </c>
      <c r="D23" s="68" t="s">
        <v>42</v>
      </c>
      <c r="E23" s="68" t="s">
        <v>43</v>
      </c>
      <c r="F23" s="61" t="s">
        <v>185</v>
      </c>
      <c r="G23" s="68" t="s">
        <v>42</v>
      </c>
      <c r="H23" s="55">
        <v>300</v>
      </c>
      <c r="I23" s="55">
        <v>300</v>
      </c>
      <c r="J23" s="99">
        <f t="shared" si="1"/>
        <v>300</v>
      </c>
      <c r="K23" s="55">
        <f t="shared" si="0"/>
        <v>900</v>
      </c>
      <c r="L23" s="178"/>
    </row>
    <row r="24" spans="1:12" ht="15.75">
      <c r="A24" s="169"/>
      <c r="B24" s="162"/>
      <c r="C24" s="155" t="s">
        <v>142</v>
      </c>
      <c r="D24" s="156"/>
      <c r="E24" s="156"/>
      <c r="F24" s="156"/>
      <c r="G24" s="157"/>
      <c r="H24" s="55">
        <f>H23</f>
        <v>300</v>
      </c>
      <c r="I24" s="55">
        <f>I23</f>
        <v>300</v>
      </c>
      <c r="J24" s="99">
        <f t="shared" si="1"/>
        <v>300</v>
      </c>
      <c r="K24" s="55">
        <f t="shared" si="0"/>
        <v>900</v>
      </c>
      <c r="L24" s="179"/>
    </row>
    <row r="25" spans="1:12" ht="85.5" customHeight="1">
      <c r="A25" s="168">
        <v>6</v>
      </c>
      <c r="B25" s="160" t="s">
        <v>263</v>
      </c>
      <c r="C25" s="44" t="s">
        <v>246</v>
      </c>
      <c r="D25" s="68" t="s">
        <v>42</v>
      </c>
      <c r="E25" s="68" t="s">
        <v>43</v>
      </c>
      <c r="F25" s="61" t="s">
        <v>264</v>
      </c>
      <c r="G25" s="68" t="s">
        <v>42</v>
      </c>
      <c r="H25" s="55">
        <v>0</v>
      </c>
      <c r="I25" s="55">
        <v>30</v>
      </c>
      <c r="J25" s="99">
        <v>30</v>
      </c>
      <c r="K25" s="55">
        <f>SUM(H25:J25)</f>
        <v>60</v>
      </c>
      <c r="L25" s="100"/>
    </row>
    <row r="26" spans="1:12" ht="15.75">
      <c r="A26" s="169"/>
      <c r="B26" s="162"/>
      <c r="C26" s="155" t="s">
        <v>149</v>
      </c>
      <c r="D26" s="156"/>
      <c r="E26" s="156"/>
      <c r="F26" s="156"/>
      <c r="G26" s="157"/>
      <c r="H26" s="55">
        <f>H25</f>
        <v>0</v>
      </c>
      <c r="I26" s="55">
        <f>I25</f>
        <v>30</v>
      </c>
      <c r="J26" s="55">
        <f>J25</f>
        <v>30</v>
      </c>
      <c r="K26" s="55">
        <f>SUM(H26:J26)</f>
        <v>60</v>
      </c>
      <c r="L26" s="100"/>
    </row>
    <row r="27" spans="1:12" s="41" customFormat="1" ht="31.5">
      <c r="A27" s="89">
        <v>7</v>
      </c>
      <c r="B27" s="67" t="s">
        <v>61</v>
      </c>
      <c r="C27" s="64" t="s">
        <v>29</v>
      </c>
      <c r="D27" s="65" t="s">
        <v>29</v>
      </c>
      <c r="E27" s="65" t="s">
        <v>29</v>
      </c>
      <c r="F27" s="65" t="s">
        <v>29</v>
      </c>
      <c r="G27" s="65" t="s">
        <v>29</v>
      </c>
      <c r="H27" s="104">
        <f>H32</f>
        <v>95</v>
      </c>
      <c r="I27" s="104">
        <f>I32</f>
        <v>0</v>
      </c>
      <c r="J27" s="101">
        <f t="shared" si="1"/>
        <v>0</v>
      </c>
      <c r="K27" s="104">
        <f t="shared" si="0"/>
        <v>95</v>
      </c>
      <c r="L27" s="66" t="s">
        <v>29</v>
      </c>
    </row>
    <row r="28" spans="1:12" ht="19.5" customHeight="1">
      <c r="A28" s="168">
        <v>8</v>
      </c>
      <c r="B28" s="160" t="s">
        <v>248</v>
      </c>
      <c r="C28" s="154" t="s">
        <v>246</v>
      </c>
      <c r="D28" s="166" t="s">
        <v>42</v>
      </c>
      <c r="E28" s="166" t="s">
        <v>43</v>
      </c>
      <c r="F28" s="180" t="s">
        <v>247</v>
      </c>
      <c r="G28" s="68" t="s">
        <v>42</v>
      </c>
      <c r="H28" s="55">
        <v>95</v>
      </c>
      <c r="I28" s="55">
        <v>0</v>
      </c>
      <c r="J28" s="99">
        <f t="shared" si="1"/>
        <v>0</v>
      </c>
      <c r="K28" s="55">
        <f t="shared" si="0"/>
        <v>95</v>
      </c>
      <c r="L28" s="146" t="s">
        <v>206</v>
      </c>
    </row>
    <row r="29" spans="1:12" ht="19.5" customHeight="1">
      <c r="A29" s="170"/>
      <c r="B29" s="161"/>
      <c r="C29" s="154"/>
      <c r="D29" s="166"/>
      <c r="E29" s="166"/>
      <c r="F29" s="166"/>
      <c r="G29" s="68" t="s">
        <v>89</v>
      </c>
      <c r="H29" s="55">
        <v>0</v>
      </c>
      <c r="I29" s="55">
        <v>0</v>
      </c>
      <c r="J29" s="99">
        <f t="shared" si="1"/>
        <v>0</v>
      </c>
      <c r="K29" s="55">
        <f t="shared" si="0"/>
        <v>0</v>
      </c>
      <c r="L29" s="147"/>
    </row>
    <row r="30" spans="1:12" ht="19.5" customHeight="1">
      <c r="A30" s="170"/>
      <c r="B30" s="161"/>
      <c r="C30" s="154"/>
      <c r="D30" s="166"/>
      <c r="E30" s="159" t="s">
        <v>88</v>
      </c>
      <c r="F30" s="166"/>
      <c r="G30" s="68" t="s">
        <v>42</v>
      </c>
      <c r="H30" s="55">
        <v>0</v>
      </c>
      <c r="I30" s="55">
        <v>0</v>
      </c>
      <c r="J30" s="99">
        <f t="shared" si="1"/>
        <v>0</v>
      </c>
      <c r="K30" s="55">
        <f t="shared" si="0"/>
        <v>0</v>
      </c>
      <c r="L30" s="147"/>
    </row>
    <row r="31" spans="1:12" ht="19.5" customHeight="1">
      <c r="A31" s="170"/>
      <c r="B31" s="161"/>
      <c r="C31" s="154"/>
      <c r="D31" s="166"/>
      <c r="E31" s="153"/>
      <c r="F31" s="166"/>
      <c r="G31" s="68" t="s">
        <v>89</v>
      </c>
      <c r="H31" s="55">
        <v>0</v>
      </c>
      <c r="I31" s="55">
        <v>0</v>
      </c>
      <c r="J31" s="99">
        <f t="shared" si="1"/>
        <v>0</v>
      </c>
      <c r="K31" s="55">
        <f t="shared" si="0"/>
        <v>0</v>
      </c>
      <c r="L31" s="147"/>
    </row>
    <row r="32" spans="1:12" ht="19.5" customHeight="1">
      <c r="A32" s="169"/>
      <c r="B32" s="161"/>
      <c r="C32" s="155" t="s">
        <v>47</v>
      </c>
      <c r="D32" s="156"/>
      <c r="E32" s="156"/>
      <c r="F32" s="156"/>
      <c r="G32" s="157"/>
      <c r="H32" s="55">
        <f>SUM(H28:H31)</f>
        <v>95</v>
      </c>
      <c r="I32" s="55">
        <f>SUM(I28:I31)</f>
        <v>0</v>
      </c>
      <c r="J32" s="99">
        <f t="shared" si="1"/>
        <v>0</v>
      </c>
      <c r="K32" s="55">
        <f t="shared" si="0"/>
        <v>95</v>
      </c>
      <c r="L32" s="148"/>
    </row>
    <row r="33" spans="1:12" ht="15.75">
      <c r="A33" s="89">
        <v>9</v>
      </c>
      <c r="B33" s="73" t="s">
        <v>23</v>
      </c>
      <c r="C33" s="74" t="s">
        <v>29</v>
      </c>
      <c r="D33" s="68" t="s">
        <v>29</v>
      </c>
      <c r="E33" s="68" t="s">
        <v>29</v>
      </c>
      <c r="F33" s="68" t="s">
        <v>29</v>
      </c>
      <c r="G33" s="68" t="s">
        <v>29</v>
      </c>
      <c r="H33" s="105" t="s">
        <v>29</v>
      </c>
      <c r="I33" s="105" t="s">
        <v>29</v>
      </c>
      <c r="J33" s="99" t="str">
        <f t="shared" si="1"/>
        <v>х</v>
      </c>
      <c r="K33" s="55">
        <f t="shared" si="0"/>
        <v>0</v>
      </c>
      <c r="L33" s="66" t="s">
        <v>29</v>
      </c>
    </row>
    <row r="34" spans="1:12" ht="63">
      <c r="A34" s="89">
        <v>10</v>
      </c>
      <c r="B34" s="63"/>
      <c r="C34" s="44" t="s">
        <v>246</v>
      </c>
      <c r="D34" s="68" t="s">
        <v>29</v>
      </c>
      <c r="E34" s="68" t="s">
        <v>29</v>
      </c>
      <c r="F34" s="68" t="s">
        <v>29</v>
      </c>
      <c r="G34" s="68" t="s">
        <v>29</v>
      </c>
      <c r="H34" s="55">
        <f>H12</f>
        <v>66462.56999999999</v>
      </c>
      <c r="I34" s="55">
        <f>I12</f>
        <v>28196.459</v>
      </c>
      <c r="J34" s="55">
        <f>J12</f>
        <v>28196.459</v>
      </c>
      <c r="K34" s="55">
        <f t="shared" si="0"/>
        <v>122855.488</v>
      </c>
      <c r="L34" s="66" t="s">
        <v>29</v>
      </c>
    </row>
    <row r="35" spans="2:12" ht="15.75">
      <c r="B35" s="14"/>
      <c r="C35" s="10"/>
      <c r="D35" s="25"/>
      <c r="E35" s="25"/>
      <c r="F35" s="25"/>
      <c r="G35" s="25"/>
      <c r="H35" s="35"/>
      <c r="I35" s="35"/>
      <c r="J35" s="35"/>
      <c r="K35" s="35"/>
      <c r="L35" s="10"/>
    </row>
    <row r="36" spans="2:12" ht="15.75" hidden="1">
      <c r="B36" s="7" t="s">
        <v>109</v>
      </c>
      <c r="C36" s="7" t="s">
        <v>108</v>
      </c>
      <c r="D36" s="26"/>
      <c r="E36" s="27"/>
      <c r="F36" s="27"/>
      <c r="G36" s="27"/>
      <c r="H36" s="36"/>
      <c r="I36" s="36"/>
      <c r="J36" s="36"/>
      <c r="K36" s="35"/>
      <c r="L36" s="10"/>
    </row>
    <row r="37" spans="2:12" ht="15.75" hidden="1">
      <c r="B37" s="139"/>
      <c r="C37" s="139"/>
      <c r="D37" s="139"/>
      <c r="E37" s="27"/>
      <c r="F37" s="27"/>
      <c r="G37" s="27"/>
      <c r="H37" s="163"/>
      <c r="I37" s="163"/>
      <c r="J37" s="36"/>
      <c r="K37" s="35"/>
      <c r="L37" s="10"/>
    </row>
    <row r="38" spans="2:12" ht="15.75">
      <c r="B38" s="3"/>
      <c r="C38" s="3"/>
      <c r="D38" s="28"/>
      <c r="E38" s="27"/>
      <c r="F38" s="27"/>
      <c r="G38" s="27"/>
      <c r="H38" s="36"/>
      <c r="I38" s="36"/>
      <c r="J38" s="36"/>
      <c r="K38" s="35"/>
      <c r="L38" s="10"/>
    </row>
    <row r="39" spans="2:12" ht="18.75">
      <c r="B39" s="5"/>
      <c r="C39" s="9"/>
      <c r="D39" s="29"/>
      <c r="E39" s="29"/>
      <c r="F39" s="29"/>
      <c r="G39" s="117"/>
      <c r="H39" s="118"/>
      <c r="I39" s="118"/>
      <c r="J39" s="37"/>
      <c r="K39" s="35"/>
      <c r="L39" s="10"/>
    </row>
    <row r="40" spans="2:12" ht="18.75">
      <c r="B40" s="139"/>
      <c r="C40" s="139"/>
      <c r="D40" s="139"/>
      <c r="E40" s="27"/>
      <c r="F40" s="27"/>
      <c r="G40" s="119" t="s">
        <v>272</v>
      </c>
      <c r="H40" s="113">
        <f>H28</f>
        <v>95</v>
      </c>
      <c r="I40" s="111"/>
      <c r="J40" s="36"/>
      <c r="K40" s="34"/>
      <c r="L40" s="4"/>
    </row>
    <row r="41" spans="2:12" ht="18.75">
      <c r="B41" s="139"/>
      <c r="C41" s="139"/>
      <c r="D41" s="139"/>
      <c r="E41" s="27"/>
      <c r="F41" s="27"/>
      <c r="G41" s="119" t="s">
        <v>273</v>
      </c>
      <c r="H41" s="113">
        <f>H34-H32</f>
        <v>66367.56999999999</v>
      </c>
      <c r="I41" s="111"/>
      <c r="J41" s="36"/>
      <c r="K41" s="34"/>
      <c r="L41" s="4"/>
    </row>
    <row r="42" spans="2:12" ht="18.75">
      <c r="B42" s="139"/>
      <c r="C42" s="139"/>
      <c r="D42" s="139"/>
      <c r="E42" s="27"/>
      <c r="F42" s="27"/>
      <c r="G42" s="119"/>
      <c r="H42" s="181"/>
      <c r="I42" s="181"/>
      <c r="J42" s="36"/>
      <c r="K42" s="34"/>
      <c r="L42" s="4"/>
    </row>
    <row r="43" spans="2:12" ht="18.75">
      <c r="B43" s="4"/>
      <c r="C43" s="4"/>
      <c r="D43" s="22"/>
      <c r="E43" s="22"/>
      <c r="F43" s="22"/>
      <c r="G43" s="120"/>
      <c r="H43" s="115">
        <f>H40+H41</f>
        <v>66462.56999999999</v>
      </c>
      <c r="I43" s="115"/>
      <c r="J43" s="34"/>
      <c r="K43" s="34"/>
      <c r="L43" s="4"/>
    </row>
    <row r="44" spans="2:12" ht="15.75">
      <c r="B44" s="4"/>
      <c r="C44" s="4"/>
      <c r="D44" s="22"/>
      <c r="E44" s="22"/>
      <c r="F44" s="22"/>
      <c r="G44" s="22"/>
      <c r="H44" s="34"/>
      <c r="I44" s="34"/>
      <c r="J44" s="34"/>
      <c r="K44" s="34"/>
      <c r="L44" s="4"/>
    </row>
    <row r="45" spans="2:12" ht="15.75">
      <c r="B45" s="4"/>
      <c r="C45" s="4"/>
      <c r="D45" s="22"/>
      <c r="E45" s="22"/>
      <c r="F45" s="22"/>
      <c r="G45" s="22"/>
      <c r="H45" s="34"/>
      <c r="I45" s="34"/>
      <c r="J45" s="34"/>
      <c r="K45" s="34"/>
      <c r="L45" s="4"/>
    </row>
    <row r="46" spans="2:12" ht="15.75">
      <c r="B46" s="4"/>
      <c r="C46" s="4"/>
      <c r="D46" s="22"/>
      <c r="E46" s="22"/>
      <c r="F46" s="22"/>
      <c r="G46" s="22"/>
      <c r="H46" s="34"/>
      <c r="I46" s="34"/>
      <c r="J46" s="34"/>
      <c r="K46" s="34"/>
      <c r="L46" s="4"/>
    </row>
    <row r="47" spans="2:12" ht="15.75">
      <c r="B47" s="4"/>
      <c r="C47" s="4"/>
      <c r="D47" s="22"/>
      <c r="E47" s="22"/>
      <c r="F47" s="22"/>
      <c r="G47" s="22"/>
      <c r="H47" s="34"/>
      <c r="I47" s="34"/>
      <c r="J47" s="34"/>
      <c r="K47" s="34"/>
      <c r="L47" s="4"/>
    </row>
    <row r="48" spans="2:12" ht="15.75">
      <c r="B48" s="4"/>
      <c r="C48" s="4"/>
      <c r="D48" s="22"/>
      <c r="E48" s="22"/>
      <c r="F48" s="22"/>
      <c r="G48" s="22"/>
      <c r="H48" s="34"/>
      <c r="I48" s="34"/>
      <c r="J48" s="34"/>
      <c r="K48" s="34"/>
      <c r="L48" s="4"/>
    </row>
    <row r="49" spans="2:12" ht="15.75">
      <c r="B49" s="4"/>
      <c r="C49" s="4"/>
      <c r="D49" s="22"/>
      <c r="E49" s="22"/>
      <c r="F49" s="22"/>
      <c r="G49" s="22"/>
      <c r="H49" s="34"/>
      <c r="I49" s="34"/>
      <c r="J49" s="34"/>
      <c r="K49" s="34"/>
      <c r="L49" s="4"/>
    </row>
    <row r="50" spans="2:12" ht="15.75">
      <c r="B50" s="4"/>
      <c r="C50" s="4"/>
      <c r="D50" s="22"/>
      <c r="E50" s="22"/>
      <c r="F50" s="22"/>
      <c r="G50" s="22"/>
      <c r="H50" s="34"/>
      <c r="I50" s="34"/>
      <c r="J50" s="34"/>
      <c r="K50" s="34"/>
      <c r="L50" s="4"/>
    </row>
    <row r="51" spans="2:12" ht="15.75">
      <c r="B51" s="4"/>
      <c r="C51" s="4"/>
      <c r="D51" s="22"/>
      <c r="E51" s="22"/>
      <c r="F51" s="22"/>
      <c r="G51" s="22"/>
      <c r="H51" s="108"/>
      <c r="I51" s="34"/>
      <c r="J51" s="34"/>
      <c r="K51" s="34"/>
      <c r="L51" s="4"/>
    </row>
    <row r="52" spans="2:12" ht="15.75">
      <c r="B52" s="4"/>
      <c r="C52" s="4"/>
      <c r="D52" s="22"/>
      <c r="E52" s="22"/>
      <c r="F52" s="22"/>
      <c r="G52" s="22"/>
      <c r="H52" s="34"/>
      <c r="I52" s="34"/>
      <c r="J52" s="34"/>
      <c r="K52" s="34"/>
      <c r="L52" s="4"/>
    </row>
    <row r="53" spans="2:12" ht="15.75">
      <c r="B53" s="4"/>
      <c r="C53" s="4"/>
      <c r="D53" s="22"/>
      <c r="E53" s="22"/>
      <c r="F53" s="22"/>
      <c r="G53" s="22"/>
      <c r="H53" s="34"/>
      <c r="I53" s="34"/>
      <c r="J53" s="34"/>
      <c r="K53" s="34"/>
      <c r="L53" s="4"/>
    </row>
    <row r="54" spans="2:12" ht="15.75">
      <c r="B54" s="4"/>
      <c r="C54" s="4"/>
      <c r="D54" s="22"/>
      <c r="E54" s="22"/>
      <c r="F54" s="22"/>
      <c r="G54" s="22"/>
      <c r="H54" s="108"/>
      <c r="I54" s="34"/>
      <c r="J54" s="34"/>
      <c r="K54" s="34"/>
      <c r="L54" s="4"/>
    </row>
    <row r="55" spans="2:12" ht="15.75">
      <c r="B55" s="4"/>
      <c r="C55" s="4"/>
      <c r="D55" s="22"/>
      <c r="E55" s="22"/>
      <c r="F55" s="22"/>
      <c r="G55" s="22"/>
      <c r="H55" s="108"/>
      <c r="I55" s="34"/>
      <c r="J55" s="34"/>
      <c r="K55" s="34"/>
      <c r="L55" s="4"/>
    </row>
    <row r="56" spans="2:12" ht="15.75">
      <c r="B56" s="4"/>
      <c r="C56" s="4"/>
      <c r="D56" s="22"/>
      <c r="E56" s="22"/>
      <c r="F56" s="22"/>
      <c r="G56" s="22"/>
      <c r="H56" s="108"/>
      <c r="I56" s="34"/>
      <c r="J56" s="34"/>
      <c r="K56" s="34"/>
      <c r="L56" s="4"/>
    </row>
    <row r="57" spans="2:12" ht="15.75">
      <c r="B57" s="4"/>
      <c r="C57" s="4"/>
      <c r="D57" s="22"/>
      <c r="E57" s="22"/>
      <c r="F57" s="22"/>
      <c r="G57" s="22"/>
      <c r="H57" s="34"/>
      <c r="I57" s="34"/>
      <c r="J57" s="34"/>
      <c r="K57" s="34"/>
      <c r="L57" s="4"/>
    </row>
    <row r="58" spans="2:12" ht="15.75">
      <c r="B58" s="4"/>
      <c r="C58" s="4"/>
      <c r="D58" s="22"/>
      <c r="E58" s="22"/>
      <c r="F58" s="22"/>
      <c r="G58" s="22"/>
      <c r="H58" s="34"/>
      <c r="I58" s="34"/>
      <c r="J58" s="34"/>
      <c r="K58" s="34"/>
      <c r="L58" s="4"/>
    </row>
    <row r="59" spans="2:12" ht="15.75">
      <c r="B59" s="4"/>
      <c r="C59" s="4"/>
      <c r="D59" s="22"/>
      <c r="E59" s="22"/>
      <c r="F59" s="22"/>
      <c r="G59" s="22"/>
      <c r="H59" s="34"/>
      <c r="I59" s="34"/>
      <c r="J59" s="34"/>
      <c r="K59" s="34"/>
      <c r="L59" s="4"/>
    </row>
    <row r="60" spans="2:12" ht="15.75">
      <c r="B60" s="4"/>
      <c r="C60" s="4"/>
      <c r="D60" s="22"/>
      <c r="E60" s="22"/>
      <c r="F60" s="22"/>
      <c r="G60" s="22"/>
      <c r="H60" s="34"/>
      <c r="I60" s="34"/>
      <c r="J60" s="34"/>
      <c r="K60" s="34"/>
      <c r="L60" s="4"/>
    </row>
    <row r="61" spans="2:12" ht="15.75">
      <c r="B61" s="4"/>
      <c r="C61" s="4"/>
      <c r="D61" s="22"/>
      <c r="E61" s="22"/>
      <c r="F61" s="22"/>
      <c r="G61" s="22"/>
      <c r="H61" s="34"/>
      <c r="I61" s="34"/>
      <c r="J61" s="34"/>
      <c r="K61" s="34"/>
      <c r="L61" s="4"/>
    </row>
    <row r="62" spans="2:12" ht="15.75">
      <c r="B62" s="4"/>
      <c r="C62" s="4"/>
      <c r="D62" s="22"/>
      <c r="E62" s="22"/>
      <c r="F62" s="22"/>
      <c r="G62" s="22"/>
      <c r="H62" s="34"/>
      <c r="I62" s="34"/>
      <c r="J62" s="34"/>
      <c r="K62" s="34"/>
      <c r="L62" s="4"/>
    </row>
    <row r="63" spans="2:12" ht="15.75">
      <c r="B63" s="4"/>
      <c r="C63" s="4"/>
      <c r="D63" s="22"/>
      <c r="E63" s="22"/>
      <c r="F63" s="22"/>
      <c r="G63" s="22"/>
      <c r="H63" s="34"/>
      <c r="I63" s="34"/>
      <c r="J63" s="34"/>
      <c r="K63" s="34"/>
      <c r="L63" s="4"/>
    </row>
    <row r="64" spans="2:12" ht="15.75">
      <c r="B64" s="4"/>
      <c r="C64" s="4"/>
      <c r="D64" s="22"/>
      <c r="E64" s="22"/>
      <c r="F64" s="22"/>
      <c r="G64" s="22"/>
      <c r="H64" s="34"/>
      <c r="I64" s="34"/>
      <c r="J64" s="34"/>
      <c r="K64" s="34"/>
      <c r="L64" s="4"/>
    </row>
    <row r="65" spans="2:12" ht="15.75">
      <c r="B65" s="4"/>
      <c r="C65" s="4"/>
      <c r="D65" s="22"/>
      <c r="E65" s="22"/>
      <c r="F65" s="22"/>
      <c r="G65" s="22"/>
      <c r="H65" s="34"/>
      <c r="I65" s="34"/>
      <c r="J65" s="34"/>
      <c r="K65" s="34"/>
      <c r="L65" s="4"/>
    </row>
    <row r="66" spans="2:12" ht="15.75">
      <c r="B66" s="4"/>
      <c r="C66" s="4"/>
      <c r="D66" s="22"/>
      <c r="E66" s="22"/>
      <c r="F66" s="22"/>
      <c r="G66" s="22"/>
      <c r="H66" s="34"/>
      <c r="I66" s="34"/>
      <c r="J66" s="34"/>
      <c r="K66" s="34"/>
      <c r="L66" s="4"/>
    </row>
    <row r="67" spans="2:12" ht="15.75">
      <c r="B67" s="4"/>
      <c r="C67" s="4"/>
      <c r="D67" s="22"/>
      <c r="E67" s="22"/>
      <c r="F67" s="22"/>
      <c r="G67" s="22"/>
      <c r="H67" s="34"/>
      <c r="I67" s="34"/>
      <c r="J67" s="34"/>
      <c r="K67" s="34"/>
      <c r="L67" s="4"/>
    </row>
    <row r="68" spans="2:12" ht="15.75">
      <c r="B68" s="4"/>
      <c r="C68" s="4"/>
      <c r="D68" s="22"/>
      <c r="E68" s="22"/>
      <c r="F68" s="22"/>
      <c r="G68" s="22"/>
      <c r="H68" s="34"/>
      <c r="I68" s="34"/>
      <c r="J68" s="34"/>
      <c r="K68" s="34"/>
      <c r="L68" s="4"/>
    </row>
    <row r="69" spans="2:12" ht="15.75">
      <c r="B69" s="4"/>
      <c r="C69" s="4"/>
      <c r="D69" s="22"/>
      <c r="E69" s="22"/>
      <c r="F69" s="22"/>
      <c r="G69" s="22"/>
      <c r="H69" s="34"/>
      <c r="I69" s="34"/>
      <c r="J69" s="34"/>
      <c r="K69" s="34"/>
      <c r="L69" s="4"/>
    </row>
    <row r="70" spans="2:12" ht="15.75">
      <c r="B70" s="4"/>
      <c r="C70" s="4"/>
      <c r="D70" s="22"/>
      <c r="E70" s="22"/>
      <c r="F70" s="22"/>
      <c r="G70" s="22"/>
      <c r="H70" s="34"/>
      <c r="I70" s="34"/>
      <c r="J70" s="34"/>
      <c r="K70" s="34"/>
      <c r="L70" s="4"/>
    </row>
    <row r="71" spans="2:12" ht="15.75">
      <c r="B71" s="4"/>
      <c r="C71" s="4"/>
      <c r="D71" s="22"/>
      <c r="E71" s="22"/>
      <c r="F71" s="22"/>
      <c r="G71" s="22"/>
      <c r="H71" s="34"/>
      <c r="I71" s="34"/>
      <c r="J71" s="34"/>
      <c r="K71" s="34"/>
      <c r="L71" s="4"/>
    </row>
    <row r="72" spans="2:12" ht="15.75">
      <c r="B72" s="4"/>
      <c r="C72" s="4"/>
      <c r="D72" s="22"/>
      <c r="E72" s="22"/>
      <c r="F72" s="22"/>
      <c r="G72" s="22"/>
      <c r="H72" s="34"/>
      <c r="I72" s="34"/>
      <c r="J72" s="34"/>
      <c r="K72" s="34"/>
      <c r="L72" s="4"/>
    </row>
    <row r="73" spans="2:12" ht="15.75">
      <c r="B73" s="4"/>
      <c r="C73" s="4"/>
      <c r="D73" s="22"/>
      <c r="E73" s="22"/>
      <c r="F73" s="22"/>
      <c r="G73" s="22"/>
      <c r="H73" s="34"/>
      <c r="I73" s="34"/>
      <c r="J73" s="34"/>
      <c r="K73" s="34"/>
      <c r="L73" s="4"/>
    </row>
    <row r="74" spans="2:12" ht="15.75">
      <c r="B74" s="4"/>
      <c r="C74" s="4"/>
      <c r="D74" s="22"/>
      <c r="E74" s="22"/>
      <c r="F74" s="22"/>
      <c r="G74" s="22"/>
      <c r="H74" s="34"/>
      <c r="I74" s="34"/>
      <c r="J74" s="34"/>
      <c r="K74" s="34"/>
      <c r="L74" s="4"/>
    </row>
    <row r="75" spans="2:12" ht="15.75">
      <c r="B75" s="4"/>
      <c r="C75" s="4"/>
      <c r="D75" s="22"/>
      <c r="E75" s="22"/>
      <c r="F75" s="22"/>
      <c r="G75" s="22"/>
      <c r="H75" s="34"/>
      <c r="I75" s="34"/>
      <c r="J75" s="34"/>
      <c r="K75" s="34"/>
      <c r="L75" s="4"/>
    </row>
    <row r="76" spans="2:12" ht="15.75">
      <c r="B76" s="4"/>
      <c r="C76" s="4"/>
      <c r="D76" s="22"/>
      <c r="E76" s="22"/>
      <c r="F76" s="22"/>
      <c r="G76" s="22"/>
      <c r="H76" s="34"/>
      <c r="I76" s="34"/>
      <c r="J76" s="34"/>
      <c r="K76" s="34"/>
      <c r="L76" s="4"/>
    </row>
    <row r="77" spans="2:12" ht="15.75">
      <c r="B77" s="4"/>
      <c r="C77" s="4"/>
      <c r="D77" s="22"/>
      <c r="E77" s="22"/>
      <c r="F77" s="22"/>
      <c r="G77" s="22"/>
      <c r="H77" s="34"/>
      <c r="I77" s="34"/>
      <c r="J77" s="34"/>
      <c r="K77" s="34"/>
      <c r="L77" s="4"/>
    </row>
    <row r="78" spans="2:12" ht="15.75">
      <c r="B78" s="4"/>
      <c r="C78" s="4"/>
      <c r="D78" s="22"/>
      <c r="E78" s="22"/>
      <c r="F78" s="22"/>
      <c r="G78" s="22"/>
      <c r="H78" s="34"/>
      <c r="I78" s="34"/>
      <c r="J78" s="34"/>
      <c r="K78" s="34"/>
      <c r="L78" s="4"/>
    </row>
    <row r="79" spans="2:12" ht="15.75">
      <c r="B79" s="4"/>
      <c r="C79" s="4"/>
      <c r="D79" s="22"/>
      <c r="E79" s="22"/>
      <c r="F79" s="22"/>
      <c r="G79" s="22"/>
      <c r="H79" s="34"/>
      <c r="I79" s="34"/>
      <c r="J79" s="34"/>
      <c r="K79" s="34"/>
      <c r="L79" s="4"/>
    </row>
    <row r="80" spans="2:12" ht="15.75">
      <c r="B80" s="4"/>
      <c r="C80" s="4"/>
      <c r="D80" s="22"/>
      <c r="E80" s="22"/>
      <c r="F80" s="22"/>
      <c r="G80" s="22"/>
      <c r="H80" s="34"/>
      <c r="I80" s="34"/>
      <c r="J80" s="34"/>
      <c r="K80" s="34"/>
      <c r="L80" s="4"/>
    </row>
    <row r="81" spans="2:12" ht="15.75">
      <c r="B81" s="4"/>
      <c r="C81" s="4"/>
      <c r="D81" s="22"/>
      <c r="E81" s="22"/>
      <c r="F81" s="22"/>
      <c r="G81" s="22"/>
      <c r="H81" s="34"/>
      <c r="I81" s="34"/>
      <c r="J81" s="34"/>
      <c r="K81" s="34"/>
      <c r="L81" s="4"/>
    </row>
    <row r="82" spans="2:12" ht="15.75">
      <c r="B82" s="4"/>
      <c r="C82" s="4"/>
      <c r="D82" s="22"/>
      <c r="E82" s="22"/>
      <c r="F82" s="22"/>
      <c r="G82" s="22"/>
      <c r="H82" s="34"/>
      <c r="I82" s="34"/>
      <c r="J82" s="34"/>
      <c r="K82" s="34"/>
      <c r="L82" s="4"/>
    </row>
    <row r="83" spans="2:12" ht="15.75">
      <c r="B83" s="4"/>
      <c r="C83" s="4"/>
      <c r="D83" s="22"/>
      <c r="E83" s="22"/>
      <c r="F83" s="22"/>
      <c r="G83" s="22"/>
      <c r="H83" s="34"/>
      <c r="I83" s="34"/>
      <c r="J83" s="34"/>
      <c r="K83" s="34"/>
      <c r="L83" s="4"/>
    </row>
    <row r="84" spans="2:12" ht="15.75">
      <c r="B84" s="4"/>
      <c r="C84" s="4"/>
      <c r="D84" s="22"/>
      <c r="E84" s="22"/>
      <c r="F84" s="22"/>
      <c r="G84" s="22"/>
      <c r="H84" s="34"/>
      <c r="I84" s="34"/>
      <c r="J84" s="34"/>
      <c r="K84" s="34"/>
      <c r="L84" s="4"/>
    </row>
    <row r="85" spans="2:12" ht="15.75">
      <c r="B85" s="4"/>
      <c r="C85" s="4"/>
      <c r="D85" s="22"/>
      <c r="E85" s="22"/>
      <c r="F85" s="22"/>
      <c r="G85" s="22"/>
      <c r="H85" s="34"/>
      <c r="I85" s="34"/>
      <c r="J85" s="34"/>
      <c r="K85" s="34"/>
      <c r="L85" s="4"/>
    </row>
    <row r="86" spans="2:12" ht="15.75">
      <c r="B86" s="4"/>
      <c r="C86" s="4"/>
      <c r="D86" s="22"/>
      <c r="E86" s="22"/>
      <c r="F86" s="22"/>
      <c r="G86" s="22"/>
      <c r="H86" s="34"/>
      <c r="I86" s="34"/>
      <c r="J86" s="34"/>
      <c r="K86" s="34"/>
      <c r="L86" s="4"/>
    </row>
    <row r="87" spans="2:12" ht="15.75">
      <c r="B87" s="4"/>
      <c r="C87" s="4"/>
      <c r="D87" s="22"/>
      <c r="E87" s="22"/>
      <c r="F87" s="22"/>
      <c r="G87" s="22"/>
      <c r="H87" s="34"/>
      <c r="I87" s="34"/>
      <c r="J87" s="34"/>
      <c r="K87" s="34"/>
      <c r="L87" s="4"/>
    </row>
    <row r="88" spans="2:12" ht="15.75">
      <c r="B88" s="4"/>
      <c r="C88" s="4"/>
      <c r="D88" s="22"/>
      <c r="E88" s="22"/>
      <c r="F88" s="22"/>
      <c r="G88" s="22"/>
      <c r="H88" s="34"/>
      <c r="I88" s="34"/>
      <c r="J88" s="34"/>
      <c r="K88" s="34"/>
      <c r="L88" s="4"/>
    </row>
    <row r="89" spans="2:12" ht="15.75">
      <c r="B89" s="4"/>
      <c r="C89" s="4"/>
      <c r="D89" s="22"/>
      <c r="E89" s="22"/>
      <c r="F89" s="22"/>
      <c r="G89" s="22"/>
      <c r="H89" s="34"/>
      <c r="I89" s="34"/>
      <c r="J89" s="34"/>
      <c r="K89" s="34"/>
      <c r="L89" s="4"/>
    </row>
    <row r="90" spans="2:12" ht="15.75">
      <c r="B90" s="4"/>
      <c r="C90" s="4"/>
      <c r="D90" s="22"/>
      <c r="E90" s="22"/>
      <c r="F90" s="22"/>
      <c r="G90" s="22"/>
      <c r="H90" s="34"/>
      <c r="I90" s="34"/>
      <c r="J90" s="34"/>
      <c r="K90" s="34"/>
      <c r="L90" s="4"/>
    </row>
  </sheetData>
  <sheetProtection/>
  <mergeCells count="43">
    <mergeCell ref="A25:A26"/>
    <mergeCell ref="B25:B26"/>
    <mergeCell ref="C26:G26"/>
    <mergeCell ref="A28:A32"/>
    <mergeCell ref="B14:B20"/>
    <mergeCell ref="C22:G22"/>
    <mergeCell ref="D28:D31"/>
    <mergeCell ref="E28:E29"/>
    <mergeCell ref="B23:B24"/>
    <mergeCell ref="A10:A11"/>
    <mergeCell ref="A14:A20"/>
    <mergeCell ref="A21:A22"/>
    <mergeCell ref="A23:A24"/>
    <mergeCell ref="F14:F19"/>
    <mergeCell ref="C14:C19"/>
    <mergeCell ref="D14:D19"/>
    <mergeCell ref="C10:C11"/>
    <mergeCell ref="H42:I42"/>
    <mergeCell ref="H37:I37"/>
    <mergeCell ref="C32:G32"/>
    <mergeCell ref="C28:C31"/>
    <mergeCell ref="B42:D42"/>
    <mergeCell ref="B41:D41"/>
    <mergeCell ref="F28:F31"/>
    <mergeCell ref="B40:D40"/>
    <mergeCell ref="H10:K10"/>
    <mergeCell ref="C20:G20"/>
    <mergeCell ref="B21:B22"/>
    <mergeCell ref="K7:L7"/>
    <mergeCell ref="L14:L24"/>
    <mergeCell ref="L10:L11"/>
    <mergeCell ref="C24:G24"/>
    <mergeCell ref="D10:G10"/>
    <mergeCell ref="L28:L32"/>
    <mergeCell ref="I3:L3"/>
    <mergeCell ref="I4:L6"/>
    <mergeCell ref="I1:L1"/>
    <mergeCell ref="B37:D37"/>
    <mergeCell ref="B28:B32"/>
    <mergeCell ref="B8:L8"/>
    <mergeCell ref="E30:E31"/>
    <mergeCell ref="E14:E19"/>
    <mergeCell ref="B10:B11"/>
  </mergeCells>
  <printOptions/>
  <pageMargins left="0.25" right="0.25" top="0.3" bottom="0.16" header="0.3" footer="0.16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="75" zoomScaleSheetLayoutView="75" workbookViewId="0" topLeftCell="A1">
      <selection activeCell="I1" sqref="I1:L1"/>
    </sheetView>
  </sheetViews>
  <sheetFormatPr defaultColWidth="9.140625" defaultRowHeight="12.75"/>
  <cols>
    <col min="1" max="1" width="9.140625" style="88" customWidth="1"/>
    <col min="2" max="2" width="51.421875" style="12" customWidth="1"/>
    <col min="3" max="3" width="26.57421875" style="12" customWidth="1"/>
    <col min="4" max="5" width="9.140625" style="30" customWidth="1"/>
    <col min="6" max="6" width="20.57421875" style="30" customWidth="1"/>
    <col min="7" max="7" width="9.8515625" style="30" bestFit="1" customWidth="1"/>
    <col min="8" max="11" width="16.57421875" style="38" customWidth="1"/>
    <col min="12" max="12" width="34.8515625" style="12" customWidth="1"/>
    <col min="13" max="16384" width="9.140625" style="12" customWidth="1"/>
  </cols>
  <sheetData>
    <row r="1" spans="2:15" ht="67.5" customHeight="1">
      <c r="B1" s="4"/>
      <c r="C1" s="4"/>
      <c r="D1" s="22"/>
      <c r="E1" s="22"/>
      <c r="F1" s="22"/>
      <c r="G1" s="22"/>
      <c r="H1" s="90"/>
      <c r="I1" s="141" t="s">
        <v>276</v>
      </c>
      <c r="J1" s="141"/>
      <c r="K1" s="141"/>
      <c r="L1" s="142"/>
      <c r="M1" s="90"/>
      <c r="N1" s="90"/>
      <c r="O1" s="90"/>
    </row>
    <row r="2" spans="2:12" ht="15.75">
      <c r="B2" s="4"/>
      <c r="C2" s="4"/>
      <c r="D2" s="22"/>
      <c r="E2" s="22"/>
      <c r="F2" s="22"/>
      <c r="G2" s="22"/>
      <c r="H2" s="90"/>
      <c r="I2" s="87"/>
      <c r="J2" s="87"/>
      <c r="K2" s="87"/>
      <c r="L2" s="87"/>
    </row>
    <row r="3" spans="2:12" ht="15.75">
      <c r="B3" s="4"/>
      <c r="C3" s="4"/>
      <c r="D3" s="22"/>
      <c r="E3" s="22"/>
      <c r="F3" s="22"/>
      <c r="G3" s="22"/>
      <c r="H3" s="90"/>
      <c r="I3" s="139" t="s">
        <v>1</v>
      </c>
      <c r="J3" s="139"/>
      <c r="K3" s="139"/>
      <c r="L3" s="139"/>
    </row>
    <row r="4" spans="2:12" ht="15.75">
      <c r="B4" s="4"/>
      <c r="C4" s="4"/>
      <c r="D4" s="22"/>
      <c r="E4" s="22"/>
      <c r="F4" s="22"/>
      <c r="G4" s="22"/>
      <c r="H4" s="90"/>
      <c r="I4" s="140" t="s">
        <v>215</v>
      </c>
      <c r="J4" s="140"/>
      <c r="K4" s="140"/>
      <c r="L4" s="140"/>
    </row>
    <row r="5" spans="2:12" ht="15.75">
      <c r="B5" s="4"/>
      <c r="C5" s="4"/>
      <c r="D5" s="22"/>
      <c r="E5" s="22"/>
      <c r="F5" s="22"/>
      <c r="G5" s="22"/>
      <c r="H5" s="90"/>
      <c r="I5" s="140"/>
      <c r="J5" s="140"/>
      <c r="K5" s="140"/>
      <c r="L5" s="140"/>
    </row>
    <row r="6" spans="2:12" ht="15.75">
      <c r="B6" s="4"/>
      <c r="C6" s="4"/>
      <c r="D6" s="22"/>
      <c r="E6" s="22"/>
      <c r="F6" s="22"/>
      <c r="G6" s="22"/>
      <c r="H6" s="34"/>
      <c r="I6" s="140"/>
      <c r="J6" s="140"/>
      <c r="K6" s="140"/>
      <c r="L6" s="140"/>
    </row>
    <row r="7" spans="2:12" ht="15.75">
      <c r="B7" s="4"/>
      <c r="C7" s="4"/>
      <c r="D7" s="22"/>
      <c r="E7" s="22"/>
      <c r="F7" s="22"/>
      <c r="G7" s="22"/>
      <c r="H7" s="34"/>
      <c r="I7" s="87"/>
      <c r="J7" s="87"/>
      <c r="K7" s="87"/>
      <c r="L7" s="87"/>
    </row>
    <row r="8" spans="2:12" ht="15.75">
      <c r="B8" s="175" t="s">
        <v>62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2:12" ht="15.75">
      <c r="B9" s="4"/>
      <c r="C9" s="4"/>
      <c r="D9" s="22"/>
      <c r="E9" s="22"/>
      <c r="F9" s="22"/>
      <c r="G9" s="22"/>
      <c r="H9" s="34"/>
      <c r="I9" s="34"/>
      <c r="J9" s="34"/>
      <c r="K9" s="34"/>
      <c r="L9" s="4"/>
    </row>
    <row r="10" spans="1:14" ht="31.5" customHeight="1">
      <c r="A10" s="168" t="s">
        <v>0</v>
      </c>
      <c r="B10" s="188" t="s">
        <v>2</v>
      </c>
      <c r="C10" s="188" t="s">
        <v>3</v>
      </c>
      <c r="D10" s="197" t="s">
        <v>4</v>
      </c>
      <c r="E10" s="197"/>
      <c r="F10" s="197"/>
      <c r="G10" s="197"/>
      <c r="H10" s="194"/>
      <c r="I10" s="194"/>
      <c r="J10" s="194"/>
      <c r="K10" s="195"/>
      <c r="L10" s="188" t="s">
        <v>15</v>
      </c>
      <c r="M10" s="13"/>
      <c r="N10" s="13"/>
    </row>
    <row r="11" spans="1:12" ht="31.5">
      <c r="A11" s="169"/>
      <c r="B11" s="188"/>
      <c r="C11" s="188"/>
      <c r="D11" s="23" t="s">
        <v>5</v>
      </c>
      <c r="E11" s="23" t="s">
        <v>6</v>
      </c>
      <c r="F11" s="23" t="s">
        <v>7</v>
      </c>
      <c r="G11" s="23" t="s">
        <v>8</v>
      </c>
      <c r="H11" s="2" t="s">
        <v>164</v>
      </c>
      <c r="I11" s="2" t="s">
        <v>220</v>
      </c>
      <c r="J11" s="2" t="s">
        <v>221</v>
      </c>
      <c r="K11" s="31" t="s">
        <v>262</v>
      </c>
      <c r="L11" s="188"/>
    </row>
    <row r="12" spans="1:12" ht="78.75">
      <c r="A12" s="89">
        <v>1</v>
      </c>
      <c r="B12" s="8" t="s">
        <v>118</v>
      </c>
      <c r="C12" s="39" t="s">
        <v>29</v>
      </c>
      <c r="D12" s="40" t="s">
        <v>29</v>
      </c>
      <c r="E12" s="40" t="s">
        <v>29</v>
      </c>
      <c r="F12" s="40" t="s">
        <v>29</v>
      </c>
      <c r="G12" s="40" t="s">
        <v>29</v>
      </c>
      <c r="H12" s="101">
        <f>H13+H17</f>
        <v>4337.710999999999</v>
      </c>
      <c r="I12" s="101">
        <f>I13+I17</f>
        <v>4327.411</v>
      </c>
      <c r="J12" s="101">
        <f>I12</f>
        <v>4327.411</v>
      </c>
      <c r="K12" s="101">
        <f aca="true" t="shared" si="0" ref="K12:K30">SUM(H12:J12)</f>
        <v>12992.533</v>
      </c>
      <c r="L12" s="42" t="s">
        <v>29</v>
      </c>
    </row>
    <row r="13" spans="1:12" s="41" customFormat="1" ht="94.5">
      <c r="A13" s="89">
        <v>2</v>
      </c>
      <c r="B13" s="21" t="s">
        <v>92</v>
      </c>
      <c r="C13" s="39" t="s">
        <v>29</v>
      </c>
      <c r="D13" s="40" t="s">
        <v>29</v>
      </c>
      <c r="E13" s="40" t="s">
        <v>29</v>
      </c>
      <c r="F13" s="40" t="s">
        <v>29</v>
      </c>
      <c r="G13" s="40" t="s">
        <v>29</v>
      </c>
      <c r="H13" s="104">
        <f>H16</f>
        <v>4028.8109999999997</v>
      </c>
      <c r="I13" s="104">
        <f>I16</f>
        <v>4028.8109999999997</v>
      </c>
      <c r="J13" s="101">
        <f aca="true" t="shared" si="1" ref="J13:J30">I13</f>
        <v>4028.8109999999997</v>
      </c>
      <c r="K13" s="101">
        <f t="shared" si="0"/>
        <v>12086.432999999999</v>
      </c>
      <c r="L13" s="42" t="s">
        <v>29</v>
      </c>
    </row>
    <row r="14" spans="1:12" ht="51.75" customHeight="1">
      <c r="A14" s="89">
        <v>3</v>
      </c>
      <c r="B14" s="21"/>
      <c r="C14" s="186" t="s">
        <v>85</v>
      </c>
      <c r="D14" s="192" t="s">
        <v>93</v>
      </c>
      <c r="E14" s="192" t="s">
        <v>94</v>
      </c>
      <c r="F14" s="184" t="s">
        <v>186</v>
      </c>
      <c r="G14" s="24" t="s">
        <v>83</v>
      </c>
      <c r="H14" s="55">
        <v>3094.325</v>
      </c>
      <c r="I14" s="55">
        <v>3094.325</v>
      </c>
      <c r="J14" s="55">
        <v>3094.325</v>
      </c>
      <c r="K14" s="99">
        <f t="shared" si="0"/>
        <v>9282.974999999999</v>
      </c>
      <c r="L14" s="42"/>
    </row>
    <row r="15" spans="1:12" ht="29.25" customHeight="1">
      <c r="A15" s="168">
        <v>4</v>
      </c>
      <c r="B15" s="183" t="s">
        <v>119</v>
      </c>
      <c r="C15" s="187"/>
      <c r="D15" s="193"/>
      <c r="E15" s="193"/>
      <c r="F15" s="185"/>
      <c r="G15" s="24" t="s">
        <v>175</v>
      </c>
      <c r="H15" s="55">
        <v>934.486</v>
      </c>
      <c r="I15" s="55">
        <v>934.486</v>
      </c>
      <c r="J15" s="55">
        <v>934.486</v>
      </c>
      <c r="K15" s="99">
        <f t="shared" si="0"/>
        <v>2803.458</v>
      </c>
      <c r="L15" s="197" t="s">
        <v>133</v>
      </c>
    </row>
    <row r="16" spans="1:12" ht="15.75">
      <c r="A16" s="169"/>
      <c r="B16" s="183"/>
      <c r="C16" s="182" t="s">
        <v>50</v>
      </c>
      <c r="D16" s="182"/>
      <c r="E16" s="182"/>
      <c r="F16" s="182"/>
      <c r="G16" s="182"/>
      <c r="H16" s="55">
        <f>SUM(H14:H15)</f>
        <v>4028.8109999999997</v>
      </c>
      <c r="I16" s="55">
        <f>SUM(I14:I15)</f>
        <v>4028.8109999999997</v>
      </c>
      <c r="J16" s="99">
        <f t="shared" si="1"/>
        <v>4028.8109999999997</v>
      </c>
      <c r="K16" s="99">
        <f t="shared" si="0"/>
        <v>12086.432999999999</v>
      </c>
      <c r="L16" s="197"/>
    </row>
    <row r="17" spans="1:12" s="41" customFormat="1" ht="47.25">
      <c r="A17" s="89">
        <v>5</v>
      </c>
      <c r="B17" s="21" t="s">
        <v>238</v>
      </c>
      <c r="C17" s="39" t="s">
        <v>29</v>
      </c>
      <c r="D17" s="40" t="s">
        <v>29</v>
      </c>
      <c r="E17" s="40" t="s">
        <v>29</v>
      </c>
      <c r="F17" s="40" t="s">
        <v>29</v>
      </c>
      <c r="G17" s="40" t="s">
        <v>29</v>
      </c>
      <c r="H17" s="104">
        <f>H21+H23+H25+H27+H29</f>
        <v>308.90000000000003</v>
      </c>
      <c r="I17" s="104">
        <f>I21+I23+I25+I27+I29</f>
        <v>298.6</v>
      </c>
      <c r="J17" s="101">
        <f t="shared" si="1"/>
        <v>298.6</v>
      </c>
      <c r="K17" s="101">
        <f t="shared" si="0"/>
        <v>906.1</v>
      </c>
      <c r="L17" s="42" t="s">
        <v>29</v>
      </c>
    </row>
    <row r="18" spans="1:12" ht="15.75">
      <c r="A18" s="168">
        <v>6</v>
      </c>
      <c r="B18" s="183" t="s">
        <v>120</v>
      </c>
      <c r="C18" s="188" t="s">
        <v>85</v>
      </c>
      <c r="D18" s="196" t="s">
        <v>93</v>
      </c>
      <c r="E18" s="196" t="s">
        <v>94</v>
      </c>
      <c r="F18" s="180" t="s">
        <v>199</v>
      </c>
      <c r="G18" s="24" t="s">
        <v>83</v>
      </c>
      <c r="H18" s="55">
        <v>205.221</v>
      </c>
      <c r="I18" s="55">
        <v>197.311</v>
      </c>
      <c r="J18" s="55">
        <v>197.311</v>
      </c>
      <c r="K18" s="99">
        <f t="shared" si="0"/>
        <v>599.8430000000001</v>
      </c>
      <c r="L18" s="188" t="s">
        <v>134</v>
      </c>
    </row>
    <row r="19" spans="1:12" ht="15.75">
      <c r="A19" s="170"/>
      <c r="B19" s="183"/>
      <c r="C19" s="188"/>
      <c r="D19" s="196"/>
      <c r="E19" s="196"/>
      <c r="F19" s="180"/>
      <c r="G19" s="24" t="s">
        <v>175</v>
      </c>
      <c r="H19" s="55">
        <v>61.978</v>
      </c>
      <c r="I19" s="55">
        <v>59.588</v>
      </c>
      <c r="J19" s="55">
        <v>59.588</v>
      </c>
      <c r="K19" s="99">
        <f t="shared" si="0"/>
        <v>181.154</v>
      </c>
      <c r="L19" s="188"/>
    </row>
    <row r="20" spans="1:12" ht="15.75">
      <c r="A20" s="170"/>
      <c r="B20" s="183"/>
      <c r="C20" s="188"/>
      <c r="D20" s="196"/>
      <c r="E20" s="196"/>
      <c r="F20" s="166"/>
      <c r="G20" s="24" t="s">
        <v>42</v>
      </c>
      <c r="H20" s="55">
        <v>41.701</v>
      </c>
      <c r="I20" s="55">
        <v>41.701</v>
      </c>
      <c r="J20" s="55">
        <v>41.701</v>
      </c>
      <c r="K20" s="99">
        <f t="shared" si="0"/>
        <v>125.10300000000001</v>
      </c>
      <c r="L20" s="188"/>
    </row>
    <row r="21" spans="1:12" ht="15.75">
      <c r="A21" s="169"/>
      <c r="B21" s="183"/>
      <c r="C21" s="182" t="s">
        <v>47</v>
      </c>
      <c r="D21" s="182"/>
      <c r="E21" s="182"/>
      <c r="F21" s="182"/>
      <c r="G21" s="182"/>
      <c r="H21" s="55">
        <f>SUM(H18:H20)</f>
        <v>308.90000000000003</v>
      </c>
      <c r="I21" s="55">
        <f>SUM(I18:I20)</f>
        <v>298.6</v>
      </c>
      <c r="J21" s="99">
        <f t="shared" si="1"/>
        <v>298.6</v>
      </c>
      <c r="K21" s="99">
        <f t="shared" si="0"/>
        <v>906.1</v>
      </c>
      <c r="L21" s="188"/>
    </row>
    <row r="22" spans="1:12" ht="31.5" customHeight="1">
      <c r="A22" s="168">
        <v>7</v>
      </c>
      <c r="B22" s="183" t="s">
        <v>160</v>
      </c>
      <c r="C22" s="2" t="s">
        <v>85</v>
      </c>
      <c r="D22" s="24" t="s">
        <v>93</v>
      </c>
      <c r="E22" s="24" t="s">
        <v>94</v>
      </c>
      <c r="F22" s="23" t="s">
        <v>200</v>
      </c>
      <c r="G22" s="24" t="s">
        <v>42</v>
      </c>
      <c r="H22" s="55">
        <v>0</v>
      </c>
      <c r="I22" s="55">
        <v>0</v>
      </c>
      <c r="J22" s="99">
        <f t="shared" si="1"/>
        <v>0</v>
      </c>
      <c r="K22" s="99">
        <f t="shared" si="0"/>
        <v>0</v>
      </c>
      <c r="L22" s="188"/>
    </row>
    <row r="23" spans="1:12" ht="31.5" customHeight="1">
      <c r="A23" s="169"/>
      <c r="B23" s="183"/>
      <c r="C23" s="182" t="s">
        <v>51</v>
      </c>
      <c r="D23" s="182"/>
      <c r="E23" s="182"/>
      <c r="F23" s="182"/>
      <c r="G23" s="182"/>
      <c r="H23" s="55">
        <f>SUM(H22:H22)</f>
        <v>0</v>
      </c>
      <c r="I23" s="55">
        <f>SUM(I22:I22)</f>
        <v>0</v>
      </c>
      <c r="J23" s="99">
        <f t="shared" si="1"/>
        <v>0</v>
      </c>
      <c r="K23" s="99">
        <f t="shared" si="0"/>
        <v>0</v>
      </c>
      <c r="L23" s="188"/>
    </row>
    <row r="24" spans="1:12" ht="31.5" customHeight="1">
      <c r="A24" s="168">
        <v>8</v>
      </c>
      <c r="B24" s="183" t="s">
        <v>161</v>
      </c>
      <c r="C24" s="2" t="s">
        <v>85</v>
      </c>
      <c r="D24" s="24" t="s">
        <v>93</v>
      </c>
      <c r="E24" s="24" t="s">
        <v>94</v>
      </c>
      <c r="F24" s="23" t="s">
        <v>202</v>
      </c>
      <c r="G24" s="24" t="s">
        <v>42</v>
      </c>
      <c r="H24" s="55">
        <v>0</v>
      </c>
      <c r="I24" s="55">
        <v>0</v>
      </c>
      <c r="J24" s="99">
        <f t="shared" si="1"/>
        <v>0</v>
      </c>
      <c r="K24" s="99">
        <f t="shared" si="0"/>
        <v>0</v>
      </c>
      <c r="L24" s="189" t="s">
        <v>125</v>
      </c>
    </row>
    <row r="25" spans="1:12" ht="31.5" customHeight="1">
      <c r="A25" s="169"/>
      <c r="B25" s="183"/>
      <c r="C25" s="182" t="s">
        <v>52</v>
      </c>
      <c r="D25" s="182"/>
      <c r="E25" s="182"/>
      <c r="F25" s="182"/>
      <c r="G25" s="182"/>
      <c r="H25" s="55">
        <f>SUM(H24:H24)</f>
        <v>0</v>
      </c>
      <c r="I25" s="55">
        <f>SUM(I24:I24)</f>
        <v>0</v>
      </c>
      <c r="J25" s="99">
        <f t="shared" si="1"/>
        <v>0</v>
      </c>
      <c r="K25" s="99">
        <f t="shared" si="0"/>
        <v>0</v>
      </c>
      <c r="L25" s="190"/>
    </row>
    <row r="26" spans="1:12" ht="31.5" customHeight="1">
      <c r="A26" s="168">
        <v>9</v>
      </c>
      <c r="B26" s="183" t="s">
        <v>162</v>
      </c>
      <c r="C26" s="2" t="s">
        <v>85</v>
      </c>
      <c r="D26" s="24" t="s">
        <v>93</v>
      </c>
      <c r="E26" s="24" t="s">
        <v>94</v>
      </c>
      <c r="F26" s="23" t="s">
        <v>201</v>
      </c>
      <c r="G26" s="24" t="s">
        <v>42</v>
      </c>
      <c r="H26" s="55">
        <v>0</v>
      </c>
      <c r="I26" s="55">
        <v>0</v>
      </c>
      <c r="J26" s="99">
        <f t="shared" si="1"/>
        <v>0</v>
      </c>
      <c r="K26" s="99">
        <f t="shared" si="0"/>
        <v>0</v>
      </c>
      <c r="L26" s="190"/>
    </row>
    <row r="27" spans="1:12" ht="31.5" customHeight="1">
      <c r="A27" s="169"/>
      <c r="B27" s="183"/>
      <c r="C27" s="182" t="s">
        <v>126</v>
      </c>
      <c r="D27" s="182"/>
      <c r="E27" s="182"/>
      <c r="F27" s="182"/>
      <c r="G27" s="182"/>
      <c r="H27" s="55">
        <f>SUM(H26:H26)</f>
        <v>0</v>
      </c>
      <c r="I27" s="55">
        <f>SUM(I26:I26)</f>
        <v>0</v>
      </c>
      <c r="J27" s="99">
        <f t="shared" si="1"/>
        <v>0</v>
      </c>
      <c r="K27" s="99">
        <f t="shared" si="0"/>
        <v>0</v>
      </c>
      <c r="L27" s="191"/>
    </row>
    <row r="28" spans="1:12" ht="30.75" customHeight="1">
      <c r="A28" s="168">
        <v>10</v>
      </c>
      <c r="B28" s="183" t="s">
        <v>163</v>
      </c>
      <c r="C28" s="2" t="s">
        <v>85</v>
      </c>
      <c r="D28" s="24" t="s">
        <v>93</v>
      </c>
      <c r="E28" s="24" t="s">
        <v>94</v>
      </c>
      <c r="F28" s="23" t="s">
        <v>203</v>
      </c>
      <c r="G28" s="24" t="s">
        <v>42</v>
      </c>
      <c r="H28" s="55">
        <v>0</v>
      </c>
      <c r="I28" s="55">
        <v>0</v>
      </c>
      <c r="J28" s="99">
        <f t="shared" si="1"/>
        <v>0</v>
      </c>
      <c r="K28" s="99">
        <f t="shared" si="0"/>
        <v>0</v>
      </c>
      <c r="L28" s="188"/>
    </row>
    <row r="29" spans="1:12" ht="24.75" customHeight="1">
      <c r="A29" s="169"/>
      <c r="B29" s="183"/>
      <c r="C29" s="182" t="s">
        <v>140</v>
      </c>
      <c r="D29" s="182"/>
      <c r="E29" s="182"/>
      <c r="F29" s="182"/>
      <c r="G29" s="182"/>
      <c r="H29" s="55">
        <f>SUM(H28:H28)</f>
        <v>0</v>
      </c>
      <c r="I29" s="55">
        <f>SUM(I28:I28)</f>
        <v>0</v>
      </c>
      <c r="J29" s="99">
        <f t="shared" si="1"/>
        <v>0</v>
      </c>
      <c r="K29" s="99">
        <f t="shared" si="0"/>
        <v>0</v>
      </c>
      <c r="L29" s="188"/>
    </row>
    <row r="30" spans="1:12" ht="31.5">
      <c r="A30" s="89">
        <v>11</v>
      </c>
      <c r="B30" s="8"/>
      <c r="C30" s="2" t="s">
        <v>85</v>
      </c>
      <c r="D30" s="24" t="s">
        <v>93</v>
      </c>
      <c r="E30" s="24" t="s">
        <v>29</v>
      </c>
      <c r="F30" s="24" t="s">
        <v>29</v>
      </c>
      <c r="G30" s="24" t="s">
        <v>29</v>
      </c>
      <c r="H30" s="54">
        <f>H12</f>
        <v>4337.710999999999</v>
      </c>
      <c r="I30" s="54">
        <f>I12</f>
        <v>4327.411</v>
      </c>
      <c r="J30" s="86">
        <f t="shared" si="1"/>
        <v>4327.411</v>
      </c>
      <c r="K30" s="86">
        <f t="shared" si="0"/>
        <v>12992.533</v>
      </c>
      <c r="L30" s="42" t="s">
        <v>29</v>
      </c>
    </row>
    <row r="31" spans="2:12" ht="15.75">
      <c r="B31" s="14"/>
      <c r="C31" s="10"/>
      <c r="D31" s="25"/>
      <c r="E31" s="25"/>
      <c r="F31" s="25"/>
      <c r="G31" s="25"/>
      <c r="H31" s="35"/>
      <c r="I31" s="35"/>
      <c r="J31" s="35"/>
      <c r="K31" s="35"/>
      <c r="L31" s="10"/>
    </row>
    <row r="32" spans="2:12" ht="15.75" hidden="1">
      <c r="B32" s="7" t="s">
        <v>33</v>
      </c>
      <c r="C32" s="7" t="s">
        <v>55</v>
      </c>
      <c r="D32" s="26"/>
      <c r="E32" s="27"/>
      <c r="F32" s="27"/>
      <c r="G32" s="27"/>
      <c r="H32" s="36"/>
      <c r="I32" s="36"/>
      <c r="J32" s="36"/>
      <c r="K32" s="35"/>
      <c r="L32" s="10"/>
    </row>
    <row r="33" spans="2:12" ht="15.75" hidden="1">
      <c r="B33" s="139"/>
      <c r="C33" s="139"/>
      <c r="D33" s="139"/>
      <c r="E33" s="27"/>
      <c r="F33" s="27"/>
      <c r="G33" s="27"/>
      <c r="H33" s="163"/>
      <c r="I33" s="163"/>
      <c r="J33" s="36"/>
      <c r="K33" s="35"/>
      <c r="L33" s="10"/>
    </row>
    <row r="34" spans="2:12" ht="15.75">
      <c r="B34" s="3"/>
      <c r="C34" s="3"/>
      <c r="D34" s="28"/>
      <c r="E34" s="27"/>
      <c r="F34" s="27"/>
      <c r="G34" s="27"/>
      <c r="H34" s="36"/>
      <c r="I34" s="36"/>
      <c r="J34" s="36"/>
      <c r="K34" s="35"/>
      <c r="L34" s="10"/>
    </row>
    <row r="35" spans="2:12" ht="15.75">
      <c r="B35" s="5"/>
      <c r="C35" s="9"/>
      <c r="D35" s="29"/>
      <c r="E35" s="29"/>
      <c r="F35" s="29"/>
      <c r="G35" s="29"/>
      <c r="H35" s="109"/>
      <c r="I35" s="37"/>
      <c r="J35" s="37"/>
      <c r="K35" s="35"/>
      <c r="L35" s="10"/>
    </row>
    <row r="36" spans="2:12" ht="15.75">
      <c r="B36" s="139"/>
      <c r="C36" s="139"/>
      <c r="D36" s="139"/>
      <c r="E36" s="27"/>
      <c r="F36" s="27"/>
      <c r="G36" s="27"/>
      <c r="H36" s="107"/>
      <c r="I36" s="36"/>
      <c r="J36" s="36"/>
      <c r="K36" s="34"/>
      <c r="L36" s="4"/>
    </row>
    <row r="37" spans="2:12" ht="15.75">
      <c r="B37" s="139"/>
      <c r="C37" s="139"/>
      <c r="D37" s="139"/>
      <c r="E37" s="27"/>
      <c r="F37" s="27"/>
      <c r="G37" s="27"/>
      <c r="H37" s="107"/>
      <c r="I37" s="36"/>
      <c r="J37" s="36"/>
      <c r="K37" s="34"/>
      <c r="L37" s="4"/>
    </row>
    <row r="38" spans="2:12" ht="15.75">
      <c r="B38" s="139"/>
      <c r="C38" s="139"/>
      <c r="D38" s="139"/>
      <c r="E38" s="27"/>
      <c r="F38" s="27"/>
      <c r="G38" s="27"/>
      <c r="H38" s="174"/>
      <c r="I38" s="174"/>
      <c r="J38" s="36"/>
      <c r="K38" s="34"/>
      <c r="L38" s="4"/>
    </row>
    <row r="39" spans="2:12" ht="15.75">
      <c r="B39" s="4"/>
      <c r="C39" s="4"/>
      <c r="D39" s="22"/>
      <c r="E39" s="22"/>
      <c r="F39" s="22"/>
      <c r="G39" s="22"/>
      <c r="H39" s="34"/>
      <c r="I39" s="34"/>
      <c r="J39" s="34"/>
      <c r="K39" s="34"/>
      <c r="L39" s="4"/>
    </row>
    <row r="40" spans="2:12" ht="15.75">
      <c r="B40" s="4"/>
      <c r="C40" s="4"/>
      <c r="D40" s="22"/>
      <c r="E40" s="22"/>
      <c r="F40" s="22"/>
      <c r="G40" s="22"/>
      <c r="H40" s="34"/>
      <c r="I40" s="34"/>
      <c r="J40" s="34"/>
      <c r="K40" s="34"/>
      <c r="L40" s="4"/>
    </row>
    <row r="41" spans="2:12" ht="15.75">
      <c r="B41" s="4"/>
      <c r="C41" s="4"/>
      <c r="D41" s="22"/>
      <c r="E41" s="22"/>
      <c r="F41" s="22"/>
      <c r="G41" s="22"/>
      <c r="H41" s="34"/>
      <c r="I41" s="34"/>
      <c r="J41" s="34"/>
      <c r="K41" s="34"/>
      <c r="L41" s="4"/>
    </row>
    <row r="42" spans="2:12" ht="15.75">
      <c r="B42" s="4"/>
      <c r="C42" s="4"/>
      <c r="D42" s="22"/>
      <c r="E42" s="22"/>
      <c r="F42" s="22"/>
      <c r="G42" s="22"/>
      <c r="H42" s="34"/>
      <c r="I42" s="34"/>
      <c r="J42" s="34"/>
      <c r="K42" s="34"/>
      <c r="L42" s="4"/>
    </row>
    <row r="43" spans="2:12" ht="15.75">
      <c r="B43" s="4"/>
      <c r="C43" s="4"/>
      <c r="D43" s="22"/>
      <c r="E43" s="22"/>
      <c r="F43" s="22"/>
      <c r="G43" s="22"/>
      <c r="H43" s="34"/>
      <c r="I43" s="34"/>
      <c r="J43" s="34"/>
      <c r="K43" s="34"/>
      <c r="L43" s="4"/>
    </row>
    <row r="44" spans="2:12" ht="15.75">
      <c r="B44" s="4"/>
      <c r="C44" s="4"/>
      <c r="D44" s="22"/>
      <c r="E44" s="22"/>
      <c r="F44" s="22"/>
      <c r="G44" s="22"/>
      <c r="H44" s="34"/>
      <c r="I44" s="34"/>
      <c r="J44" s="34"/>
      <c r="K44" s="34"/>
      <c r="L44" s="4"/>
    </row>
    <row r="45" spans="2:12" ht="15.75">
      <c r="B45" s="4"/>
      <c r="C45" s="4"/>
      <c r="D45" s="22"/>
      <c r="E45" s="22"/>
      <c r="F45" s="22"/>
      <c r="G45" s="22"/>
      <c r="H45" s="34"/>
      <c r="I45" s="34"/>
      <c r="J45" s="34"/>
      <c r="K45" s="34"/>
      <c r="L45" s="4"/>
    </row>
    <row r="46" spans="2:12" ht="15.75">
      <c r="B46" s="4"/>
      <c r="C46" s="4"/>
      <c r="D46" s="22"/>
      <c r="E46" s="22"/>
      <c r="F46" s="22"/>
      <c r="G46" s="22"/>
      <c r="H46" s="34"/>
      <c r="I46" s="34"/>
      <c r="J46" s="34"/>
      <c r="K46" s="34"/>
      <c r="L46" s="4"/>
    </row>
    <row r="47" spans="2:12" ht="15.75">
      <c r="B47" s="4"/>
      <c r="C47" s="4"/>
      <c r="D47" s="22"/>
      <c r="E47" s="22"/>
      <c r="F47" s="22"/>
      <c r="G47" s="22"/>
      <c r="H47" s="34"/>
      <c r="I47" s="34"/>
      <c r="J47" s="34"/>
      <c r="K47" s="34"/>
      <c r="L47" s="4"/>
    </row>
    <row r="48" spans="2:12" ht="15.75">
      <c r="B48" s="4"/>
      <c r="C48" s="4"/>
      <c r="D48" s="22"/>
      <c r="E48" s="22"/>
      <c r="F48" s="22"/>
      <c r="G48" s="22"/>
      <c r="H48" s="34"/>
      <c r="I48" s="34"/>
      <c r="J48" s="34"/>
      <c r="K48" s="34"/>
      <c r="L48" s="4"/>
    </row>
    <row r="49" spans="2:12" ht="15.75">
      <c r="B49" s="4"/>
      <c r="C49" s="4"/>
      <c r="D49" s="22"/>
      <c r="E49" s="22"/>
      <c r="F49" s="22"/>
      <c r="G49" s="22"/>
      <c r="H49" s="34"/>
      <c r="I49" s="34"/>
      <c r="J49" s="34"/>
      <c r="K49" s="34"/>
      <c r="L49" s="4"/>
    </row>
    <row r="50" spans="2:12" ht="15.75">
      <c r="B50" s="4"/>
      <c r="C50" s="4"/>
      <c r="D50" s="22"/>
      <c r="E50" s="22"/>
      <c r="F50" s="22"/>
      <c r="G50" s="22"/>
      <c r="H50" s="34"/>
      <c r="I50" s="34"/>
      <c r="J50" s="34"/>
      <c r="K50" s="34"/>
      <c r="L50" s="4"/>
    </row>
    <row r="51" spans="2:12" ht="15.75">
      <c r="B51" s="4"/>
      <c r="C51" s="4"/>
      <c r="D51" s="22"/>
      <c r="E51" s="22"/>
      <c r="F51" s="22"/>
      <c r="G51" s="22"/>
      <c r="H51" s="34"/>
      <c r="I51" s="34"/>
      <c r="J51" s="34"/>
      <c r="K51" s="34"/>
      <c r="L51" s="4"/>
    </row>
    <row r="52" spans="2:12" ht="15.75">
      <c r="B52" s="4"/>
      <c r="C52" s="4"/>
      <c r="D52" s="22"/>
      <c r="E52" s="22"/>
      <c r="F52" s="22"/>
      <c r="G52" s="22"/>
      <c r="H52" s="34"/>
      <c r="I52" s="34"/>
      <c r="J52" s="34"/>
      <c r="K52" s="34"/>
      <c r="L52" s="4"/>
    </row>
    <row r="53" spans="2:12" ht="15.75">
      <c r="B53" s="4"/>
      <c r="C53" s="4"/>
      <c r="D53" s="22"/>
      <c r="E53" s="22"/>
      <c r="F53" s="22"/>
      <c r="G53" s="22"/>
      <c r="H53" s="34"/>
      <c r="I53" s="34"/>
      <c r="J53" s="34"/>
      <c r="K53" s="34"/>
      <c r="L53" s="4"/>
    </row>
    <row r="54" spans="2:12" ht="15.75">
      <c r="B54" s="4"/>
      <c r="C54" s="4"/>
      <c r="D54" s="22"/>
      <c r="E54" s="22"/>
      <c r="F54" s="22"/>
      <c r="G54" s="22"/>
      <c r="H54" s="34"/>
      <c r="I54" s="34"/>
      <c r="J54" s="34"/>
      <c r="K54" s="34"/>
      <c r="L54" s="4"/>
    </row>
    <row r="55" spans="2:12" ht="15.75">
      <c r="B55" s="4"/>
      <c r="C55" s="4"/>
      <c r="D55" s="22"/>
      <c r="E55" s="22"/>
      <c r="F55" s="22"/>
      <c r="G55" s="22"/>
      <c r="H55" s="34"/>
      <c r="I55" s="34"/>
      <c r="J55" s="34"/>
      <c r="K55" s="34"/>
      <c r="L55" s="4"/>
    </row>
    <row r="56" spans="2:12" ht="15.75">
      <c r="B56" s="4"/>
      <c r="C56" s="4"/>
      <c r="D56" s="22"/>
      <c r="E56" s="22"/>
      <c r="F56" s="22"/>
      <c r="G56" s="22"/>
      <c r="H56" s="34"/>
      <c r="I56" s="34"/>
      <c r="J56" s="34"/>
      <c r="K56" s="34"/>
      <c r="L56" s="4"/>
    </row>
    <row r="57" spans="2:12" ht="15.75">
      <c r="B57" s="4"/>
      <c r="C57" s="4"/>
      <c r="D57" s="22"/>
      <c r="E57" s="22"/>
      <c r="F57" s="22"/>
      <c r="G57" s="22"/>
      <c r="H57" s="34"/>
      <c r="I57" s="34"/>
      <c r="J57" s="34"/>
      <c r="K57" s="34"/>
      <c r="L57" s="4"/>
    </row>
    <row r="58" spans="2:12" ht="15.75">
      <c r="B58" s="4"/>
      <c r="C58" s="4"/>
      <c r="D58" s="22"/>
      <c r="E58" s="22"/>
      <c r="F58" s="22"/>
      <c r="G58" s="22"/>
      <c r="H58" s="34"/>
      <c r="I58" s="34"/>
      <c r="J58" s="34"/>
      <c r="K58" s="34"/>
      <c r="L58" s="4"/>
    </row>
    <row r="59" spans="2:12" ht="15.75">
      <c r="B59" s="4"/>
      <c r="C59" s="4"/>
      <c r="D59" s="22"/>
      <c r="E59" s="22"/>
      <c r="F59" s="22"/>
      <c r="G59" s="22"/>
      <c r="H59" s="34"/>
      <c r="I59" s="34"/>
      <c r="J59" s="34"/>
      <c r="K59" s="34"/>
      <c r="L59" s="4"/>
    </row>
    <row r="60" spans="2:12" ht="15.75">
      <c r="B60" s="4"/>
      <c r="C60" s="4"/>
      <c r="D60" s="22"/>
      <c r="E60" s="22"/>
      <c r="F60" s="22"/>
      <c r="G60" s="22"/>
      <c r="H60" s="34"/>
      <c r="I60" s="34"/>
      <c r="J60" s="34"/>
      <c r="K60" s="34"/>
      <c r="L60" s="4"/>
    </row>
    <row r="61" spans="2:12" ht="15.75">
      <c r="B61" s="4"/>
      <c r="C61" s="4"/>
      <c r="D61" s="22"/>
      <c r="E61" s="22"/>
      <c r="F61" s="22"/>
      <c r="G61" s="22"/>
      <c r="H61" s="34"/>
      <c r="I61" s="34"/>
      <c r="J61" s="34"/>
      <c r="K61" s="34"/>
      <c r="L61" s="4"/>
    </row>
    <row r="62" spans="2:12" ht="15.75">
      <c r="B62" s="4"/>
      <c r="C62" s="4"/>
      <c r="D62" s="22"/>
      <c r="E62" s="22"/>
      <c r="F62" s="22"/>
      <c r="G62" s="22"/>
      <c r="H62" s="34"/>
      <c r="I62" s="34"/>
      <c r="J62" s="34"/>
      <c r="K62" s="34"/>
      <c r="L62" s="4"/>
    </row>
    <row r="63" spans="2:12" ht="15.75">
      <c r="B63" s="4"/>
      <c r="C63" s="4"/>
      <c r="D63" s="22"/>
      <c r="E63" s="22"/>
      <c r="F63" s="22"/>
      <c r="G63" s="22"/>
      <c r="H63" s="34"/>
      <c r="I63" s="34"/>
      <c r="J63" s="34"/>
      <c r="K63" s="34"/>
      <c r="L63" s="4"/>
    </row>
    <row r="64" spans="2:12" ht="15.75">
      <c r="B64" s="4"/>
      <c r="C64" s="4"/>
      <c r="D64" s="22"/>
      <c r="E64" s="22"/>
      <c r="F64" s="22"/>
      <c r="G64" s="22"/>
      <c r="H64" s="34"/>
      <c r="I64" s="34"/>
      <c r="J64" s="34"/>
      <c r="K64" s="34"/>
      <c r="L64" s="4"/>
    </row>
    <row r="65" spans="2:12" ht="15.75">
      <c r="B65" s="4"/>
      <c r="C65" s="4"/>
      <c r="D65" s="22"/>
      <c r="E65" s="22"/>
      <c r="F65" s="22"/>
      <c r="G65" s="22"/>
      <c r="H65" s="34"/>
      <c r="I65" s="34"/>
      <c r="J65" s="34"/>
      <c r="K65" s="34"/>
      <c r="L65" s="4"/>
    </row>
    <row r="66" spans="2:12" ht="15.75">
      <c r="B66" s="4"/>
      <c r="C66" s="4"/>
      <c r="D66" s="22"/>
      <c r="E66" s="22"/>
      <c r="F66" s="22"/>
      <c r="G66" s="22"/>
      <c r="H66" s="34"/>
      <c r="I66" s="34"/>
      <c r="J66" s="34"/>
      <c r="K66" s="34"/>
      <c r="L66" s="4"/>
    </row>
    <row r="67" spans="2:12" ht="15.75">
      <c r="B67" s="4"/>
      <c r="C67" s="4"/>
      <c r="D67" s="22"/>
      <c r="E67" s="22"/>
      <c r="F67" s="22"/>
      <c r="G67" s="22"/>
      <c r="H67" s="34"/>
      <c r="I67" s="34"/>
      <c r="J67" s="34"/>
      <c r="K67" s="34"/>
      <c r="L67" s="4"/>
    </row>
    <row r="68" spans="2:12" ht="15.75">
      <c r="B68" s="4"/>
      <c r="C68" s="4"/>
      <c r="D68" s="22"/>
      <c r="E68" s="22"/>
      <c r="F68" s="22"/>
      <c r="G68" s="22"/>
      <c r="H68" s="34"/>
      <c r="I68" s="34"/>
      <c r="J68" s="34"/>
      <c r="K68" s="34"/>
      <c r="L68" s="4"/>
    </row>
    <row r="69" spans="2:12" ht="15.75">
      <c r="B69" s="4"/>
      <c r="C69" s="4"/>
      <c r="D69" s="22"/>
      <c r="E69" s="22"/>
      <c r="F69" s="22"/>
      <c r="G69" s="22"/>
      <c r="H69" s="34"/>
      <c r="I69" s="34"/>
      <c r="J69" s="34"/>
      <c r="K69" s="34"/>
      <c r="L69" s="4"/>
    </row>
    <row r="70" spans="2:12" ht="15.75">
      <c r="B70" s="4"/>
      <c r="C70" s="4"/>
      <c r="D70" s="22"/>
      <c r="E70" s="22"/>
      <c r="F70" s="22"/>
      <c r="G70" s="22"/>
      <c r="H70" s="34"/>
      <c r="I70" s="34"/>
      <c r="J70" s="34"/>
      <c r="K70" s="34"/>
      <c r="L70" s="4"/>
    </row>
    <row r="71" spans="2:12" ht="15.75">
      <c r="B71" s="4"/>
      <c r="C71" s="4"/>
      <c r="D71" s="22"/>
      <c r="E71" s="22"/>
      <c r="F71" s="22"/>
      <c r="G71" s="22"/>
      <c r="H71" s="34"/>
      <c r="I71" s="34"/>
      <c r="J71" s="34"/>
      <c r="K71" s="34"/>
      <c r="L71" s="4"/>
    </row>
    <row r="72" spans="2:12" ht="15.75">
      <c r="B72" s="4"/>
      <c r="C72" s="4"/>
      <c r="D72" s="22"/>
      <c r="E72" s="22"/>
      <c r="F72" s="22"/>
      <c r="G72" s="22"/>
      <c r="H72" s="34"/>
      <c r="I72" s="34"/>
      <c r="J72" s="34"/>
      <c r="K72" s="34"/>
      <c r="L72" s="4"/>
    </row>
    <row r="73" spans="2:12" ht="15.75">
      <c r="B73" s="4"/>
      <c r="C73" s="4"/>
      <c r="D73" s="22"/>
      <c r="E73" s="22"/>
      <c r="F73" s="22"/>
      <c r="G73" s="22"/>
      <c r="H73" s="34"/>
      <c r="I73" s="34"/>
      <c r="J73" s="34"/>
      <c r="K73" s="34"/>
      <c r="L73" s="4"/>
    </row>
    <row r="74" spans="2:12" ht="15.75">
      <c r="B74" s="4"/>
      <c r="C74" s="4"/>
      <c r="D74" s="22"/>
      <c r="E74" s="22"/>
      <c r="F74" s="22"/>
      <c r="G74" s="22"/>
      <c r="H74" s="34"/>
      <c r="I74" s="34"/>
      <c r="J74" s="34"/>
      <c r="K74" s="34"/>
      <c r="L74" s="4"/>
    </row>
    <row r="75" spans="2:12" ht="15.75">
      <c r="B75" s="4"/>
      <c r="C75" s="4"/>
      <c r="D75" s="22"/>
      <c r="E75" s="22"/>
      <c r="F75" s="22"/>
      <c r="G75" s="22"/>
      <c r="H75" s="34"/>
      <c r="I75" s="34"/>
      <c r="J75" s="34"/>
      <c r="K75" s="34"/>
      <c r="L75" s="4"/>
    </row>
    <row r="76" spans="2:12" ht="15.75">
      <c r="B76" s="4"/>
      <c r="C76" s="4"/>
      <c r="D76" s="22"/>
      <c r="E76" s="22"/>
      <c r="F76" s="22"/>
      <c r="G76" s="22"/>
      <c r="H76" s="34"/>
      <c r="I76" s="34"/>
      <c r="J76" s="34"/>
      <c r="K76" s="34"/>
      <c r="L76" s="4"/>
    </row>
    <row r="77" spans="2:12" ht="15.75">
      <c r="B77" s="4"/>
      <c r="C77" s="4"/>
      <c r="D77" s="22"/>
      <c r="E77" s="22"/>
      <c r="F77" s="22"/>
      <c r="G77" s="22"/>
      <c r="H77" s="34"/>
      <c r="I77" s="34"/>
      <c r="J77" s="34"/>
      <c r="K77" s="34"/>
      <c r="L77" s="4"/>
    </row>
    <row r="78" spans="2:12" ht="15.75">
      <c r="B78" s="4"/>
      <c r="C78" s="4"/>
      <c r="D78" s="22"/>
      <c r="E78" s="22"/>
      <c r="F78" s="22"/>
      <c r="G78" s="22"/>
      <c r="H78" s="34"/>
      <c r="I78" s="34"/>
      <c r="J78" s="34"/>
      <c r="K78" s="34"/>
      <c r="L78" s="4"/>
    </row>
    <row r="79" spans="2:12" ht="15.75">
      <c r="B79" s="4"/>
      <c r="C79" s="4"/>
      <c r="D79" s="22"/>
      <c r="E79" s="22"/>
      <c r="F79" s="22"/>
      <c r="G79" s="22"/>
      <c r="H79" s="34"/>
      <c r="I79" s="34"/>
      <c r="J79" s="34"/>
      <c r="K79" s="34"/>
      <c r="L79" s="4"/>
    </row>
    <row r="80" spans="2:12" ht="15.75">
      <c r="B80" s="4"/>
      <c r="C80" s="4"/>
      <c r="D80" s="22"/>
      <c r="E80" s="22"/>
      <c r="F80" s="22"/>
      <c r="G80" s="22"/>
      <c r="H80" s="34"/>
      <c r="I80" s="34"/>
      <c r="J80" s="34"/>
      <c r="K80" s="34"/>
      <c r="L80" s="4"/>
    </row>
    <row r="81" spans="2:12" ht="15.75">
      <c r="B81" s="4"/>
      <c r="C81" s="4"/>
      <c r="D81" s="22"/>
      <c r="E81" s="22"/>
      <c r="F81" s="22"/>
      <c r="G81" s="22"/>
      <c r="H81" s="34"/>
      <c r="I81" s="34"/>
      <c r="J81" s="34"/>
      <c r="K81" s="34"/>
      <c r="L81" s="4"/>
    </row>
    <row r="82" spans="2:12" ht="15.75">
      <c r="B82" s="4"/>
      <c r="C82" s="4"/>
      <c r="D82" s="22"/>
      <c r="E82" s="22"/>
      <c r="F82" s="22"/>
      <c r="G82" s="22"/>
      <c r="H82" s="34"/>
      <c r="I82" s="34"/>
      <c r="J82" s="34"/>
      <c r="K82" s="34"/>
      <c r="L82" s="4"/>
    </row>
    <row r="83" spans="2:12" ht="15.75">
      <c r="B83" s="4"/>
      <c r="C83" s="4"/>
      <c r="D83" s="22"/>
      <c r="E83" s="22"/>
      <c r="F83" s="22"/>
      <c r="G83" s="22"/>
      <c r="H83" s="34"/>
      <c r="I83" s="34"/>
      <c r="J83" s="34"/>
      <c r="K83" s="34"/>
      <c r="L83" s="4"/>
    </row>
    <row r="84" spans="2:12" ht="15.75">
      <c r="B84" s="4"/>
      <c r="C84" s="4"/>
      <c r="D84" s="22"/>
      <c r="E84" s="22"/>
      <c r="F84" s="22"/>
      <c r="G84" s="22"/>
      <c r="H84" s="34"/>
      <c r="I84" s="34"/>
      <c r="J84" s="34"/>
      <c r="K84" s="34"/>
      <c r="L84" s="4"/>
    </row>
    <row r="85" spans="2:12" ht="15.75">
      <c r="B85" s="4"/>
      <c r="C85" s="4"/>
      <c r="D85" s="22"/>
      <c r="E85" s="22"/>
      <c r="F85" s="22"/>
      <c r="G85" s="22"/>
      <c r="H85" s="34"/>
      <c r="I85" s="34"/>
      <c r="J85" s="34"/>
      <c r="K85" s="34"/>
      <c r="L85" s="4"/>
    </row>
    <row r="86" spans="2:12" ht="15.75">
      <c r="B86" s="4"/>
      <c r="C86" s="4"/>
      <c r="D86" s="22"/>
      <c r="E86" s="22"/>
      <c r="F86" s="22"/>
      <c r="G86" s="22"/>
      <c r="H86" s="34"/>
      <c r="I86" s="34"/>
      <c r="J86" s="34"/>
      <c r="K86" s="34"/>
      <c r="L86" s="4"/>
    </row>
  </sheetData>
  <sheetProtection/>
  <mergeCells count="47">
    <mergeCell ref="I3:L3"/>
    <mergeCell ref="I4:L6"/>
    <mergeCell ref="I1:L1"/>
    <mergeCell ref="A28:A29"/>
    <mergeCell ref="A10:A11"/>
    <mergeCell ref="A15:A16"/>
    <mergeCell ref="A18:A21"/>
    <mergeCell ref="A22:A23"/>
    <mergeCell ref="A24:A25"/>
    <mergeCell ref="A26:A27"/>
    <mergeCell ref="L10:L11"/>
    <mergeCell ref="H10:K10"/>
    <mergeCell ref="F18:F20"/>
    <mergeCell ref="E18:E20"/>
    <mergeCell ref="D18:D20"/>
    <mergeCell ref="L15:L16"/>
    <mergeCell ref="L18:L21"/>
    <mergeCell ref="C21:G21"/>
    <mergeCell ref="E14:E15"/>
    <mergeCell ref="D10:G10"/>
    <mergeCell ref="B33:D33"/>
    <mergeCell ref="H33:I33"/>
    <mergeCell ref="B36:D36"/>
    <mergeCell ref="C29:G29"/>
    <mergeCell ref="B8:L8"/>
    <mergeCell ref="B10:B11"/>
    <mergeCell ref="C10:C11"/>
    <mergeCell ref="D14:D15"/>
    <mergeCell ref="B15:B16"/>
    <mergeCell ref="B22:B23"/>
    <mergeCell ref="B37:D37"/>
    <mergeCell ref="B38:D38"/>
    <mergeCell ref="L28:L29"/>
    <mergeCell ref="L22:L23"/>
    <mergeCell ref="B24:B25"/>
    <mergeCell ref="C25:G25"/>
    <mergeCell ref="L24:L27"/>
    <mergeCell ref="H38:I38"/>
    <mergeCell ref="B26:B27"/>
    <mergeCell ref="C27:G27"/>
    <mergeCell ref="C23:G23"/>
    <mergeCell ref="B28:B29"/>
    <mergeCell ref="B18:B21"/>
    <mergeCell ref="F14:F15"/>
    <mergeCell ref="C14:C15"/>
    <mergeCell ref="C18:C20"/>
    <mergeCell ref="C16:G16"/>
  </mergeCells>
  <printOptions/>
  <pageMargins left="0.74" right="0.2362204724409449" top="0.42" bottom="0.31496062992125984" header="0.42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7"/>
  <sheetViews>
    <sheetView view="pageBreakPreview" zoomScale="75" zoomScaleSheetLayoutView="75" workbookViewId="0" topLeftCell="A1">
      <selection activeCell="I1" sqref="I1:L1"/>
    </sheetView>
  </sheetViews>
  <sheetFormatPr defaultColWidth="9.140625" defaultRowHeight="12.75"/>
  <cols>
    <col min="1" max="1" width="9.140625" style="88" customWidth="1"/>
    <col min="2" max="2" width="51.421875" style="12" customWidth="1"/>
    <col min="3" max="3" width="26.57421875" style="12" customWidth="1"/>
    <col min="4" max="5" width="9.140625" style="30" customWidth="1"/>
    <col min="6" max="6" width="12.7109375" style="30" bestFit="1" customWidth="1"/>
    <col min="7" max="7" width="9.8515625" style="30" bestFit="1" customWidth="1"/>
    <col min="8" max="10" width="15.8515625" style="56" customWidth="1"/>
    <col min="11" max="11" width="18.140625" style="38" customWidth="1"/>
    <col min="12" max="12" width="34.8515625" style="12" customWidth="1"/>
    <col min="13" max="16384" width="9.140625" style="12" customWidth="1"/>
  </cols>
  <sheetData>
    <row r="1" spans="2:13" ht="66.75" customHeight="1">
      <c r="B1" s="4"/>
      <c r="C1" s="4"/>
      <c r="D1" s="22"/>
      <c r="E1" s="22"/>
      <c r="F1" s="22"/>
      <c r="G1" s="22"/>
      <c r="H1" s="90"/>
      <c r="I1" s="141" t="s">
        <v>277</v>
      </c>
      <c r="J1" s="141"/>
      <c r="K1" s="141"/>
      <c r="L1" s="142"/>
      <c r="M1" s="7"/>
    </row>
    <row r="2" spans="2:13" ht="15.75">
      <c r="B2" s="4"/>
      <c r="C2" s="4"/>
      <c r="D2" s="22"/>
      <c r="E2" s="22"/>
      <c r="F2" s="22"/>
      <c r="G2" s="22"/>
      <c r="H2" s="90"/>
      <c r="I2" s="87"/>
      <c r="J2" s="87"/>
      <c r="K2" s="87"/>
      <c r="L2" s="87"/>
      <c r="M2" s="7"/>
    </row>
    <row r="3" spans="2:12" ht="15.75">
      <c r="B3" s="4"/>
      <c r="C3" s="4"/>
      <c r="D3" s="22"/>
      <c r="E3" s="22"/>
      <c r="F3" s="22"/>
      <c r="G3" s="22"/>
      <c r="H3" s="90"/>
      <c r="I3" s="139" t="s">
        <v>1</v>
      </c>
      <c r="J3" s="139"/>
      <c r="K3" s="139"/>
      <c r="L3" s="139"/>
    </row>
    <row r="4" spans="2:12" ht="15.75">
      <c r="B4" s="4"/>
      <c r="C4" s="4"/>
      <c r="D4" s="22"/>
      <c r="E4" s="22"/>
      <c r="F4" s="22"/>
      <c r="G4" s="22"/>
      <c r="H4" s="90"/>
      <c r="I4" s="140" t="s">
        <v>218</v>
      </c>
      <c r="J4" s="140"/>
      <c r="K4" s="140"/>
      <c r="L4" s="140"/>
    </row>
    <row r="5" spans="2:12" ht="15.75">
      <c r="B5" s="4"/>
      <c r="C5" s="4"/>
      <c r="D5" s="22"/>
      <c r="E5" s="22"/>
      <c r="F5" s="22"/>
      <c r="G5" s="22"/>
      <c r="H5" s="90"/>
      <c r="I5" s="140"/>
      <c r="J5" s="140"/>
      <c r="K5" s="140"/>
      <c r="L5" s="140"/>
    </row>
    <row r="6" spans="2:12" ht="15.75">
      <c r="B6" s="4"/>
      <c r="C6" s="4"/>
      <c r="D6" s="22"/>
      <c r="E6" s="22"/>
      <c r="F6" s="22"/>
      <c r="G6" s="22"/>
      <c r="H6" s="90"/>
      <c r="I6" s="140"/>
      <c r="J6" s="140"/>
      <c r="K6" s="140"/>
      <c r="L6" s="140"/>
    </row>
    <row r="7" spans="2:12" ht="15.75">
      <c r="B7" s="4"/>
      <c r="C7" s="4"/>
      <c r="D7" s="22"/>
      <c r="E7" s="22"/>
      <c r="F7" s="22"/>
      <c r="G7" s="22"/>
      <c r="H7" s="57"/>
      <c r="I7" s="87"/>
      <c r="J7" s="57"/>
      <c r="K7" s="177"/>
      <c r="L7" s="177"/>
    </row>
    <row r="8" spans="2:12" ht="15.75">
      <c r="B8" s="175" t="s">
        <v>122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2:12" ht="15.75">
      <c r="B9" s="4"/>
      <c r="C9" s="4"/>
      <c r="D9" s="22"/>
      <c r="E9" s="22"/>
      <c r="F9" s="22"/>
      <c r="G9" s="22"/>
      <c r="H9" s="57"/>
      <c r="I9" s="57"/>
      <c r="J9" s="57"/>
      <c r="K9" s="34"/>
      <c r="L9" s="4"/>
    </row>
    <row r="10" spans="1:14" ht="31.5" customHeight="1">
      <c r="A10" s="168" t="s">
        <v>0</v>
      </c>
      <c r="B10" s="154" t="s">
        <v>2</v>
      </c>
      <c r="C10" s="154" t="s">
        <v>3</v>
      </c>
      <c r="D10" s="180" t="s">
        <v>4</v>
      </c>
      <c r="E10" s="180"/>
      <c r="F10" s="180"/>
      <c r="G10" s="180"/>
      <c r="H10" s="198"/>
      <c r="I10" s="198"/>
      <c r="J10" s="198"/>
      <c r="K10" s="199"/>
      <c r="L10" s="154" t="s">
        <v>15</v>
      </c>
      <c r="M10" s="13"/>
      <c r="N10" s="13"/>
    </row>
    <row r="11" spans="1:12" ht="31.5">
      <c r="A11" s="169"/>
      <c r="B11" s="154"/>
      <c r="C11" s="154"/>
      <c r="D11" s="61" t="s">
        <v>5</v>
      </c>
      <c r="E11" s="61" t="s">
        <v>6</v>
      </c>
      <c r="F11" s="61" t="s">
        <v>7</v>
      </c>
      <c r="G11" s="61" t="s">
        <v>8</v>
      </c>
      <c r="H11" s="98" t="s">
        <v>164</v>
      </c>
      <c r="I11" s="98" t="s">
        <v>220</v>
      </c>
      <c r="J11" s="85" t="s">
        <v>221</v>
      </c>
      <c r="K11" s="62" t="s">
        <v>262</v>
      </c>
      <c r="L11" s="154"/>
    </row>
    <row r="12" spans="1:12" ht="31.5">
      <c r="A12" s="89">
        <v>1</v>
      </c>
      <c r="B12" s="63" t="s">
        <v>97</v>
      </c>
      <c r="C12" s="64" t="s">
        <v>29</v>
      </c>
      <c r="D12" s="65" t="s">
        <v>29</v>
      </c>
      <c r="E12" s="65" t="s">
        <v>29</v>
      </c>
      <c r="F12" s="65" t="s">
        <v>29</v>
      </c>
      <c r="G12" s="65" t="s">
        <v>29</v>
      </c>
      <c r="H12" s="101">
        <f>H13+H54+H72+H97+H37</f>
        <v>87984.09600000002</v>
      </c>
      <c r="I12" s="101">
        <f>I13+I54+I72+I97+I37</f>
        <v>83689.20400000001</v>
      </c>
      <c r="J12" s="101">
        <f>J13+J54+J72+J97+J37</f>
        <v>83689.20400000001</v>
      </c>
      <c r="K12" s="101">
        <f>K13+K54+K72+K97+K37</f>
        <v>255362.50400000004</v>
      </c>
      <c r="L12" s="66" t="s">
        <v>29</v>
      </c>
    </row>
    <row r="13" spans="1:12" s="41" customFormat="1" ht="47.25">
      <c r="A13" s="89">
        <v>2</v>
      </c>
      <c r="B13" s="67" t="s">
        <v>63</v>
      </c>
      <c r="C13" s="64" t="s">
        <v>29</v>
      </c>
      <c r="D13" s="65" t="s">
        <v>29</v>
      </c>
      <c r="E13" s="65" t="s">
        <v>29</v>
      </c>
      <c r="F13" s="65" t="s">
        <v>29</v>
      </c>
      <c r="G13" s="65" t="s">
        <v>29</v>
      </c>
      <c r="H13" s="104">
        <f>H15+H27+H32+H34+H36</f>
        <v>42582.28900000002</v>
      </c>
      <c r="I13" s="104">
        <f>I15+I27+I34</f>
        <v>41870.98900000001</v>
      </c>
      <c r="J13" s="104">
        <f>J15+J27+J32+J34</f>
        <v>41870.98900000001</v>
      </c>
      <c r="K13" s="104">
        <f aca="true" t="shared" si="0" ref="K13:K49">SUM(H13:J13)</f>
        <v>126324.26700000002</v>
      </c>
      <c r="L13" s="66" t="s">
        <v>29</v>
      </c>
    </row>
    <row r="14" spans="1:12" ht="65.25" customHeight="1">
      <c r="A14" s="168">
        <v>3</v>
      </c>
      <c r="B14" s="160" t="s">
        <v>64</v>
      </c>
      <c r="C14" s="44" t="s">
        <v>246</v>
      </c>
      <c r="D14" s="68" t="s">
        <v>42</v>
      </c>
      <c r="E14" s="68" t="s">
        <v>86</v>
      </c>
      <c r="F14" s="61" t="s">
        <v>192</v>
      </c>
      <c r="G14" s="68" t="s">
        <v>42</v>
      </c>
      <c r="H14" s="55">
        <v>0</v>
      </c>
      <c r="I14" s="55">
        <v>0</v>
      </c>
      <c r="J14" s="99">
        <f aca="true" t="shared" si="1" ref="J14:J83">I14</f>
        <v>0</v>
      </c>
      <c r="K14" s="55">
        <f t="shared" si="0"/>
        <v>0</v>
      </c>
      <c r="L14" s="146" t="s">
        <v>146</v>
      </c>
    </row>
    <row r="15" spans="1:12" ht="15.75" customHeight="1">
      <c r="A15" s="169"/>
      <c r="B15" s="162"/>
      <c r="C15" s="155" t="s">
        <v>50</v>
      </c>
      <c r="D15" s="156"/>
      <c r="E15" s="156"/>
      <c r="F15" s="156"/>
      <c r="G15" s="157"/>
      <c r="H15" s="55">
        <f>H14</f>
        <v>0</v>
      </c>
      <c r="I15" s="55">
        <f>I14</f>
        <v>0</v>
      </c>
      <c r="J15" s="99">
        <f t="shared" si="1"/>
        <v>0</v>
      </c>
      <c r="K15" s="55">
        <f t="shared" si="0"/>
        <v>0</v>
      </c>
      <c r="L15" s="148"/>
    </row>
    <row r="16" spans="1:12" ht="15.75" customHeight="1">
      <c r="A16" s="168">
        <v>4</v>
      </c>
      <c r="B16" s="160" t="s">
        <v>141</v>
      </c>
      <c r="C16" s="154" t="s">
        <v>246</v>
      </c>
      <c r="D16" s="166" t="s">
        <v>42</v>
      </c>
      <c r="E16" s="166" t="s">
        <v>243</v>
      </c>
      <c r="F16" s="180" t="s">
        <v>166</v>
      </c>
      <c r="G16" s="68" t="s">
        <v>44</v>
      </c>
      <c r="H16" s="55">
        <f>15759.368+3590.37+1162.967</f>
        <v>20512.705</v>
      </c>
      <c r="I16" s="55">
        <v>20512.705</v>
      </c>
      <c r="J16" s="55">
        <v>20512.705</v>
      </c>
      <c r="K16" s="55">
        <f t="shared" si="0"/>
        <v>61538.115000000005</v>
      </c>
      <c r="L16" s="146" t="s">
        <v>135</v>
      </c>
    </row>
    <row r="17" spans="1:12" ht="15.75">
      <c r="A17" s="170"/>
      <c r="B17" s="161"/>
      <c r="C17" s="154"/>
      <c r="D17" s="166"/>
      <c r="E17" s="166"/>
      <c r="F17" s="180"/>
      <c r="G17" s="68" t="s">
        <v>45</v>
      </c>
      <c r="H17" s="55">
        <v>927.537</v>
      </c>
      <c r="I17" s="55">
        <v>1177.537</v>
      </c>
      <c r="J17" s="55">
        <v>1177.537</v>
      </c>
      <c r="K17" s="55">
        <f t="shared" si="0"/>
        <v>3282.611</v>
      </c>
      <c r="L17" s="147"/>
    </row>
    <row r="18" spans="1:12" ht="15.75">
      <c r="A18" s="170"/>
      <c r="B18" s="161"/>
      <c r="C18" s="154"/>
      <c r="D18" s="166"/>
      <c r="E18" s="166"/>
      <c r="F18" s="180"/>
      <c r="G18" s="68" t="s">
        <v>167</v>
      </c>
      <c r="H18" s="55">
        <f>4759.327+1084.292+351.216</f>
        <v>6194.835000000001</v>
      </c>
      <c r="I18" s="55">
        <v>6194.835</v>
      </c>
      <c r="J18" s="55">
        <v>6194.835</v>
      </c>
      <c r="K18" s="55">
        <f t="shared" si="0"/>
        <v>18584.505</v>
      </c>
      <c r="L18" s="147"/>
    </row>
    <row r="19" spans="1:12" ht="15.75">
      <c r="A19" s="170"/>
      <c r="B19" s="161"/>
      <c r="C19" s="154"/>
      <c r="D19" s="166"/>
      <c r="E19" s="166"/>
      <c r="F19" s="180"/>
      <c r="G19" s="68" t="s">
        <v>42</v>
      </c>
      <c r="H19" s="55">
        <v>7366.569</v>
      </c>
      <c r="I19" s="55">
        <v>7366.569</v>
      </c>
      <c r="J19" s="55">
        <v>7366.569</v>
      </c>
      <c r="K19" s="55">
        <f t="shared" si="0"/>
        <v>22099.707000000002</v>
      </c>
      <c r="L19" s="147"/>
    </row>
    <row r="20" spans="1:12" ht="15.75">
      <c r="A20" s="170"/>
      <c r="B20" s="161"/>
      <c r="C20" s="154"/>
      <c r="D20" s="166"/>
      <c r="E20" s="166"/>
      <c r="F20" s="180"/>
      <c r="G20" s="68" t="s">
        <v>207</v>
      </c>
      <c r="H20" s="55">
        <v>0</v>
      </c>
      <c r="I20" s="55">
        <v>0</v>
      </c>
      <c r="J20" s="99">
        <f t="shared" si="1"/>
        <v>0</v>
      </c>
      <c r="K20" s="55">
        <f t="shared" si="0"/>
        <v>0</v>
      </c>
      <c r="L20" s="147"/>
    </row>
    <row r="21" spans="1:12" ht="15.75">
      <c r="A21" s="170"/>
      <c r="B21" s="161"/>
      <c r="C21" s="154"/>
      <c r="D21" s="166"/>
      <c r="E21" s="166"/>
      <c r="F21" s="180"/>
      <c r="G21" s="68" t="s">
        <v>46</v>
      </c>
      <c r="H21" s="55">
        <v>5</v>
      </c>
      <c r="I21" s="55">
        <v>5</v>
      </c>
      <c r="J21" s="99">
        <v>5</v>
      </c>
      <c r="K21" s="55">
        <f t="shared" si="0"/>
        <v>15</v>
      </c>
      <c r="L21" s="147"/>
    </row>
    <row r="22" spans="1:12" ht="15.75">
      <c r="A22" s="170"/>
      <c r="B22" s="161"/>
      <c r="C22" s="154"/>
      <c r="D22" s="166"/>
      <c r="E22" s="166"/>
      <c r="F22" s="180"/>
      <c r="G22" s="68" t="s">
        <v>210</v>
      </c>
      <c r="H22" s="55">
        <v>0</v>
      </c>
      <c r="I22" s="55">
        <v>0</v>
      </c>
      <c r="J22" s="99">
        <f t="shared" si="1"/>
        <v>0</v>
      </c>
      <c r="K22" s="55">
        <f t="shared" si="0"/>
        <v>0</v>
      </c>
      <c r="L22" s="147"/>
    </row>
    <row r="23" spans="1:12" ht="15.75" customHeight="1">
      <c r="A23" s="170"/>
      <c r="B23" s="161"/>
      <c r="C23" s="154"/>
      <c r="D23" s="166"/>
      <c r="E23" s="166" t="s">
        <v>88</v>
      </c>
      <c r="F23" s="180" t="s">
        <v>211</v>
      </c>
      <c r="G23" s="68" t="s">
        <v>44</v>
      </c>
      <c r="H23" s="55">
        <v>3989.489</v>
      </c>
      <c r="I23" s="55">
        <v>3720.489</v>
      </c>
      <c r="J23" s="99">
        <f t="shared" si="1"/>
        <v>3720.489</v>
      </c>
      <c r="K23" s="55">
        <f t="shared" si="0"/>
        <v>11430.467</v>
      </c>
      <c r="L23" s="147"/>
    </row>
    <row r="24" spans="1:12" ht="15.75">
      <c r="A24" s="170"/>
      <c r="B24" s="161"/>
      <c r="C24" s="154"/>
      <c r="D24" s="166"/>
      <c r="E24" s="166"/>
      <c r="F24" s="180"/>
      <c r="G24" s="68" t="s">
        <v>45</v>
      </c>
      <c r="H24" s="55">
        <v>168.305</v>
      </c>
      <c r="I24" s="55">
        <v>168.305</v>
      </c>
      <c r="J24" s="55">
        <v>168.305</v>
      </c>
      <c r="K24" s="55">
        <f t="shared" si="0"/>
        <v>504.915</v>
      </c>
      <c r="L24" s="147"/>
    </row>
    <row r="25" spans="1:12" ht="15.75">
      <c r="A25" s="170"/>
      <c r="B25" s="161"/>
      <c r="C25" s="154"/>
      <c r="D25" s="166"/>
      <c r="E25" s="166"/>
      <c r="F25" s="180"/>
      <c r="G25" s="68" t="s">
        <v>167</v>
      </c>
      <c r="H25" s="55">
        <v>1204.588</v>
      </c>
      <c r="I25" s="55">
        <v>1123.588</v>
      </c>
      <c r="J25" s="55">
        <v>1123.588</v>
      </c>
      <c r="K25" s="55">
        <f>SUM(H25:J25)</f>
        <v>3451.764</v>
      </c>
      <c r="L25" s="147"/>
    </row>
    <row r="26" spans="1:12" ht="15.75">
      <c r="A26" s="170"/>
      <c r="B26" s="161"/>
      <c r="C26" s="154"/>
      <c r="D26" s="166"/>
      <c r="E26" s="166"/>
      <c r="F26" s="180"/>
      <c r="G26" s="68" t="s">
        <v>42</v>
      </c>
      <c r="H26" s="55">
        <v>1701.961</v>
      </c>
      <c r="I26" s="55">
        <v>1101.961</v>
      </c>
      <c r="J26" s="55">
        <v>1101.961</v>
      </c>
      <c r="K26" s="55">
        <f t="shared" si="0"/>
        <v>3905.883</v>
      </c>
      <c r="L26" s="147"/>
    </row>
    <row r="27" spans="1:12" ht="15.75">
      <c r="A27" s="169"/>
      <c r="B27" s="162"/>
      <c r="C27" s="155" t="s">
        <v>60</v>
      </c>
      <c r="D27" s="156"/>
      <c r="E27" s="156"/>
      <c r="F27" s="156"/>
      <c r="G27" s="157"/>
      <c r="H27" s="55">
        <f>SUM(H16:H26)</f>
        <v>42070.989000000016</v>
      </c>
      <c r="I27" s="55">
        <f>SUM(I16:I26)</f>
        <v>41370.98900000001</v>
      </c>
      <c r="J27" s="55">
        <f>SUM(J16:J26)</f>
        <v>41370.98900000001</v>
      </c>
      <c r="K27" s="55">
        <f t="shared" si="0"/>
        <v>124812.96700000003</v>
      </c>
      <c r="L27" s="147"/>
    </row>
    <row r="28" spans="1:12" ht="15.75" customHeight="1" hidden="1">
      <c r="A28" s="89"/>
      <c r="B28" s="160" t="s">
        <v>148</v>
      </c>
      <c r="C28" s="154" t="s">
        <v>246</v>
      </c>
      <c r="D28" s="166" t="s">
        <v>42</v>
      </c>
      <c r="E28" s="166" t="s">
        <v>86</v>
      </c>
      <c r="F28" s="180" t="s">
        <v>170</v>
      </c>
      <c r="G28" s="68" t="s">
        <v>44</v>
      </c>
      <c r="H28" s="55"/>
      <c r="I28" s="55"/>
      <c r="J28" s="99">
        <f t="shared" si="1"/>
        <v>0</v>
      </c>
      <c r="K28" s="55">
        <f t="shared" si="0"/>
        <v>0</v>
      </c>
      <c r="L28" s="147"/>
    </row>
    <row r="29" spans="1:12" ht="15.75" customHeight="1" hidden="1">
      <c r="A29" s="89"/>
      <c r="B29" s="161"/>
      <c r="C29" s="154"/>
      <c r="D29" s="166"/>
      <c r="E29" s="166"/>
      <c r="F29" s="166"/>
      <c r="G29" s="68" t="s">
        <v>45</v>
      </c>
      <c r="H29" s="55"/>
      <c r="I29" s="55"/>
      <c r="J29" s="99">
        <f t="shared" si="1"/>
        <v>0</v>
      </c>
      <c r="K29" s="55">
        <f t="shared" si="0"/>
        <v>0</v>
      </c>
      <c r="L29" s="147"/>
    </row>
    <row r="30" spans="1:12" ht="69" customHeight="1">
      <c r="A30" s="168">
        <v>5</v>
      </c>
      <c r="B30" s="161"/>
      <c r="C30" s="154"/>
      <c r="D30" s="166"/>
      <c r="E30" s="166"/>
      <c r="F30" s="166"/>
      <c r="G30" s="68" t="s">
        <v>42</v>
      </c>
      <c r="H30" s="55">
        <v>0</v>
      </c>
      <c r="I30" s="55">
        <v>0</v>
      </c>
      <c r="J30" s="99">
        <f t="shared" si="1"/>
        <v>0</v>
      </c>
      <c r="K30" s="55">
        <f t="shared" si="0"/>
        <v>0</v>
      </c>
      <c r="L30" s="147"/>
    </row>
    <row r="31" spans="1:12" ht="15.75" customHeight="1" hidden="1">
      <c r="A31" s="170"/>
      <c r="B31" s="161"/>
      <c r="C31" s="154"/>
      <c r="D31" s="166"/>
      <c r="E31" s="166"/>
      <c r="F31" s="166"/>
      <c r="G31" s="68" t="s">
        <v>46</v>
      </c>
      <c r="H31" s="55"/>
      <c r="I31" s="55"/>
      <c r="J31" s="99">
        <f t="shared" si="1"/>
        <v>0</v>
      </c>
      <c r="K31" s="55">
        <f t="shared" si="0"/>
        <v>0</v>
      </c>
      <c r="L31" s="147"/>
    </row>
    <row r="32" spans="1:12" ht="24" customHeight="1">
      <c r="A32" s="169"/>
      <c r="B32" s="162"/>
      <c r="C32" s="155" t="s">
        <v>142</v>
      </c>
      <c r="D32" s="156"/>
      <c r="E32" s="156"/>
      <c r="F32" s="156"/>
      <c r="G32" s="157"/>
      <c r="H32" s="55">
        <f>SUM(H28:H31)</f>
        <v>0</v>
      </c>
      <c r="I32" s="55">
        <f>SUM(I28:I31)</f>
        <v>0</v>
      </c>
      <c r="J32" s="99">
        <f t="shared" si="1"/>
        <v>0</v>
      </c>
      <c r="K32" s="55">
        <f t="shared" si="0"/>
        <v>0</v>
      </c>
      <c r="L32" s="148"/>
    </row>
    <row r="33" spans="1:12" ht="31.5" customHeight="1">
      <c r="A33" s="168">
        <v>6</v>
      </c>
      <c r="B33" s="160" t="s">
        <v>147</v>
      </c>
      <c r="C33" s="44" t="s">
        <v>246</v>
      </c>
      <c r="D33" s="68" t="s">
        <v>42</v>
      </c>
      <c r="E33" s="68" t="s">
        <v>243</v>
      </c>
      <c r="F33" s="61" t="s">
        <v>169</v>
      </c>
      <c r="G33" s="68" t="s">
        <v>42</v>
      </c>
      <c r="H33" s="55">
        <v>500</v>
      </c>
      <c r="I33" s="55">
        <v>500</v>
      </c>
      <c r="J33" s="55">
        <v>500</v>
      </c>
      <c r="K33" s="55">
        <f t="shared" si="0"/>
        <v>1500</v>
      </c>
      <c r="L33" s="146" t="s">
        <v>136</v>
      </c>
    </row>
    <row r="34" spans="1:12" ht="56.25" customHeight="1">
      <c r="A34" s="169"/>
      <c r="B34" s="162"/>
      <c r="C34" s="155" t="s">
        <v>149</v>
      </c>
      <c r="D34" s="156"/>
      <c r="E34" s="156"/>
      <c r="F34" s="156"/>
      <c r="G34" s="157"/>
      <c r="H34" s="55">
        <f>SUM(H33:H33)</f>
        <v>500</v>
      </c>
      <c r="I34" s="55">
        <f>SUM(I33:I33)</f>
        <v>500</v>
      </c>
      <c r="J34" s="55">
        <f>SUM(J33:J33)</f>
        <v>500</v>
      </c>
      <c r="K34" s="55">
        <f t="shared" si="0"/>
        <v>1500</v>
      </c>
      <c r="L34" s="179"/>
    </row>
    <row r="35" spans="1:12" ht="15.75">
      <c r="A35" s="170">
        <v>7</v>
      </c>
      <c r="B35" s="161" t="s">
        <v>251</v>
      </c>
      <c r="C35" s="44"/>
      <c r="D35" s="68"/>
      <c r="E35" s="68" t="s">
        <v>43</v>
      </c>
      <c r="F35" s="68" t="s">
        <v>250</v>
      </c>
      <c r="G35" s="68" t="s">
        <v>42</v>
      </c>
      <c r="H35" s="55">
        <v>11.3</v>
      </c>
      <c r="I35" s="55">
        <v>0</v>
      </c>
      <c r="J35" s="99">
        <f>I35</f>
        <v>0</v>
      </c>
      <c r="K35" s="55">
        <f>SUM(H35:J35)</f>
        <v>11.3</v>
      </c>
      <c r="L35" s="147"/>
    </row>
    <row r="36" spans="1:12" ht="50.25" customHeight="1">
      <c r="A36" s="169"/>
      <c r="B36" s="162"/>
      <c r="C36" s="155" t="s">
        <v>252</v>
      </c>
      <c r="D36" s="156"/>
      <c r="E36" s="156"/>
      <c r="F36" s="156"/>
      <c r="G36" s="157"/>
      <c r="H36" s="55">
        <f>H35</f>
        <v>11.3</v>
      </c>
      <c r="I36" s="55">
        <f>I35</f>
        <v>0</v>
      </c>
      <c r="J36" s="55">
        <f>J35</f>
        <v>0</v>
      </c>
      <c r="K36" s="55">
        <f>SUM(H36:J36)</f>
        <v>11.3</v>
      </c>
      <c r="L36" s="179"/>
    </row>
    <row r="37" spans="1:12" s="41" customFormat="1" ht="15.75">
      <c r="A37" s="89">
        <v>8</v>
      </c>
      <c r="B37" s="67" t="s">
        <v>239</v>
      </c>
      <c r="C37" s="64" t="s">
        <v>29</v>
      </c>
      <c r="D37" s="65" t="s">
        <v>29</v>
      </c>
      <c r="E37" s="65" t="s">
        <v>29</v>
      </c>
      <c r="F37" s="65" t="s">
        <v>29</v>
      </c>
      <c r="G37" s="65" t="s">
        <v>29</v>
      </c>
      <c r="H37" s="104">
        <f>H48</f>
        <v>3426.469</v>
      </c>
      <c r="I37" s="104">
        <f>I40+I48+I51+I53</f>
        <v>349.7</v>
      </c>
      <c r="J37" s="101">
        <f t="shared" si="1"/>
        <v>349.7</v>
      </c>
      <c r="K37" s="104">
        <f t="shared" si="0"/>
        <v>4125.869</v>
      </c>
      <c r="L37" s="66" t="s">
        <v>29</v>
      </c>
    </row>
    <row r="38" spans="1:12" ht="31.5" customHeight="1" hidden="1">
      <c r="A38" s="168">
        <v>9</v>
      </c>
      <c r="B38" s="160" t="s">
        <v>65</v>
      </c>
      <c r="C38" s="154" t="s">
        <v>246</v>
      </c>
      <c r="D38" s="166" t="s">
        <v>42</v>
      </c>
      <c r="E38" s="68" t="s">
        <v>86</v>
      </c>
      <c r="F38" s="61" t="s">
        <v>168</v>
      </c>
      <c r="G38" s="68" t="s">
        <v>87</v>
      </c>
      <c r="H38" s="55">
        <v>0</v>
      </c>
      <c r="I38" s="55">
        <v>0</v>
      </c>
      <c r="J38" s="99">
        <f t="shared" si="1"/>
        <v>0</v>
      </c>
      <c r="K38" s="55">
        <f t="shared" si="0"/>
        <v>0</v>
      </c>
      <c r="L38" s="154" t="s">
        <v>137</v>
      </c>
    </row>
    <row r="39" spans="1:12" ht="30.75" customHeight="1" hidden="1">
      <c r="A39" s="170"/>
      <c r="B39" s="161"/>
      <c r="C39" s="154"/>
      <c r="D39" s="166"/>
      <c r="E39" s="68" t="s">
        <v>43</v>
      </c>
      <c r="F39" s="61" t="s">
        <v>168</v>
      </c>
      <c r="G39" s="68" t="s">
        <v>87</v>
      </c>
      <c r="H39" s="55">
        <v>0</v>
      </c>
      <c r="I39" s="55">
        <v>0</v>
      </c>
      <c r="J39" s="99">
        <f t="shared" si="1"/>
        <v>0</v>
      </c>
      <c r="K39" s="55">
        <f t="shared" si="0"/>
        <v>0</v>
      </c>
      <c r="L39" s="154"/>
    </row>
    <row r="40" spans="1:12" ht="15.75" hidden="1">
      <c r="A40" s="169"/>
      <c r="B40" s="161"/>
      <c r="C40" s="200" t="s">
        <v>47</v>
      </c>
      <c r="D40" s="200"/>
      <c r="E40" s="200"/>
      <c r="F40" s="200"/>
      <c r="G40" s="200"/>
      <c r="H40" s="55">
        <f>SUM(H38:H39)</f>
        <v>0</v>
      </c>
      <c r="I40" s="55">
        <f>SUM(I38:I39)</f>
        <v>0</v>
      </c>
      <c r="J40" s="99">
        <f t="shared" si="1"/>
        <v>0</v>
      </c>
      <c r="K40" s="55">
        <f t="shared" si="0"/>
        <v>0</v>
      </c>
      <c r="L40" s="154"/>
    </row>
    <row r="41" spans="1:12" s="53" customFormat="1" ht="31.5" customHeight="1">
      <c r="A41" s="96"/>
      <c r="B41" s="95"/>
      <c r="C41" s="97"/>
      <c r="D41" s="97"/>
      <c r="E41" s="68" t="s">
        <v>43</v>
      </c>
      <c r="F41" s="61" t="s">
        <v>257</v>
      </c>
      <c r="G41" s="68" t="s">
        <v>89</v>
      </c>
      <c r="H41" s="55">
        <v>0</v>
      </c>
      <c r="I41" s="55">
        <v>0</v>
      </c>
      <c r="J41" s="99">
        <f>I41</f>
        <v>0</v>
      </c>
      <c r="K41" s="55">
        <f>SUM(H41:J41)</f>
        <v>0</v>
      </c>
      <c r="L41" s="44"/>
    </row>
    <row r="42" spans="1:12" s="53" customFormat="1" ht="31.5" customHeight="1">
      <c r="A42" s="168">
        <v>9</v>
      </c>
      <c r="B42" s="201" t="s">
        <v>259</v>
      </c>
      <c r="C42" s="154" t="s">
        <v>246</v>
      </c>
      <c r="D42" s="166" t="s">
        <v>42</v>
      </c>
      <c r="E42" s="68" t="s">
        <v>43</v>
      </c>
      <c r="F42" s="61" t="s">
        <v>257</v>
      </c>
      <c r="G42" s="68" t="s">
        <v>87</v>
      </c>
      <c r="H42" s="55">
        <v>50</v>
      </c>
      <c r="I42" s="55">
        <v>0</v>
      </c>
      <c r="J42" s="99">
        <f t="shared" si="1"/>
        <v>0</v>
      </c>
      <c r="K42" s="55">
        <f t="shared" si="0"/>
        <v>50</v>
      </c>
      <c r="L42" s="154" t="s">
        <v>121</v>
      </c>
    </row>
    <row r="43" spans="1:12" s="53" customFormat="1" ht="31.5" customHeight="1">
      <c r="A43" s="170"/>
      <c r="B43" s="201"/>
      <c r="C43" s="154"/>
      <c r="D43" s="166"/>
      <c r="E43" s="68" t="s">
        <v>43</v>
      </c>
      <c r="F43" s="61" t="s">
        <v>257</v>
      </c>
      <c r="G43" s="68" t="s">
        <v>42</v>
      </c>
      <c r="H43" s="55">
        <v>100</v>
      </c>
      <c r="I43" s="55">
        <v>349.7</v>
      </c>
      <c r="J43" s="99">
        <v>349.7</v>
      </c>
      <c r="K43" s="55">
        <f>SUM(H43:J43)</f>
        <v>799.4</v>
      </c>
      <c r="L43" s="154"/>
    </row>
    <row r="44" spans="1:12" s="53" customFormat="1" ht="31.5" customHeight="1">
      <c r="A44" s="170"/>
      <c r="B44" s="201"/>
      <c r="C44" s="154"/>
      <c r="D44" s="166"/>
      <c r="E44" s="68" t="s">
        <v>43</v>
      </c>
      <c r="F44" s="61" t="s">
        <v>257</v>
      </c>
      <c r="G44" s="68" t="s">
        <v>42</v>
      </c>
      <c r="H44" s="55">
        <v>100</v>
      </c>
      <c r="I44" s="55">
        <v>0</v>
      </c>
      <c r="J44" s="99">
        <f>I44</f>
        <v>0</v>
      </c>
      <c r="K44" s="55">
        <f>SUM(H44:J44)</f>
        <v>100</v>
      </c>
      <c r="L44" s="154"/>
    </row>
    <row r="45" spans="1:12" s="53" customFormat="1" ht="31.5" customHeight="1">
      <c r="A45" s="170"/>
      <c r="B45" s="201"/>
      <c r="C45" s="154"/>
      <c r="D45" s="166"/>
      <c r="E45" s="68" t="s">
        <v>43</v>
      </c>
      <c r="F45" s="61" t="s">
        <v>268</v>
      </c>
      <c r="G45" s="68" t="s">
        <v>42</v>
      </c>
      <c r="H45" s="55">
        <v>142.5</v>
      </c>
      <c r="I45" s="55">
        <v>0</v>
      </c>
      <c r="J45" s="99">
        <f>I45</f>
        <v>0</v>
      </c>
      <c r="K45" s="55">
        <f>SUM(H45:J45)</f>
        <v>142.5</v>
      </c>
      <c r="L45" s="154"/>
    </row>
    <row r="46" spans="1:12" s="53" customFormat="1" ht="31.5" customHeight="1">
      <c r="A46" s="170"/>
      <c r="B46" s="201"/>
      <c r="C46" s="154"/>
      <c r="D46" s="166"/>
      <c r="E46" s="68" t="s">
        <v>43</v>
      </c>
      <c r="F46" s="61" t="s">
        <v>268</v>
      </c>
      <c r="G46" s="68" t="s">
        <v>42</v>
      </c>
      <c r="H46" s="55">
        <v>47.5</v>
      </c>
      <c r="I46" s="55">
        <v>0</v>
      </c>
      <c r="J46" s="99">
        <f>I46</f>
        <v>0</v>
      </c>
      <c r="K46" s="55">
        <f>SUM(H46:J46)</f>
        <v>47.5</v>
      </c>
      <c r="L46" s="154"/>
    </row>
    <row r="47" spans="1:12" s="53" customFormat="1" ht="31.5" customHeight="1">
      <c r="A47" s="170"/>
      <c r="B47" s="201"/>
      <c r="C47" s="44"/>
      <c r="D47" s="68"/>
      <c r="E47" s="68" t="s">
        <v>43</v>
      </c>
      <c r="F47" s="61" t="s">
        <v>219</v>
      </c>
      <c r="G47" s="68" t="s">
        <v>128</v>
      </c>
      <c r="H47" s="55">
        <v>2986.469</v>
      </c>
      <c r="I47" s="55">
        <v>0</v>
      </c>
      <c r="J47" s="99">
        <f>I47</f>
        <v>0</v>
      </c>
      <c r="K47" s="55">
        <f>SUM(H47:J47)</f>
        <v>2986.469</v>
      </c>
      <c r="L47" s="154"/>
    </row>
    <row r="48" spans="1:12" s="53" customFormat="1" ht="31.5" customHeight="1">
      <c r="A48" s="169"/>
      <c r="B48" s="201"/>
      <c r="C48" s="200" t="s">
        <v>47</v>
      </c>
      <c r="D48" s="200"/>
      <c r="E48" s="200"/>
      <c r="F48" s="200"/>
      <c r="G48" s="200"/>
      <c r="H48" s="55">
        <f>SUM(H41:H47)</f>
        <v>3426.469</v>
      </c>
      <c r="I48" s="55">
        <f>SUM(I42:I46)</f>
        <v>349.7</v>
      </c>
      <c r="J48" s="99">
        <f t="shared" si="1"/>
        <v>349.7</v>
      </c>
      <c r="K48" s="55">
        <f t="shared" si="0"/>
        <v>4125.869</v>
      </c>
      <c r="L48" s="154"/>
    </row>
    <row r="49" spans="1:12" ht="24" customHeight="1" hidden="1">
      <c r="A49" s="168">
        <v>11</v>
      </c>
      <c r="B49" s="160" t="s">
        <v>258</v>
      </c>
      <c r="C49" s="146" t="s">
        <v>246</v>
      </c>
      <c r="D49" s="159" t="s">
        <v>42</v>
      </c>
      <c r="E49" s="68" t="s">
        <v>86</v>
      </c>
      <c r="F49" s="152" t="s">
        <v>193</v>
      </c>
      <c r="G49" s="159" t="s">
        <v>87</v>
      </c>
      <c r="H49" s="55">
        <v>0</v>
      </c>
      <c r="I49" s="55">
        <v>0</v>
      </c>
      <c r="J49" s="99">
        <f t="shared" si="1"/>
        <v>0</v>
      </c>
      <c r="K49" s="55">
        <f t="shared" si="0"/>
        <v>0</v>
      </c>
      <c r="L49" s="154" t="s">
        <v>106</v>
      </c>
    </row>
    <row r="50" spans="1:12" ht="24" customHeight="1" hidden="1">
      <c r="A50" s="170"/>
      <c r="B50" s="161"/>
      <c r="C50" s="148"/>
      <c r="D50" s="153"/>
      <c r="E50" s="68" t="s">
        <v>43</v>
      </c>
      <c r="F50" s="165"/>
      <c r="G50" s="153"/>
      <c r="H50" s="55">
        <v>0</v>
      </c>
      <c r="I50" s="55">
        <v>0</v>
      </c>
      <c r="J50" s="99">
        <f t="shared" si="1"/>
        <v>0</v>
      </c>
      <c r="K50" s="55">
        <f aca="true" t="shared" si="2" ref="K50:K82">SUM(H50:J50)</f>
        <v>0</v>
      </c>
      <c r="L50" s="154"/>
    </row>
    <row r="51" spans="1:12" ht="24" customHeight="1" hidden="1">
      <c r="A51" s="169"/>
      <c r="B51" s="161"/>
      <c r="C51" s="200" t="s">
        <v>52</v>
      </c>
      <c r="D51" s="200"/>
      <c r="E51" s="200"/>
      <c r="F51" s="200"/>
      <c r="G51" s="200"/>
      <c r="H51" s="55">
        <f>SUM(H49:H50)</f>
        <v>0</v>
      </c>
      <c r="I51" s="55">
        <f>SUM(I49:I50)</f>
        <v>0</v>
      </c>
      <c r="J51" s="99">
        <f t="shared" si="1"/>
        <v>0</v>
      </c>
      <c r="K51" s="55">
        <f t="shared" si="2"/>
        <v>0</v>
      </c>
      <c r="L51" s="154"/>
    </row>
    <row r="52" spans="1:12" ht="63" hidden="1">
      <c r="A52" s="168">
        <v>11</v>
      </c>
      <c r="B52" s="160" t="s">
        <v>258</v>
      </c>
      <c r="C52" s="69" t="s">
        <v>246</v>
      </c>
      <c r="D52" s="70" t="s">
        <v>42</v>
      </c>
      <c r="E52" s="68" t="s">
        <v>43</v>
      </c>
      <c r="F52" s="61" t="s">
        <v>257</v>
      </c>
      <c r="G52" s="68" t="s">
        <v>89</v>
      </c>
      <c r="H52" s="55"/>
      <c r="I52" s="55">
        <v>0</v>
      </c>
      <c r="J52" s="99">
        <f t="shared" si="1"/>
        <v>0</v>
      </c>
      <c r="K52" s="55">
        <f t="shared" si="2"/>
        <v>0</v>
      </c>
      <c r="L52" s="154"/>
    </row>
    <row r="53" spans="1:12" ht="15.75" hidden="1">
      <c r="A53" s="169"/>
      <c r="B53" s="161"/>
      <c r="C53" s="200" t="s">
        <v>52</v>
      </c>
      <c r="D53" s="200"/>
      <c r="E53" s="200"/>
      <c r="F53" s="200"/>
      <c r="G53" s="200"/>
      <c r="H53" s="55">
        <f>SUM(H52:H52)</f>
        <v>0</v>
      </c>
      <c r="I53" s="55">
        <f>SUM(I52:I52)</f>
        <v>0</v>
      </c>
      <c r="J53" s="99">
        <f t="shared" si="1"/>
        <v>0</v>
      </c>
      <c r="K53" s="55">
        <f t="shared" si="2"/>
        <v>0</v>
      </c>
      <c r="L53" s="154"/>
    </row>
    <row r="54" spans="1:12" s="41" customFormat="1" ht="63">
      <c r="A54" s="89">
        <v>10</v>
      </c>
      <c r="B54" s="67" t="s">
        <v>66</v>
      </c>
      <c r="C54" s="64" t="s">
        <v>29</v>
      </c>
      <c r="D54" s="65" t="s">
        <v>29</v>
      </c>
      <c r="E54" s="65" t="s">
        <v>29</v>
      </c>
      <c r="F54" s="65" t="s">
        <v>29</v>
      </c>
      <c r="G54" s="65" t="s">
        <v>29</v>
      </c>
      <c r="H54" s="104">
        <f>H71</f>
        <v>50</v>
      </c>
      <c r="I54" s="104">
        <f>I57+I62+I64+I71+I68</f>
        <v>50</v>
      </c>
      <c r="J54" s="101">
        <f t="shared" si="1"/>
        <v>50</v>
      </c>
      <c r="K54" s="104">
        <f t="shared" si="2"/>
        <v>150</v>
      </c>
      <c r="L54" s="66" t="s">
        <v>29</v>
      </c>
    </row>
    <row r="55" spans="1:12" ht="34.5" customHeight="1" hidden="1">
      <c r="A55" s="168">
        <v>11</v>
      </c>
      <c r="B55" s="160" t="s">
        <v>67</v>
      </c>
      <c r="C55" s="146" t="s">
        <v>246</v>
      </c>
      <c r="D55" s="159" t="s">
        <v>42</v>
      </c>
      <c r="E55" s="159" t="s">
        <v>43</v>
      </c>
      <c r="F55" s="152" t="s">
        <v>172</v>
      </c>
      <c r="G55" s="68" t="s">
        <v>42</v>
      </c>
      <c r="H55" s="55">
        <v>0</v>
      </c>
      <c r="I55" s="55">
        <v>0</v>
      </c>
      <c r="J55" s="99">
        <f t="shared" si="1"/>
        <v>0</v>
      </c>
      <c r="K55" s="55">
        <f t="shared" si="2"/>
        <v>0</v>
      </c>
      <c r="L55" s="146" t="s">
        <v>138</v>
      </c>
    </row>
    <row r="56" spans="1:12" ht="45" customHeight="1" hidden="1">
      <c r="A56" s="170"/>
      <c r="B56" s="161"/>
      <c r="C56" s="148"/>
      <c r="D56" s="153"/>
      <c r="E56" s="153"/>
      <c r="F56" s="153"/>
      <c r="G56" s="68" t="s">
        <v>89</v>
      </c>
      <c r="H56" s="55">
        <v>0</v>
      </c>
      <c r="I56" s="55">
        <v>0</v>
      </c>
      <c r="J56" s="99">
        <f t="shared" si="1"/>
        <v>0</v>
      </c>
      <c r="K56" s="55">
        <f t="shared" si="2"/>
        <v>0</v>
      </c>
      <c r="L56" s="147"/>
    </row>
    <row r="57" spans="1:12" ht="15.75" hidden="1">
      <c r="A57" s="169"/>
      <c r="B57" s="162"/>
      <c r="C57" s="155" t="s">
        <v>48</v>
      </c>
      <c r="D57" s="156"/>
      <c r="E57" s="156"/>
      <c r="F57" s="156"/>
      <c r="G57" s="157"/>
      <c r="H57" s="55">
        <f>SUM(H55:H56)</f>
        <v>0</v>
      </c>
      <c r="I57" s="55">
        <f>SUM(I55:I56)</f>
        <v>0</v>
      </c>
      <c r="J57" s="99">
        <f t="shared" si="1"/>
        <v>0</v>
      </c>
      <c r="K57" s="55">
        <f t="shared" si="2"/>
        <v>0</v>
      </c>
      <c r="L57" s="147"/>
    </row>
    <row r="58" spans="1:12" ht="34.5" customHeight="1" hidden="1">
      <c r="A58" s="168">
        <v>12</v>
      </c>
      <c r="B58" s="160" t="s">
        <v>127</v>
      </c>
      <c r="C58" s="146" t="s">
        <v>246</v>
      </c>
      <c r="D58" s="68" t="s">
        <v>42</v>
      </c>
      <c r="E58" s="68" t="s">
        <v>43</v>
      </c>
      <c r="F58" s="61" t="s">
        <v>194</v>
      </c>
      <c r="G58" s="68" t="s">
        <v>42</v>
      </c>
      <c r="H58" s="55">
        <v>0</v>
      </c>
      <c r="I58" s="55">
        <v>0</v>
      </c>
      <c r="J58" s="99">
        <f t="shared" si="1"/>
        <v>0</v>
      </c>
      <c r="K58" s="55">
        <f t="shared" si="2"/>
        <v>0</v>
      </c>
      <c r="L58" s="147"/>
    </row>
    <row r="59" spans="1:12" ht="31.5" customHeight="1" hidden="1">
      <c r="A59" s="170"/>
      <c r="B59" s="161"/>
      <c r="C59" s="147"/>
      <c r="D59" s="68" t="s">
        <v>42</v>
      </c>
      <c r="E59" s="68" t="s">
        <v>43</v>
      </c>
      <c r="F59" s="61" t="s">
        <v>194</v>
      </c>
      <c r="G59" s="68" t="s">
        <v>89</v>
      </c>
      <c r="H59" s="55">
        <v>0</v>
      </c>
      <c r="I59" s="55">
        <v>0</v>
      </c>
      <c r="J59" s="99">
        <f t="shared" si="1"/>
        <v>0</v>
      </c>
      <c r="K59" s="55">
        <f t="shared" si="2"/>
        <v>0</v>
      </c>
      <c r="L59" s="147"/>
    </row>
    <row r="60" spans="1:12" ht="30.75" customHeight="1" hidden="1">
      <c r="A60" s="170"/>
      <c r="B60" s="161"/>
      <c r="C60" s="147"/>
      <c r="D60" s="159" t="s">
        <v>42</v>
      </c>
      <c r="E60" s="159" t="s">
        <v>43</v>
      </c>
      <c r="F60" s="61" t="s">
        <v>195</v>
      </c>
      <c r="G60" s="68" t="s">
        <v>89</v>
      </c>
      <c r="H60" s="55">
        <v>0</v>
      </c>
      <c r="I60" s="55">
        <v>0</v>
      </c>
      <c r="J60" s="99">
        <f t="shared" si="1"/>
        <v>0</v>
      </c>
      <c r="K60" s="55">
        <f t="shared" si="2"/>
        <v>0</v>
      </c>
      <c r="L60" s="147"/>
    </row>
    <row r="61" spans="1:12" ht="24" customHeight="1" hidden="1">
      <c r="A61" s="170"/>
      <c r="B61" s="161"/>
      <c r="C61" s="148"/>
      <c r="D61" s="153"/>
      <c r="E61" s="153"/>
      <c r="F61" s="61" t="s">
        <v>219</v>
      </c>
      <c r="G61" s="68" t="s">
        <v>89</v>
      </c>
      <c r="H61" s="55">
        <v>0</v>
      </c>
      <c r="I61" s="55">
        <v>0</v>
      </c>
      <c r="J61" s="99">
        <f t="shared" si="1"/>
        <v>0</v>
      </c>
      <c r="K61" s="55">
        <f t="shared" si="2"/>
        <v>0</v>
      </c>
      <c r="L61" s="147"/>
    </row>
    <row r="62" spans="1:12" ht="15.75" hidden="1">
      <c r="A62" s="169"/>
      <c r="B62" s="162"/>
      <c r="C62" s="155" t="s">
        <v>53</v>
      </c>
      <c r="D62" s="156"/>
      <c r="E62" s="156"/>
      <c r="F62" s="156"/>
      <c r="G62" s="157"/>
      <c r="H62" s="55">
        <f>SUM(H58:H59)</f>
        <v>0</v>
      </c>
      <c r="I62" s="55">
        <f>SUM(I58:I59)</f>
        <v>0</v>
      </c>
      <c r="J62" s="99">
        <f t="shared" si="1"/>
        <v>0</v>
      </c>
      <c r="K62" s="55">
        <f t="shared" si="2"/>
        <v>0</v>
      </c>
      <c r="L62" s="148"/>
    </row>
    <row r="63" spans="1:12" ht="55.5" customHeight="1" hidden="1">
      <c r="A63" s="168">
        <v>13</v>
      </c>
      <c r="B63" s="160" t="s">
        <v>143</v>
      </c>
      <c r="C63" s="44" t="s">
        <v>246</v>
      </c>
      <c r="D63" s="68" t="s">
        <v>42</v>
      </c>
      <c r="E63" s="68" t="s">
        <v>43</v>
      </c>
      <c r="F63" s="61" t="s">
        <v>173</v>
      </c>
      <c r="G63" s="68" t="s">
        <v>42</v>
      </c>
      <c r="H63" s="55">
        <v>0</v>
      </c>
      <c r="I63" s="55">
        <v>0</v>
      </c>
      <c r="J63" s="99">
        <f t="shared" si="1"/>
        <v>0</v>
      </c>
      <c r="K63" s="55">
        <f t="shared" si="2"/>
        <v>0</v>
      </c>
      <c r="L63" s="146" t="s">
        <v>139</v>
      </c>
    </row>
    <row r="64" spans="1:12" ht="15.75" hidden="1">
      <c r="A64" s="169"/>
      <c r="B64" s="162"/>
      <c r="C64" s="155" t="s">
        <v>54</v>
      </c>
      <c r="D64" s="156"/>
      <c r="E64" s="156"/>
      <c r="F64" s="156"/>
      <c r="G64" s="157"/>
      <c r="H64" s="55">
        <f>H63</f>
        <v>0</v>
      </c>
      <c r="I64" s="55">
        <f>I63</f>
        <v>0</v>
      </c>
      <c r="J64" s="99">
        <f t="shared" si="1"/>
        <v>0</v>
      </c>
      <c r="K64" s="55">
        <f t="shared" si="2"/>
        <v>0</v>
      </c>
      <c r="L64" s="147"/>
    </row>
    <row r="65" spans="1:12" ht="14.25" customHeight="1" hidden="1">
      <c r="A65" s="168">
        <v>14</v>
      </c>
      <c r="B65" s="160" t="s">
        <v>144</v>
      </c>
      <c r="C65" s="146" t="s">
        <v>246</v>
      </c>
      <c r="D65" s="159" t="s">
        <v>42</v>
      </c>
      <c r="E65" s="159" t="s">
        <v>43</v>
      </c>
      <c r="F65" s="202" t="s">
        <v>196</v>
      </c>
      <c r="G65" s="68" t="s">
        <v>42</v>
      </c>
      <c r="H65" s="55">
        <v>0</v>
      </c>
      <c r="I65" s="55">
        <v>0</v>
      </c>
      <c r="J65" s="99">
        <f t="shared" si="1"/>
        <v>0</v>
      </c>
      <c r="K65" s="55">
        <f t="shared" si="2"/>
        <v>0</v>
      </c>
      <c r="L65" s="147"/>
    </row>
    <row r="66" spans="1:12" ht="18" customHeight="1" hidden="1">
      <c r="A66" s="170"/>
      <c r="B66" s="161"/>
      <c r="C66" s="147"/>
      <c r="D66" s="167"/>
      <c r="E66" s="167"/>
      <c r="F66" s="203"/>
      <c r="G66" s="68" t="s">
        <v>89</v>
      </c>
      <c r="H66" s="55">
        <v>0</v>
      </c>
      <c r="I66" s="55">
        <v>0</v>
      </c>
      <c r="J66" s="99">
        <f t="shared" si="1"/>
        <v>0</v>
      </c>
      <c r="K66" s="55">
        <f t="shared" si="2"/>
        <v>0</v>
      </c>
      <c r="L66" s="147"/>
    </row>
    <row r="67" spans="1:12" ht="31.5" customHeight="1" hidden="1">
      <c r="A67" s="170"/>
      <c r="B67" s="161"/>
      <c r="C67" s="148"/>
      <c r="D67" s="153"/>
      <c r="E67" s="153"/>
      <c r="F67" s="93" t="s">
        <v>242</v>
      </c>
      <c r="G67" s="92" t="s">
        <v>42</v>
      </c>
      <c r="H67" s="55">
        <v>0</v>
      </c>
      <c r="I67" s="55">
        <v>0</v>
      </c>
      <c r="J67" s="99">
        <v>0</v>
      </c>
      <c r="K67" s="55">
        <f t="shared" si="2"/>
        <v>0</v>
      </c>
      <c r="L67" s="147"/>
    </row>
    <row r="68" spans="1:12" ht="15.75" hidden="1">
      <c r="A68" s="169"/>
      <c r="B68" s="162"/>
      <c r="C68" s="155" t="s">
        <v>145</v>
      </c>
      <c r="D68" s="156"/>
      <c r="E68" s="156"/>
      <c r="F68" s="156"/>
      <c r="G68" s="157"/>
      <c r="H68" s="55">
        <f>SUM(H65:H67)</f>
        <v>0</v>
      </c>
      <c r="I68" s="55">
        <f>I66</f>
        <v>0</v>
      </c>
      <c r="J68" s="99">
        <f t="shared" si="1"/>
        <v>0</v>
      </c>
      <c r="K68" s="55">
        <f t="shared" si="2"/>
        <v>0</v>
      </c>
      <c r="L68" s="148"/>
    </row>
    <row r="69" spans="1:12" ht="47.25" customHeight="1">
      <c r="A69" s="168">
        <v>11</v>
      </c>
      <c r="B69" s="160" t="s">
        <v>260</v>
      </c>
      <c r="C69" s="44" t="s">
        <v>246</v>
      </c>
      <c r="D69" s="68" t="s">
        <v>42</v>
      </c>
      <c r="E69" s="68" t="s">
        <v>86</v>
      </c>
      <c r="F69" s="61" t="s">
        <v>171</v>
      </c>
      <c r="G69" s="68" t="s">
        <v>42</v>
      </c>
      <c r="H69" s="55">
        <v>0</v>
      </c>
      <c r="I69" s="55">
        <v>0</v>
      </c>
      <c r="J69" s="99">
        <f t="shared" si="1"/>
        <v>0</v>
      </c>
      <c r="K69" s="55">
        <f t="shared" si="2"/>
        <v>0</v>
      </c>
      <c r="L69" s="146" t="s">
        <v>96</v>
      </c>
    </row>
    <row r="70" spans="1:12" ht="47.25" customHeight="1">
      <c r="A70" s="170"/>
      <c r="B70" s="161"/>
      <c r="C70" s="44" t="s">
        <v>246</v>
      </c>
      <c r="D70" s="68" t="s">
        <v>42</v>
      </c>
      <c r="E70" s="68" t="s">
        <v>43</v>
      </c>
      <c r="F70" s="61" t="s">
        <v>171</v>
      </c>
      <c r="G70" s="68" t="s">
        <v>42</v>
      </c>
      <c r="H70" s="55">
        <v>50</v>
      </c>
      <c r="I70" s="55">
        <v>50</v>
      </c>
      <c r="J70" s="99">
        <f>I70</f>
        <v>50</v>
      </c>
      <c r="K70" s="55">
        <f t="shared" si="2"/>
        <v>150</v>
      </c>
      <c r="L70" s="147"/>
    </row>
    <row r="71" spans="1:12" ht="15.75">
      <c r="A71" s="169"/>
      <c r="B71" s="162"/>
      <c r="C71" s="155" t="s">
        <v>48</v>
      </c>
      <c r="D71" s="156"/>
      <c r="E71" s="156"/>
      <c r="F71" s="156"/>
      <c r="G71" s="157"/>
      <c r="H71" s="55">
        <f>SUM(H69:H70)</f>
        <v>50</v>
      </c>
      <c r="I71" s="55">
        <f>SUM(I69:I70)</f>
        <v>50</v>
      </c>
      <c r="J71" s="99">
        <f t="shared" si="1"/>
        <v>50</v>
      </c>
      <c r="K71" s="55">
        <f t="shared" si="2"/>
        <v>150</v>
      </c>
      <c r="L71" s="148"/>
    </row>
    <row r="72" spans="1:12" s="41" customFormat="1" ht="30.75" customHeight="1">
      <c r="A72" s="89">
        <v>12</v>
      </c>
      <c r="B72" s="67" t="s">
        <v>71</v>
      </c>
      <c r="C72" s="64" t="s">
        <v>29</v>
      </c>
      <c r="D72" s="65" t="s">
        <v>29</v>
      </c>
      <c r="E72" s="65" t="s">
        <v>29</v>
      </c>
      <c r="F72" s="65" t="s">
        <v>29</v>
      </c>
      <c r="G72" s="65" t="s">
        <v>29</v>
      </c>
      <c r="H72" s="104">
        <f>H76+H86+H96</f>
        <v>1006.823</v>
      </c>
      <c r="I72" s="104">
        <f>I76+I78+I80+I83+I86+I88+I90+I92+I94</f>
        <v>0</v>
      </c>
      <c r="J72" s="101">
        <f t="shared" si="1"/>
        <v>0</v>
      </c>
      <c r="K72" s="104">
        <f t="shared" si="2"/>
        <v>1006.823</v>
      </c>
      <c r="L72" s="66" t="s">
        <v>29</v>
      </c>
    </row>
    <row r="73" spans="1:12" ht="40.5" customHeight="1" hidden="1">
      <c r="A73" s="168">
        <v>13</v>
      </c>
      <c r="B73" s="204" t="s">
        <v>254</v>
      </c>
      <c r="C73" s="146" t="s">
        <v>246</v>
      </c>
      <c r="D73" s="159" t="s">
        <v>42</v>
      </c>
      <c r="E73" s="68" t="s">
        <v>43</v>
      </c>
      <c r="F73" s="61" t="s">
        <v>249</v>
      </c>
      <c r="G73" s="68" t="s">
        <v>42</v>
      </c>
      <c r="H73" s="55"/>
      <c r="I73" s="55">
        <v>0</v>
      </c>
      <c r="J73" s="99">
        <f t="shared" si="1"/>
        <v>0</v>
      </c>
      <c r="K73" s="55">
        <f t="shared" si="2"/>
        <v>0</v>
      </c>
      <c r="L73" s="146" t="s">
        <v>110</v>
      </c>
    </row>
    <row r="74" spans="1:12" ht="90" customHeight="1">
      <c r="A74" s="170"/>
      <c r="B74" s="205"/>
      <c r="C74" s="147"/>
      <c r="D74" s="167"/>
      <c r="E74" s="159" t="s">
        <v>43</v>
      </c>
      <c r="F74" s="152" t="s">
        <v>245</v>
      </c>
      <c r="G74" s="68" t="s">
        <v>42</v>
      </c>
      <c r="H74" s="55">
        <v>0</v>
      </c>
      <c r="I74" s="55">
        <v>0</v>
      </c>
      <c r="J74" s="99">
        <f t="shared" si="1"/>
        <v>0</v>
      </c>
      <c r="K74" s="55">
        <f t="shared" si="2"/>
        <v>0</v>
      </c>
      <c r="L74" s="147"/>
    </row>
    <row r="75" spans="1:12" ht="47.25" customHeight="1">
      <c r="A75" s="170"/>
      <c r="B75" s="205"/>
      <c r="C75" s="148"/>
      <c r="D75" s="153"/>
      <c r="E75" s="153"/>
      <c r="F75" s="165"/>
      <c r="G75" s="68" t="s">
        <v>89</v>
      </c>
      <c r="H75" s="55">
        <v>0</v>
      </c>
      <c r="I75" s="55">
        <v>0</v>
      </c>
      <c r="J75" s="99">
        <f t="shared" si="1"/>
        <v>0</v>
      </c>
      <c r="K75" s="55">
        <f t="shared" si="2"/>
        <v>0</v>
      </c>
      <c r="L75" s="147"/>
    </row>
    <row r="76" spans="1:12" ht="39.75" customHeight="1">
      <c r="A76" s="169"/>
      <c r="B76" s="206"/>
      <c r="C76" s="155" t="s">
        <v>68</v>
      </c>
      <c r="D76" s="156"/>
      <c r="E76" s="156"/>
      <c r="F76" s="156"/>
      <c r="G76" s="157"/>
      <c r="H76" s="55">
        <f>SUM(H73:H75)</f>
        <v>0</v>
      </c>
      <c r="I76" s="55">
        <f>SUM(I73:I75)</f>
        <v>0</v>
      </c>
      <c r="J76" s="99">
        <f t="shared" si="1"/>
        <v>0</v>
      </c>
      <c r="K76" s="55">
        <f t="shared" si="2"/>
        <v>0</v>
      </c>
      <c r="L76" s="148"/>
    </row>
    <row r="77" spans="1:12" ht="87" customHeight="1" hidden="1">
      <c r="A77" s="89">
        <v>19</v>
      </c>
      <c r="B77" s="160" t="s">
        <v>72</v>
      </c>
      <c r="C77" s="44" t="s">
        <v>41</v>
      </c>
      <c r="D77" s="68" t="s">
        <v>42</v>
      </c>
      <c r="E77" s="68" t="s">
        <v>88</v>
      </c>
      <c r="F77" s="68"/>
      <c r="G77" s="68"/>
      <c r="H77" s="55"/>
      <c r="I77" s="55"/>
      <c r="J77" s="99">
        <f t="shared" si="1"/>
        <v>0</v>
      </c>
      <c r="K77" s="55">
        <f t="shared" si="2"/>
        <v>0</v>
      </c>
      <c r="L77" s="146"/>
    </row>
    <row r="78" spans="1:12" ht="15.75" customHeight="1" hidden="1">
      <c r="A78" s="89">
        <v>20</v>
      </c>
      <c r="B78" s="162"/>
      <c r="C78" s="155" t="s">
        <v>69</v>
      </c>
      <c r="D78" s="156"/>
      <c r="E78" s="156"/>
      <c r="F78" s="156"/>
      <c r="G78" s="157"/>
      <c r="H78" s="55"/>
      <c r="I78" s="55"/>
      <c r="J78" s="99">
        <f t="shared" si="1"/>
        <v>0</v>
      </c>
      <c r="K78" s="55">
        <f t="shared" si="2"/>
        <v>0</v>
      </c>
      <c r="L78" s="148"/>
    </row>
    <row r="79" spans="1:12" ht="34.5" customHeight="1" hidden="1">
      <c r="A79" s="89">
        <v>21</v>
      </c>
      <c r="B79" s="160" t="s">
        <v>73</v>
      </c>
      <c r="C79" s="44"/>
      <c r="D79" s="68"/>
      <c r="E79" s="68"/>
      <c r="F79" s="68"/>
      <c r="G79" s="68"/>
      <c r="H79" s="55"/>
      <c r="I79" s="55"/>
      <c r="J79" s="99">
        <f t="shared" si="1"/>
        <v>0</v>
      </c>
      <c r="K79" s="55">
        <f t="shared" si="2"/>
        <v>0</v>
      </c>
      <c r="L79" s="146"/>
    </row>
    <row r="80" spans="1:12" ht="15.75" customHeight="1" hidden="1">
      <c r="A80" s="89">
        <v>22</v>
      </c>
      <c r="B80" s="162"/>
      <c r="C80" s="155" t="s">
        <v>70</v>
      </c>
      <c r="D80" s="156"/>
      <c r="E80" s="156"/>
      <c r="F80" s="156"/>
      <c r="G80" s="157"/>
      <c r="H80" s="55"/>
      <c r="I80" s="55"/>
      <c r="J80" s="99">
        <f t="shared" si="1"/>
        <v>0</v>
      </c>
      <c r="K80" s="55">
        <f t="shared" si="2"/>
        <v>0</v>
      </c>
      <c r="L80" s="148"/>
    </row>
    <row r="81" spans="1:12" ht="138.75" customHeight="1" hidden="1">
      <c r="A81" s="89">
        <v>23</v>
      </c>
      <c r="B81" s="72" t="s">
        <v>116</v>
      </c>
      <c r="C81" s="154" t="s">
        <v>90</v>
      </c>
      <c r="D81" s="68" t="s">
        <v>91</v>
      </c>
      <c r="E81" s="68" t="s">
        <v>43</v>
      </c>
      <c r="F81" s="61" t="s">
        <v>197</v>
      </c>
      <c r="G81" s="68" t="s">
        <v>128</v>
      </c>
      <c r="H81" s="55">
        <v>0</v>
      </c>
      <c r="I81" s="55">
        <v>0</v>
      </c>
      <c r="J81" s="99">
        <f t="shared" si="1"/>
        <v>0</v>
      </c>
      <c r="K81" s="55">
        <f t="shared" si="2"/>
        <v>0</v>
      </c>
      <c r="L81" s="154" t="s">
        <v>111</v>
      </c>
    </row>
    <row r="82" spans="1:12" ht="15.75" customHeight="1" hidden="1">
      <c r="A82" s="89"/>
      <c r="B82" s="72" t="s">
        <v>123</v>
      </c>
      <c r="C82" s="154"/>
      <c r="D82" s="71" t="s">
        <v>91</v>
      </c>
      <c r="E82" s="71" t="s">
        <v>43</v>
      </c>
      <c r="F82" s="68" t="s">
        <v>124</v>
      </c>
      <c r="G82" s="68" t="s">
        <v>89</v>
      </c>
      <c r="H82" s="55"/>
      <c r="I82" s="55"/>
      <c r="J82" s="99">
        <f t="shared" si="1"/>
        <v>0</v>
      </c>
      <c r="K82" s="55">
        <f t="shared" si="2"/>
        <v>0</v>
      </c>
      <c r="L82" s="154"/>
    </row>
    <row r="83" spans="1:12" ht="15.75" hidden="1">
      <c r="A83" s="89">
        <v>24</v>
      </c>
      <c r="B83" s="72"/>
      <c r="C83" s="200" t="s">
        <v>69</v>
      </c>
      <c r="D83" s="200"/>
      <c r="E83" s="200"/>
      <c r="F83" s="200"/>
      <c r="G83" s="200"/>
      <c r="H83" s="55">
        <f>H81</f>
        <v>0</v>
      </c>
      <c r="I83" s="55">
        <f>I81</f>
        <v>0</v>
      </c>
      <c r="J83" s="99">
        <f t="shared" si="1"/>
        <v>0</v>
      </c>
      <c r="K83" s="55">
        <f aca="true" t="shared" si="3" ref="K83:K111">SUM(H83:J83)</f>
        <v>0</v>
      </c>
      <c r="L83" s="154"/>
    </row>
    <row r="84" spans="1:12" ht="31.5" customHeight="1">
      <c r="A84" s="168">
        <v>14</v>
      </c>
      <c r="B84" s="160" t="s">
        <v>261</v>
      </c>
      <c r="C84" s="146" t="s">
        <v>41</v>
      </c>
      <c r="D84" s="159" t="s">
        <v>42</v>
      </c>
      <c r="E84" s="159" t="s">
        <v>43</v>
      </c>
      <c r="F84" s="152" t="s">
        <v>269</v>
      </c>
      <c r="G84" s="68" t="s">
        <v>42</v>
      </c>
      <c r="H84" s="55">
        <v>10</v>
      </c>
      <c r="I84" s="55">
        <v>0</v>
      </c>
      <c r="J84" s="99">
        <f aca="true" t="shared" si="4" ref="J84:J110">I84</f>
        <v>0</v>
      </c>
      <c r="K84" s="55">
        <f t="shared" si="3"/>
        <v>10</v>
      </c>
      <c r="L84" s="146" t="s">
        <v>241</v>
      </c>
    </row>
    <row r="85" spans="1:12" ht="31.5" customHeight="1">
      <c r="A85" s="170"/>
      <c r="B85" s="161"/>
      <c r="C85" s="148"/>
      <c r="D85" s="153"/>
      <c r="E85" s="153"/>
      <c r="F85" s="153"/>
      <c r="G85" s="68" t="s">
        <v>89</v>
      </c>
      <c r="H85" s="55">
        <v>0</v>
      </c>
      <c r="I85" s="55">
        <v>0</v>
      </c>
      <c r="J85" s="99">
        <f t="shared" si="4"/>
        <v>0</v>
      </c>
      <c r="K85" s="55">
        <f t="shared" si="3"/>
        <v>0</v>
      </c>
      <c r="L85" s="147"/>
    </row>
    <row r="86" spans="1:12" ht="15.75">
      <c r="A86" s="169"/>
      <c r="B86" s="162"/>
      <c r="C86" s="155" t="s">
        <v>69</v>
      </c>
      <c r="D86" s="156"/>
      <c r="E86" s="156"/>
      <c r="F86" s="156"/>
      <c r="G86" s="157"/>
      <c r="H86" s="55">
        <f>SUM(H84:H85)</f>
        <v>10</v>
      </c>
      <c r="I86" s="55">
        <f>SUM(I84:I85)</f>
        <v>0</v>
      </c>
      <c r="J86" s="99">
        <f t="shared" si="4"/>
        <v>0</v>
      </c>
      <c r="K86" s="55">
        <f t="shared" si="3"/>
        <v>10</v>
      </c>
      <c r="L86" s="148"/>
    </row>
    <row r="87" spans="1:12" ht="78.75" customHeight="1" hidden="1">
      <c r="A87" s="89"/>
      <c r="B87" s="160" t="s">
        <v>74</v>
      </c>
      <c r="C87" s="44" t="s">
        <v>41</v>
      </c>
      <c r="D87" s="68" t="s">
        <v>42</v>
      </c>
      <c r="E87" s="68" t="s">
        <v>88</v>
      </c>
      <c r="F87" s="68"/>
      <c r="G87" s="68"/>
      <c r="H87" s="55"/>
      <c r="I87" s="55"/>
      <c r="J87" s="99">
        <f t="shared" si="4"/>
        <v>0</v>
      </c>
      <c r="K87" s="55">
        <f t="shared" si="3"/>
        <v>0</v>
      </c>
      <c r="L87" s="146"/>
    </row>
    <row r="88" spans="1:12" ht="15.75" customHeight="1" hidden="1">
      <c r="A88" s="89"/>
      <c r="B88" s="162"/>
      <c r="C88" s="155" t="s">
        <v>80</v>
      </c>
      <c r="D88" s="156"/>
      <c r="E88" s="156"/>
      <c r="F88" s="156"/>
      <c r="G88" s="157"/>
      <c r="H88" s="55"/>
      <c r="I88" s="55"/>
      <c r="J88" s="99">
        <f t="shared" si="4"/>
        <v>0</v>
      </c>
      <c r="K88" s="55">
        <f t="shared" si="3"/>
        <v>0</v>
      </c>
      <c r="L88" s="148"/>
    </row>
    <row r="89" spans="1:12" ht="78.75" customHeight="1" hidden="1">
      <c r="A89" s="89"/>
      <c r="B89" s="160" t="s">
        <v>75</v>
      </c>
      <c r="C89" s="44" t="s">
        <v>41</v>
      </c>
      <c r="D89" s="68" t="s">
        <v>42</v>
      </c>
      <c r="E89" s="68" t="s">
        <v>88</v>
      </c>
      <c r="F89" s="68"/>
      <c r="G89" s="68"/>
      <c r="H89" s="55"/>
      <c r="I89" s="55"/>
      <c r="J89" s="99">
        <f t="shared" si="4"/>
        <v>0</v>
      </c>
      <c r="K89" s="55">
        <f t="shared" si="3"/>
        <v>0</v>
      </c>
      <c r="L89" s="146"/>
    </row>
    <row r="90" spans="1:12" ht="15.75" customHeight="1" hidden="1">
      <c r="A90" s="89"/>
      <c r="B90" s="162"/>
      <c r="C90" s="155" t="s">
        <v>81</v>
      </c>
      <c r="D90" s="156"/>
      <c r="E90" s="156"/>
      <c r="F90" s="156"/>
      <c r="G90" s="157"/>
      <c r="H90" s="55"/>
      <c r="I90" s="55"/>
      <c r="J90" s="99">
        <f t="shared" si="4"/>
        <v>0</v>
      </c>
      <c r="K90" s="55">
        <f t="shared" si="3"/>
        <v>0</v>
      </c>
      <c r="L90" s="148"/>
    </row>
    <row r="91" spans="1:12" ht="78.75" customHeight="1" hidden="1">
      <c r="A91" s="168">
        <v>23</v>
      </c>
      <c r="B91" s="160" t="s">
        <v>117</v>
      </c>
      <c r="C91" s="44" t="s">
        <v>41</v>
      </c>
      <c r="D91" s="68" t="s">
        <v>42</v>
      </c>
      <c r="E91" s="68" t="s">
        <v>43</v>
      </c>
      <c r="F91" s="61" t="s">
        <v>198</v>
      </c>
      <c r="G91" s="68" t="s">
        <v>42</v>
      </c>
      <c r="H91" s="55">
        <v>0</v>
      </c>
      <c r="I91" s="55">
        <v>0</v>
      </c>
      <c r="J91" s="99">
        <f t="shared" si="4"/>
        <v>0</v>
      </c>
      <c r="K91" s="55">
        <f t="shared" si="3"/>
        <v>0</v>
      </c>
      <c r="L91" s="146" t="s">
        <v>113</v>
      </c>
    </row>
    <row r="92" spans="1:12" ht="15.75" hidden="1">
      <c r="A92" s="169"/>
      <c r="B92" s="162"/>
      <c r="C92" s="155" t="s">
        <v>79</v>
      </c>
      <c r="D92" s="156"/>
      <c r="E92" s="156"/>
      <c r="F92" s="156"/>
      <c r="G92" s="157"/>
      <c r="H92" s="55">
        <f>SUM(H91)</f>
        <v>0</v>
      </c>
      <c r="I92" s="55">
        <f>SUM(I91)</f>
        <v>0</v>
      </c>
      <c r="J92" s="99">
        <f t="shared" si="4"/>
        <v>0</v>
      </c>
      <c r="K92" s="55">
        <f t="shared" si="3"/>
        <v>0</v>
      </c>
      <c r="L92" s="148"/>
    </row>
    <row r="93" spans="1:12" ht="47.25" customHeight="1" hidden="1">
      <c r="A93" s="89"/>
      <c r="B93" s="160" t="s">
        <v>76</v>
      </c>
      <c r="C93" s="44" t="s">
        <v>90</v>
      </c>
      <c r="D93" s="68" t="s">
        <v>91</v>
      </c>
      <c r="E93" s="68" t="s">
        <v>43</v>
      </c>
      <c r="F93" s="68"/>
      <c r="G93" s="68"/>
      <c r="H93" s="55"/>
      <c r="I93" s="55"/>
      <c r="J93" s="101">
        <f t="shared" si="4"/>
        <v>0</v>
      </c>
      <c r="K93" s="104">
        <f t="shared" si="3"/>
        <v>0</v>
      </c>
      <c r="L93" s="146"/>
    </row>
    <row r="94" spans="1:12" ht="15.75" customHeight="1" hidden="1">
      <c r="A94" s="89"/>
      <c r="B94" s="162"/>
      <c r="C94" s="155" t="s">
        <v>82</v>
      </c>
      <c r="D94" s="156"/>
      <c r="E94" s="156"/>
      <c r="F94" s="156"/>
      <c r="G94" s="157"/>
      <c r="H94" s="55"/>
      <c r="I94" s="55"/>
      <c r="J94" s="101">
        <f t="shared" si="4"/>
        <v>0</v>
      </c>
      <c r="K94" s="104">
        <f t="shared" si="3"/>
        <v>0</v>
      </c>
      <c r="L94" s="148"/>
    </row>
    <row r="95" spans="1:12" ht="78.75" customHeight="1">
      <c r="A95" s="94">
        <v>15</v>
      </c>
      <c r="B95" s="146" t="s">
        <v>267</v>
      </c>
      <c r="C95" s="44" t="s">
        <v>41</v>
      </c>
      <c r="D95" s="68" t="s">
        <v>42</v>
      </c>
      <c r="E95" s="68" t="s">
        <v>43</v>
      </c>
      <c r="F95" s="61" t="s">
        <v>265</v>
      </c>
      <c r="G95" s="68" t="s">
        <v>42</v>
      </c>
      <c r="H95" s="55">
        <v>996.823</v>
      </c>
      <c r="I95" s="55">
        <v>0</v>
      </c>
      <c r="J95" s="99">
        <f t="shared" si="4"/>
        <v>0</v>
      </c>
      <c r="K95" s="55">
        <f t="shared" si="3"/>
        <v>996.823</v>
      </c>
      <c r="L95" s="146" t="s">
        <v>266</v>
      </c>
    </row>
    <row r="96" spans="1:12" ht="15.75">
      <c r="A96" s="106"/>
      <c r="B96" s="148"/>
      <c r="C96" s="155" t="s">
        <v>70</v>
      </c>
      <c r="D96" s="156"/>
      <c r="E96" s="156"/>
      <c r="F96" s="156"/>
      <c r="G96" s="157"/>
      <c r="H96" s="55">
        <f>SUM(H95:H95)</f>
        <v>996.823</v>
      </c>
      <c r="I96" s="55">
        <f>SUM(F95:H95)</f>
        <v>996.823</v>
      </c>
      <c r="J96" s="55">
        <f>SUM(G95:I95)</f>
        <v>996.823</v>
      </c>
      <c r="K96" s="55">
        <f>SUM(H95:J95)</f>
        <v>996.823</v>
      </c>
      <c r="L96" s="148"/>
    </row>
    <row r="97" spans="1:12" s="41" customFormat="1" ht="31.5">
      <c r="A97" s="89">
        <v>17</v>
      </c>
      <c r="B97" s="67" t="s">
        <v>240</v>
      </c>
      <c r="C97" s="64" t="s">
        <v>29</v>
      </c>
      <c r="D97" s="65" t="s">
        <v>29</v>
      </c>
      <c r="E97" s="65" t="s">
        <v>29</v>
      </c>
      <c r="F97" s="65" t="s">
        <v>29</v>
      </c>
      <c r="G97" s="65" t="s">
        <v>29</v>
      </c>
      <c r="H97" s="104">
        <f>H108+H103</f>
        <v>40918.51500000001</v>
      </c>
      <c r="I97" s="104">
        <f>I108+I103</f>
        <v>41418.51500000001</v>
      </c>
      <c r="J97" s="101">
        <f t="shared" si="4"/>
        <v>41418.51500000001</v>
      </c>
      <c r="K97" s="104">
        <f t="shared" si="3"/>
        <v>123755.54500000001</v>
      </c>
      <c r="L97" s="66" t="s">
        <v>29</v>
      </c>
    </row>
    <row r="98" spans="1:12" ht="15.75" customHeight="1">
      <c r="A98" s="168">
        <v>18</v>
      </c>
      <c r="B98" s="201" t="s">
        <v>78</v>
      </c>
      <c r="C98" s="146" t="s">
        <v>41</v>
      </c>
      <c r="D98" s="159" t="s">
        <v>42</v>
      </c>
      <c r="E98" s="159" t="s">
        <v>88</v>
      </c>
      <c r="F98" s="180" t="s">
        <v>174</v>
      </c>
      <c r="G98" s="68" t="s">
        <v>83</v>
      </c>
      <c r="H98" s="55">
        <v>1529.13</v>
      </c>
      <c r="I98" s="55">
        <f>H98</f>
        <v>1529.13</v>
      </c>
      <c r="J98" s="99">
        <f t="shared" si="4"/>
        <v>1529.13</v>
      </c>
      <c r="K98" s="55">
        <f t="shared" si="3"/>
        <v>4587.39</v>
      </c>
      <c r="L98" s="146" t="s">
        <v>112</v>
      </c>
    </row>
    <row r="99" spans="1:12" ht="15.75">
      <c r="A99" s="170"/>
      <c r="B99" s="201"/>
      <c r="C99" s="147"/>
      <c r="D99" s="167"/>
      <c r="E99" s="167"/>
      <c r="F99" s="166"/>
      <c r="G99" s="68" t="s">
        <v>84</v>
      </c>
      <c r="H99" s="55">
        <v>428.75</v>
      </c>
      <c r="I99" s="55">
        <v>428.75</v>
      </c>
      <c r="J99" s="55">
        <v>428.75</v>
      </c>
      <c r="K99" s="55">
        <f t="shared" si="3"/>
        <v>1286.25</v>
      </c>
      <c r="L99" s="147"/>
    </row>
    <row r="100" spans="1:12" ht="15.75" customHeight="1">
      <c r="A100" s="170"/>
      <c r="B100" s="201"/>
      <c r="C100" s="147"/>
      <c r="D100" s="167"/>
      <c r="E100" s="167"/>
      <c r="F100" s="166"/>
      <c r="G100" s="68" t="s">
        <v>175</v>
      </c>
      <c r="H100" s="55">
        <v>461.797</v>
      </c>
      <c r="I100" s="55">
        <f>H100</f>
        <v>461.797</v>
      </c>
      <c r="J100" s="99">
        <f t="shared" si="4"/>
        <v>461.797</v>
      </c>
      <c r="K100" s="55">
        <f t="shared" si="3"/>
        <v>1385.391</v>
      </c>
      <c r="L100" s="147"/>
    </row>
    <row r="101" spans="1:12" ht="15.75">
      <c r="A101" s="170"/>
      <c r="B101" s="201"/>
      <c r="C101" s="147"/>
      <c r="D101" s="167"/>
      <c r="E101" s="167"/>
      <c r="F101" s="166"/>
      <c r="G101" s="68" t="s">
        <v>42</v>
      </c>
      <c r="H101" s="55">
        <v>832.95</v>
      </c>
      <c r="I101" s="55">
        <v>832.95</v>
      </c>
      <c r="J101" s="99">
        <f t="shared" si="4"/>
        <v>832.95</v>
      </c>
      <c r="K101" s="55">
        <f t="shared" si="3"/>
        <v>2498.8500000000004</v>
      </c>
      <c r="L101" s="147"/>
    </row>
    <row r="102" spans="1:12" ht="15.75">
      <c r="A102" s="170"/>
      <c r="B102" s="201"/>
      <c r="C102" s="147"/>
      <c r="D102" s="167"/>
      <c r="E102" s="167"/>
      <c r="F102" s="166"/>
      <c r="G102" s="68" t="s">
        <v>46</v>
      </c>
      <c r="H102" s="55">
        <v>10</v>
      </c>
      <c r="I102" s="55">
        <v>10</v>
      </c>
      <c r="J102" s="99">
        <v>10</v>
      </c>
      <c r="K102" s="55">
        <f t="shared" si="3"/>
        <v>30</v>
      </c>
      <c r="L102" s="147"/>
    </row>
    <row r="103" spans="1:12" ht="15.75">
      <c r="A103" s="169"/>
      <c r="B103" s="201"/>
      <c r="C103" s="155" t="s">
        <v>77</v>
      </c>
      <c r="D103" s="156"/>
      <c r="E103" s="156"/>
      <c r="F103" s="156"/>
      <c r="G103" s="157"/>
      <c r="H103" s="55">
        <f>SUM(H98:H102)</f>
        <v>3262.6270000000004</v>
      </c>
      <c r="I103" s="55">
        <f>SUM(I98:I102)</f>
        <v>3262.6270000000004</v>
      </c>
      <c r="J103" s="99">
        <f t="shared" si="4"/>
        <v>3262.6270000000004</v>
      </c>
      <c r="K103" s="55">
        <f t="shared" si="3"/>
        <v>9787.881000000001</v>
      </c>
      <c r="L103" s="147"/>
    </row>
    <row r="104" spans="1:12" ht="15.75">
      <c r="A104" s="168">
        <v>19</v>
      </c>
      <c r="B104" s="201" t="s">
        <v>115</v>
      </c>
      <c r="C104" s="147" t="s">
        <v>41</v>
      </c>
      <c r="D104" s="167" t="s">
        <v>42</v>
      </c>
      <c r="E104" s="167" t="s">
        <v>88</v>
      </c>
      <c r="F104" s="180" t="s">
        <v>166</v>
      </c>
      <c r="G104" s="68" t="s">
        <v>44</v>
      </c>
      <c r="H104" s="55">
        <v>27172.562</v>
      </c>
      <c r="I104" s="55">
        <f>H104</f>
        <v>27172.562</v>
      </c>
      <c r="J104" s="99">
        <f t="shared" si="4"/>
        <v>27172.562</v>
      </c>
      <c r="K104" s="55">
        <f t="shared" si="3"/>
        <v>81517.686</v>
      </c>
      <c r="L104" s="147"/>
    </row>
    <row r="105" spans="1:12" ht="15.75">
      <c r="A105" s="170"/>
      <c r="B105" s="201"/>
      <c r="C105" s="147"/>
      <c r="D105" s="167"/>
      <c r="E105" s="167"/>
      <c r="F105" s="166"/>
      <c r="G105" s="68" t="s">
        <v>45</v>
      </c>
      <c r="H105" s="55">
        <v>1674.913</v>
      </c>
      <c r="I105" s="55">
        <v>1674.913</v>
      </c>
      <c r="J105" s="55">
        <v>1674.913</v>
      </c>
      <c r="K105" s="55">
        <f t="shared" si="3"/>
        <v>5024.739</v>
      </c>
      <c r="L105" s="147"/>
    </row>
    <row r="106" spans="1:12" ht="15.75">
      <c r="A106" s="170"/>
      <c r="B106" s="201"/>
      <c r="C106" s="147"/>
      <c r="D106" s="167"/>
      <c r="E106" s="167"/>
      <c r="F106" s="166"/>
      <c r="G106" s="68" t="s">
        <v>167</v>
      </c>
      <c r="H106" s="55">
        <v>8206.452</v>
      </c>
      <c r="I106" s="55">
        <v>8206.452</v>
      </c>
      <c r="J106" s="55">
        <v>8206.452</v>
      </c>
      <c r="K106" s="55">
        <f t="shared" si="3"/>
        <v>24619.356</v>
      </c>
      <c r="L106" s="147"/>
    </row>
    <row r="107" spans="1:12" ht="15.75">
      <c r="A107" s="170"/>
      <c r="B107" s="201"/>
      <c r="C107" s="148"/>
      <c r="D107" s="153"/>
      <c r="E107" s="153"/>
      <c r="F107" s="166"/>
      <c r="G107" s="68" t="s">
        <v>42</v>
      </c>
      <c r="H107" s="55">
        <v>601.961</v>
      </c>
      <c r="I107" s="55">
        <v>1101.961</v>
      </c>
      <c r="J107" s="55">
        <v>1101.961</v>
      </c>
      <c r="K107" s="55">
        <f t="shared" si="3"/>
        <v>2805.883</v>
      </c>
      <c r="L107" s="147"/>
    </row>
    <row r="108" spans="1:12" ht="15.75">
      <c r="A108" s="169"/>
      <c r="B108" s="201"/>
      <c r="C108" s="155" t="s">
        <v>114</v>
      </c>
      <c r="D108" s="156"/>
      <c r="E108" s="156"/>
      <c r="F108" s="156"/>
      <c r="G108" s="157"/>
      <c r="H108" s="55">
        <f>SUM(H104:H107)</f>
        <v>37655.888000000006</v>
      </c>
      <c r="I108" s="55">
        <f>SUM(I104:I107)</f>
        <v>38155.888000000006</v>
      </c>
      <c r="J108" s="99">
        <f t="shared" si="4"/>
        <v>38155.888000000006</v>
      </c>
      <c r="K108" s="55">
        <f t="shared" si="3"/>
        <v>113967.66400000002</v>
      </c>
      <c r="L108" s="148"/>
    </row>
    <row r="109" spans="1:12" ht="15.75">
      <c r="A109" s="89">
        <v>20</v>
      </c>
      <c r="B109" s="73" t="s">
        <v>23</v>
      </c>
      <c r="C109" s="74" t="s">
        <v>29</v>
      </c>
      <c r="D109" s="68" t="s">
        <v>29</v>
      </c>
      <c r="E109" s="68" t="s">
        <v>29</v>
      </c>
      <c r="F109" s="68" t="s">
        <v>29</v>
      </c>
      <c r="G109" s="68" t="s">
        <v>29</v>
      </c>
      <c r="H109" s="105" t="s">
        <v>29</v>
      </c>
      <c r="I109" s="105" t="s">
        <v>29</v>
      </c>
      <c r="J109" s="99" t="str">
        <f t="shared" si="4"/>
        <v>х</v>
      </c>
      <c r="K109" s="55">
        <f t="shared" si="3"/>
        <v>0</v>
      </c>
      <c r="L109" s="66" t="s">
        <v>29</v>
      </c>
    </row>
    <row r="110" spans="1:12" ht="63">
      <c r="A110" s="89">
        <v>21</v>
      </c>
      <c r="B110" s="63"/>
      <c r="C110" s="44" t="s">
        <v>90</v>
      </c>
      <c r="D110" s="68" t="s">
        <v>91</v>
      </c>
      <c r="E110" s="68" t="s">
        <v>29</v>
      </c>
      <c r="F110" s="68" t="s">
        <v>29</v>
      </c>
      <c r="G110" s="68" t="s">
        <v>29</v>
      </c>
      <c r="H110" s="55">
        <f>H83</f>
        <v>0</v>
      </c>
      <c r="I110" s="55">
        <f>I83</f>
        <v>0</v>
      </c>
      <c r="J110" s="99">
        <f t="shared" si="4"/>
        <v>0</v>
      </c>
      <c r="K110" s="55">
        <f t="shared" si="3"/>
        <v>0</v>
      </c>
      <c r="L110" s="66" t="s">
        <v>29</v>
      </c>
    </row>
    <row r="111" spans="1:12" ht="47.25">
      <c r="A111" s="89">
        <v>22</v>
      </c>
      <c r="B111" s="63"/>
      <c r="C111" s="44" t="s">
        <v>41</v>
      </c>
      <c r="D111" s="68" t="s">
        <v>42</v>
      </c>
      <c r="E111" s="68" t="s">
        <v>29</v>
      </c>
      <c r="F111" s="68" t="s">
        <v>29</v>
      </c>
      <c r="G111" s="68" t="s">
        <v>29</v>
      </c>
      <c r="H111" s="55">
        <f>H12</f>
        <v>87984.09600000002</v>
      </c>
      <c r="I111" s="55">
        <f>I12</f>
        <v>83689.20400000001</v>
      </c>
      <c r="J111" s="55">
        <f>J12</f>
        <v>83689.20400000001</v>
      </c>
      <c r="K111" s="55">
        <f t="shared" si="3"/>
        <v>255362.50400000007</v>
      </c>
      <c r="L111" s="66" t="s">
        <v>29</v>
      </c>
    </row>
    <row r="112" spans="2:12" ht="15.75">
      <c r="B112" s="14"/>
      <c r="C112" s="10"/>
      <c r="D112" s="25"/>
      <c r="E112" s="25"/>
      <c r="F112" s="25"/>
      <c r="G112" s="25"/>
      <c r="H112" s="58"/>
      <c r="I112" s="58"/>
      <c r="J112" s="58"/>
      <c r="K112" s="35"/>
      <c r="L112" s="10"/>
    </row>
    <row r="113" spans="2:12" ht="15.75" hidden="1">
      <c r="B113" s="7" t="s">
        <v>109</v>
      </c>
      <c r="C113" s="7" t="s">
        <v>108</v>
      </c>
      <c r="D113" s="26"/>
      <c r="E113" s="27"/>
      <c r="F113" s="27"/>
      <c r="G113" s="27"/>
      <c r="H113" s="59"/>
      <c r="I113" s="59"/>
      <c r="J113" s="59"/>
      <c r="K113" s="35"/>
      <c r="L113" s="10"/>
    </row>
    <row r="114" spans="2:12" ht="15.75" hidden="1">
      <c r="B114" s="139"/>
      <c r="C114" s="139"/>
      <c r="D114" s="139"/>
      <c r="E114" s="27"/>
      <c r="F114" s="27"/>
      <c r="G114" s="27"/>
      <c r="H114" s="163"/>
      <c r="I114" s="163"/>
      <c r="J114" s="36"/>
      <c r="K114" s="35"/>
      <c r="L114" s="10"/>
    </row>
    <row r="115" spans="2:12" ht="15.75">
      <c r="B115" s="3"/>
      <c r="C115" s="3"/>
      <c r="D115" s="28"/>
      <c r="E115" s="27"/>
      <c r="F115" s="27"/>
      <c r="G115" s="27"/>
      <c r="H115" s="59"/>
      <c r="I115" s="59"/>
      <c r="J115" s="59"/>
      <c r="K115" s="35"/>
      <c r="L115" s="10"/>
    </row>
    <row r="116" spans="2:12" ht="18.75">
      <c r="B116" s="5"/>
      <c r="C116" s="9"/>
      <c r="D116" s="29"/>
      <c r="E116" s="29"/>
      <c r="F116" s="29"/>
      <c r="G116" s="117"/>
      <c r="H116" s="121"/>
      <c r="I116" s="121"/>
      <c r="J116" s="60"/>
      <c r="K116" s="35"/>
      <c r="L116" s="10"/>
    </row>
    <row r="117" spans="2:12" ht="18.75">
      <c r="B117" s="139"/>
      <c r="C117" s="139"/>
      <c r="D117" s="139"/>
      <c r="E117" s="27"/>
      <c r="F117" s="27"/>
      <c r="G117" s="119" t="s">
        <v>270</v>
      </c>
      <c r="H117" s="122">
        <f>H45+H44+H43+H42</f>
        <v>392.5</v>
      </c>
      <c r="I117" s="122"/>
      <c r="J117" s="59"/>
      <c r="K117" s="34"/>
      <c r="L117" s="4"/>
    </row>
    <row r="118" spans="2:12" ht="18.75">
      <c r="B118" s="139"/>
      <c r="C118" s="139"/>
      <c r="D118" s="139"/>
      <c r="E118" s="27"/>
      <c r="F118" s="27"/>
      <c r="G118" s="119"/>
      <c r="H118" s="122"/>
      <c r="I118" s="122"/>
      <c r="J118" s="59"/>
      <c r="K118" s="34"/>
      <c r="L118" s="126"/>
    </row>
    <row r="119" spans="2:12" ht="18.75">
      <c r="B119" s="139"/>
      <c r="C119" s="139"/>
      <c r="D119" s="139"/>
      <c r="E119" s="27"/>
      <c r="F119" s="27"/>
      <c r="G119" s="119" t="s">
        <v>271</v>
      </c>
      <c r="H119" s="125">
        <f>H46+H47</f>
        <v>3033.969</v>
      </c>
      <c r="I119" s="125">
        <f>H117+H119</f>
        <v>3426.469</v>
      </c>
      <c r="J119" s="36"/>
      <c r="K119" s="108">
        <f>18.4+392.5</f>
        <v>410.9</v>
      </c>
      <c r="L119" s="4"/>
    </row>
    <row r="120" spans="2:12" ht="18.75">
      <c r="B120" s="4"/>
      <c r="C120" s="4"/>
      <c r="D120" s="22"/>
      <c r="E120" s="22"/>
      <c r="F120" s="22"/>
      <c r="G120" s="120"/>
      <c r="H120" s="123"/>
      <c r="I120" s="124"/>
      <c r="J120" s="57"/>
      <c r="K120" s="108">
        <f>331.3+95+47.5</f>
        <v>473.8</v>
      </c>
      <c r="L120" s="4"/>
    </row>
    <row r="121" spans="2:12" ht="18.75">
      <c r="B121" s="4"/>
      <c r="C121" s="4"/>
      <c r="D121" s="22"/>
      <c r="E121" s="22"/>
      <c r="F121" s="22"/>
      <c r="G121" s="120" t="s">
        <v>273</v>
      </c>
      <c r="H121" s="124">
        <f>H111-H48</f>
        <v>84557.62700000002</v>
      </c>
      <c r="I121" s="124"/>
      <c r="J121" s="57"/>
      <c r="K121" s="108">
        <f>50414.518+86347.57+84557.627</f>
        <v>221319.71499999997</v>
      </c>
      <c r="L121" s="4"/>
    </row>
    <row r="122" spans="2:12" ht="18.75">
      <c r="B122" s="4"/>
      <c r="C122" s="4"/>
      <c r="D122" s="22"/>
      <c r="E122" s="22"/>
      <c r="F122" s="22"/>
      <c r="G122" s="120"/>
      <c r="H122" s="123"/>
      <c r="I122" s="124"/>
      <c r="J122" s="57"/>
      <c r="K122" s="108">
        <f>K119+K120+K121</f>
        <v>222204.41499999998</v>
      </c>
      <c r="L122" s="4"/>
    </row>
    <row r="123" spans="2:12" ht="18.75">
      <c r="B123" s="4"/>
      <c r="C123" s="4"/>
      <c r="D123" s="22"/>
      <c r="E123" s="22"/>
      <c r="F123" s="22"/>
      <c r="G123" s="120"/>
      <c r="H123" s="124">
        <f>H117+H119+H121</f>
        <v>87984.09600000002</v>
      </c>
      <c r="I123" s="124"/>
      <c r="J123" s="57"/>
      <c r="K123" s="34"/>
      <c r="L123" s="4"/>
    </row>
    <row r="124" spans="2:12" ht="15.75">
      <c r="B124" s="4"/>
      <c r="C124" s="4"/>
      <c r="D124" s="22"/>
      <c r="E124" s="22"/>
      <c r="F124" s="22"/>
      <c r="G124" s="22"/>
      <c r="H124" s="57"/>
      <c r="I124" s="57"/>
      <c r="J124" s="57"/>
      <c r="K124" s="34"/>
      <c r="L124" s="4"/>
    </row>
    <row r="125" spans="2:12" ht="15.75">
      <c r="B125" s="4"/>
      <c r="C125" s="4"/>
      <c r="D125" s="22"/>
      <c r="E125" s="22"/>
      <c r="F125" s="22"/>
      <c r="G125" s="22"/>
      <c r="H125" s="57"/>
      <c r="I125" s="57"/>
      <c r="J125" s="57"/>
      <c r="K125" s="34"/>
      <c r="L125" s="4"/>
    </row>
    <row r="126" spans="2:12" ht="15.75">
      <c r="B126" s="4"/>
      <c r="C126" s="4"/>
      <c r="D126" s="22"/>
      <c r="E126" s="22"/>
      <c r="F126" s="22"/>
      <c r="G126" s="22"/>
      <c r="H126" s="57"/>
      <c r="I126" s="57"/>
      <c r="J126" s="57"/>
      <c r="K126" s="34"/>
      <c r="L126" s="4"/>
    </row>
    <row r="127" spans="2:12" ht="15.75">
      <c r="B127" s="4"/>
      <c r="C127" s="4"/>
      <c r="D127" s="22"/>
      <c r="E127" s="22"/>
      <c r="F127" s="22"/>
      <c r="G127" s="22"/>
      <c r="H127" s="57"/>
      <c r="I127" s="57"/>
      <c r="J127" s="57"/>
      <c r="K127" s="34"/>
      <c r="L127" s="4"/>
    </row>
    <row r="128" spans="2:12" ht="15.75">
      <c r="B128" s="4"/>
      <c r="C128" s="4"/>
      <c r="D128" s="22"/>
      <c r="E128" s="22"/>
      <c r="F128" s="22"/>
      <c r="G128" s="22"/>
      <c r="H128" s="57"/>
      <c r="I128" s="57"/>
      <c r="J128" s="57"/>
      <c r="K128" s="34"/>
      <c r="L128" s="4"/>
    </row>
    <row r="129" spans="2:12" ht="15.75">
      <c r="B129" s="4"/>
      <c r="C129" s="4"/>
      <c r="D129" s="22"/>
      <c r="E129" s="22"/>
      <c r="F129" s="22"/>
      <c r="G129" s="22"/>
      <c r="H129" s="57"/>
      <c r="I129" s="57"/>
      <c r="J129" s="57"/>
      <c r="K129" s="34"/>
      <c r="L129" s="4"/>
    </row>
    <row r="130" spans="2:12" ht="15.75">
      <c r="B130" s="4"/>
      <c r="C130" s="4"/>
      <c r="D130" s="22"/>
      <c r="E130" s="22"/>
      <c r="F130" s="22"/>
      <c r="G130" s="22"/>
      <c r="H130" s="57"/>
      <c r="I130" s="57"/>
      <c r="J130" s="57"/>
      <c r="K130" s="34"/>
      <c r="L130" s="4"/>
    </row>
    <row r="131" spans="2:12" ht="15.75">
      <c r="B131" s="4"/>
      <c r="C131" s="4"/>
      <c r="D131" s="22"/>
      <c r="E131" s="22"/>
      <c r="F131" s="22"/>
      <c r="G131" s="22"/>
      <c r="H131" s="57"/>
      <c r="I131" s="57"/>
      <c r="J131" s="57"/>
      <c r="K131" s="34"/>
      <c r="L131" s="4"/>
    </row>
    <row r="132" spans="2:12" ht="15.75">
      <c r="B132" s="4"/>
      <c r="C132" s="4"/>
      <c r="D132" s="22"/>
      <c r="E132" s="22"/>
      <c r="F132" s="22"/>
      <c r="G132" s="22"/>
      <c r="H132" s="57"/>
      <c r="I132" s="57"/>
      <c r="J132" s="57"/>
      <c r="K132" s="34"/>
      <c r="L132" s="4"/>
    </row>
    <row r="133" spans="2:12" ht="15.75">
      <c r="B133" s="4"/>
      <c r="C133" s="4"/>
      <c r="D133" s="22"/>
      <c r="E133" s="22"/>
      <c r="F133" s="22"/>
      <c r="G133" s="22"/>
      <c r="H133" s="57"/>
      <c r="I133" s="57"/>
      <c r="J133" s="57"/>
      <c r="K133" s="34"/>
      <c r="L133" s="4"/>
    </row>
    <row r="134" spans="2:12" ht="15.75">
      <c r="B134" s="4"/>
      <c r="C134" s="4"/>
      <c r="D134" s="22"/>
      <c r="E134" s="22"/>
      <c r="F134" s="22"/>
      <c r="G134" s="22"/>
      <c r="H134" s="57"/>
      <c r="I134" s="57"/>
      <c r="J134" s="57"/>
      <c r="K134" s="34"/>
      <c r="L134" s="4"/>
    </row>
    <row r="135" spans="2:12" ht="15.75">
      <c r="B135" s="4"/>
      <c r="C135" s="4"/>
      <c r="D135" s="22"/>
      <c r="E135" s="22"/>
      <c r="F135" s="22"/>
      <c r="G135" s="22"/>
      <c r="H135" s="57"/>
      <c r="I135" s="57"/>
      <c r="J135" s="57"/>
      <c r="K135" s="34"/>
      <c r="L135" s="4"/>
    </row>
    <row r="136" spans="2:12" ht="15.75">
      <c r="B136" s="4"/>
      <c r="C136" s="4"/>
      <c r="D136" s="22"/>
      <c r="E136" s="22"/>
      <c r="F136" s="22"/>
      <c r="G136" s="22"/>
      <c r="H136" s="57"/>
      <c r="I136" s="57"/>
      <c r="J136" s="57"/>
      <c r="K136" s="34"/>
      <c r="L136" s="4"/>
    </row>
    <row r="137" spans="2:12" ht="15.75">
      <c r="B137" s="4"/>
      <c r="C137" s="4"/>
      <c r="D137" s="22"/>
      <c r="E137" s="22"/>
      <c r="F137" s="22"/>
      <c r="G137" s="22"/>
      <c r="H137" s="57"/>
      <c r="I137" s="57"/>
      <c r="J137" s="57"/>
      <c r="K137" s="34"/>
      <c r="L137" s="4"/>
    </row>
    <row r="138" spans="2:12" ht="15.75">
      <c r="B138" s="4"/>
      <c r="C138" s="4"/>
      <c r="D138" s="22"/>
      <c r="E138" s="22"/>
      <c r="F138" s="22"/>
      <c r="G138" s="22"/>
      <c r="H138" s="57"/>
      <c r="I138" s="57"/>
      <c r="J138" s="57"/>
      <c r="K138" s="34"/>
      <c r="L138" s="4"/>
    </row>
    <row r="139" spans="2:12" ht="15.75">
      <c r="B139" s="4"/>
      <c r="C139" s="4"/>
      <c r="D139" s="22"/>
      <c r="E139" s="22"/>
      <c r="F139" s="22"/>
      <c r="G139" s="22"/>
      <c r="H139" s="57"/>
      <c r="I139" s="57"/>
      <c r="J139" s="57"/>
      <c r="K139" s="34"/>
      <c r="L139" s="4"/>
    </row>
    <row r="140" spans="2:12" ht="15.75">
      <c r="B140" s="4"/>
      <c r="C140" s="4"/>
      <c r="D140" s="22"/>
      <c r="E140" s="22"/>
      <c r="F140" s="22"/>
      <c r="G140" s="22"/>
      <c r="H140" s="57"/>
      <c r="I140" s="57"/>
      <c r="J140" s="57"/>
      <c r="K140" s="34"/>
      <c r="L140" s="4"/>
    </row>
    <row r="141" spans="2:12" ht="15.75">
      <c r="B141" s="4"/>
      <c r="C141" s="4"/>
      <c r="D141" s="22"/>
      <c r="E141" s="22"/>
      <c r="F141" s="22"/>
      <c r="G141" s="22"/>
      <c r="H141" s="57"/>
      <c r="I141" s="57"/>
      <c r="J141" s="57"/>
      <c r="K141" s="34"/>
      <c r="L141" s="4"/>
    </row>
    <row r="142" spans="2:12" ht="15.75">
      <c r="B142" s="4"/>
      <c r="C142" s="4"/>
      <c r="D142" s="22"/>
      <c r="E142" s="22"/>
      <c r="F142" s="22"/>
      <c r="G142" s="22"/>
      <c r="H142" s="57"/>
      <c r="I142" s="57"/>
      <c r="J142" s="57"/>
      <c r="K142" s="34"/>
      <c r="L142" s="4"/>
    </row>
    <row r="143" spans="2:12" ht="15.75">
      <c r="B143" s="4"/>
      <c r="C143" s="4"/>
      <c r="D143" s="22"/>
      <c r="E143" s="22"/>
      <c r="F143" s="22"/>
      <c r="G143" s="22"/>
      <c r="H143" s="57"/>
      <c r="I143" s="57"/>
      <c r="J143" s="57"/>
      <c r="K143" s="34"/>
      <c r="L143" s="4"/>
    </row>
    <row r="144" spans="2:12" ht="15.75">
      <c r="B144" s="4"/>
      <c r="C144" s="4"/>
      <c r="D144" s="22"/>
      <c r="E144" s="22"/>
      <c r="F144" s="22"/>
      <c r="G144" s="22"/>
      <c r="H144" s="57"/>
      <c r="I144" s="57"/>
      <c r="J144" s="57"/>
      <c r="K144" s="34"/>
      <c r="L144" s="4"/>
    </row>
    <row r="145" spans="2:12" ht="15.75">
      <c r="B145" s="4"/>
      <c r="C145" s="4"/>
      <c r="D145" s="22"/>
      <c r="E145" s="22"/>
      <c r="F145" s="22"/>
      <c r="G145" s="22"/>
      <c r="H145" s="57"/>
      <c r="I145" s="57"/>
      <c r="J145" s="57"/>
      <c r="K145" s="34"/>
      <c r="L145" s="4"/>
    </row>
    <row r="146" spans="2:12" ht="15.75">
      <c r="B146" s="4"/>
      <c r="C146" s="4"/>
      <c r="D146" s="22"/>
      <c r="E146" s="22"/>
      <c r="F146" s="22"/>
      <c r="G146" s="22"/>
      <c r="H146" s="57"/>
      <c r="I146" s="57"/>
      <c r="J146" s="57"/>
      <c r="K146" s="34"/>
      <c r="L146" s="4"/>
    </row>
    <row r="147" spans="2:12" ht="15.75">
      <c r="B147" s="4"/>
      <c r="C147" s="4"/>
      <c r="D147" s="22"/>
      <c r="E147" s="22"/>
      <c r="F147" s="22"/>
      <c r="G147" s="22"/>
      <c r="H147" s="57"/>
      <c r="I147" s="57"/>
      <c r="J147" s="57"/>
      <c r="K147" s="34"/>
      <c r="L147" s="4"/>
    </row>
    <row r="148" spans="2:12" ht="15.75">
      <c r="B148" s="4"/>
      <c r="C148" s="4"/>
      <c r="D148" s="22"/>
      <c r="E148" s="22"/>
      <c r="F148" s="22"/>
      <c r="G148" s="22"/>
      <c r="H148" s="57"/>
      <c r="I148" s="57"/>
      <c r="J148" s="57"/>
      <c r="K148" s="34"/>
      <c r="L148" s="4"/>
    </row>
    <row r="149" spans="2:12" ht="15.75">
      <c r="B149" s="4"/>
      <c r="C149" s="4"/>
      <c r="D149" s="22"/>
      <c r="E149" s="22"/>
      <c r="F149" s="22"/>
      <c r="G149" s="22"/>
      <c r="H149" s="57"/>
      <c r="I149" s="57"/>
      <c r="J149" s="57"/>
      <c r="K149" s="34"/>
      <c r="L149" s="4"/>
    </row>
    <row r="150" spans="2:12" ht="15.75">
      <c r="B150" s="4"/>
      <c r="C150" s="4"/>
      <c r="D150" s="22"/>
      <c r="E150" s="22"/>
      <c r="F150" s="22"/>
      <c r="G150" s="22"/>
      <c r="H150" s="57"/>
      <c r="I150" s="57"/>
      <c r="J150" s="57"/>
      <c r="K150" s="34"/>
      <c r="L150" s="4"/>
    </row>
    <row r="151" spans="2:12" ht="15.75">
      <c r="B151" s="4"/>
      <c r="C151" s="4"/>
      <c r="D151" s="22"/>
      <c r="E151" s="22"/>
      <c r="F151" s="22"/>
      <c r="G151" s="22"/>
      <c r="H151" s="57"/>
      <c r="I151" s="57"/>
      <c r="J151" s="57"/>
      <c r="K151" s="34"/>
      <c r="L151" s="4"/>
    </row>
    <row r="152" spans="2:12" ht="15.75">
      <c r="B152" s="4"/>
      <c r="C152" s="4"/>
      <c r="D152" s="22"/>
      <c r="E152" s="22"/>
      <c r="F152" s="22"/>
      <c r="G152" s="22"/>
      <c r="H152" s="57"/>
      <c r="I152" s="57"/>
      <c r="J152" s="57"/>
      <c r="K152" s="34"/>
      <c r="L152" s="4"/>
    </row>
    <row r="153" spans="2:12" ht="15.75">
      <c r="B153" s="4"/>
      <c r="C153" s="4"/>
      <c r="D153" s="22"/>
      <c r="E153" s="22"/>
      <c r="F153" s="22"/>
      <c r="G153" s="22"/>
      <c r="H153" s="57"/>
      <c r="I153" s="57"/>
      <c r="J153" s="57"/>
      <c r="K153" s="34"/>
      <c r="L153" s="4"/>
    </row>
    <row r="154" spans="2:12" ht="15.75">
      <c r="B154" s="4"/>
      <c r="C154" s="4"/>
      <c r="D154" s="22"/>
      <c r="E154" s="22"/>
      <c r="F154" s="22"/>
      <c r="G154" s="22"/>
      <c r="H154" s="57"/>
      <c r="I154" s="57"/>
      <c r="J154" s="57"/>
      <c r="K154" s="34"/>
      <c r="L154" s="4"/>
    </row>
    <row r="155" spans="2:12" ht="15.75">
      <c r="B155" s="4"/>
      <c r="C155" s="4"/>
      <c r="D155" s="22"/>
      <c r="E155" s="22"/>
      <c r="F155" s="22"/>
      <c r="G155" s="22"/>
      <c r="H155" s="57"/>
      <c r="I155" s="57"/>
      <c r="J155" s="57"/>
      <c r="K155" s="34"/>
      <c r="L155" s="4"/>
    </row>
    <row r="156" spans="2:12" ht="15.75">
      <c r="B156" s="4"/>
      <c r="C156" s="4"/>
      <c r="D156" s="22"/>
      <c r="E156" s="22"/>
      <c r="F156" s="22"/>
      <c r="G156" s="22"/>
      <c r="H156" s="57"/>
      <c r="I156" s="57"/>
      <c r="J156" s="57"/>
      <c r="K156" s="34"/>
      <c r="L156" s="4"/>
    </row>
    <row r="157" spans="2:12" ht="15.75">
      <c r="B157" s="4"/>
      <c r="C157" s="4"/>
      <c r="D157" s="22"/>
      <c r="E157" s="22"/>
      <c r="F157" s="22"/>
      <c r="G157" s="22"/>
      <c r="H157" s="57"/>
      <c r="I157" s="57"/>
      <c r="J157" s="57"/>
      <c r="K157" s="34"/>
      <c r="L157" s="4"/>
    </row>
    <row r="158" spans="2:12" ht="15.75">
      <c r="B158" s="4"/>
      <c r="C158" s="4"/>
      <c r="D158" s="22"/>
      <c r="E158" s="22"/>
      <c r="F158" s="22"/>
      <c r="G158" s="22"/>
      <c r="H158" s="57"/>
      <c r="I158" s="57"/>
      <c r="J158" s="57"/>
      <c r="K158" s="34"/>
      <c r="L158" s="4"/>
    </row>
    <row r="159" spans="2:12" ht="15.75">
      <c r="B159" s="4"/>
      <c r="C159" s="4"/>
      <c r="D159" s="22"/>
      <c r="E159" s="22"/>
      <c r="F159" s="22"/>
      <c r="G159" s="22"/>
      <c r="H159" s="57"/>
      <c r="I159" s="57"/>
      <c r="J159" s="57"/>
      <c r="K159" s="34"/>
      <c r="L159" s="4"/>
    </row>
    <row r="160" spans="2:12" ht="15.75">
      <c r="B160" s="4"/>
      <c r="C160" s="4"/>
      <c r="D160" s="22"/>
      <c r="E160" s="22"/>
      <c r="F160" s="22"/>
      <c r="G160" s="22"/>
      <c r="H160" s="57"/>
      <c r="I160" s="57"/>
      <c r="J160" s="57"/>
      <c r="K160" s="34"/>
      <c r="L160" s="4"/>
    </row>
    <row r="161" spans="2:12" ht="15.75">
      <c r="B161" s="4"/>
      <c r="C161" s="4"/>
      <c r="D161" s="22"/>
      <c r="E161" s="22"/>
      <c r="F161" s="22"/>
      <c r="G161" s="22"/>
      <c r="H161" s="57"/>
      <c r="I161" s="57"/>
      <c r="J161" s="57"/>
      <c r="K161" s="34"/>
      <c r="L161" s="4"/>
    </row>
    <row r="162" spans="2:12" ht="15.75">
      <c r="B162" s="4"/>
      <c r="C162" s="4"/>
      <c r="D162" s="22"/>
      <c r="E162" s="22"/>
      <c r="F162" s="22"/>
      <c r="G162" s="22"/>
      <c r="H162" s="57"/>
      <c r="I162" s="57"/>
      <c r="J162" s="57"/>
      <c r="K162" s="34"/>
      <c r="L162" s="4"/>
    </row>
    <row r="163" spans="2:12" ht="15.75">
      <c r="B163" s="4"/>
      <c r="C163" s="4"/>
      <c r="D163" s="22"/>
      <c r="E163" s="22"/>
      <c r="F163" s="22"/>
      <c r="G163" s="22"/>
      <c r="H163" s="57"/>
      <c r="I163" s="57"/>
      <c r="J163" s="57"/>
      <c r="K163" s="34"/>
      <c r="L163" s="4"/>
    </row>
    <row r="164" spans="2:12" ht="15.75">
      <c r="B164" s="4"/>
      <c r="C164" s="4"/>
      <c r="D164" s="22"/>
      <c r="E164" s="22"/>
      <c r="F164" s="22"/>
      <c r="G164" s="22"/>
      <c r="H164" s="57"/>
      <c r="I164" s="57"/>
      <c r="J164" s="57"/>
      <c r="K164" s="34"/>
      <c r="L164" s="4"/>
    </row>
    <row r="165" spans="2:12" ht="15.75">
      <c r="B165" s="4"/>
      <c r="C165" s="4"/>
      <c r="D165" s="22"/>
      <c r="E165" s="22"/>
      <c r="F165" s="22"/>
      <c r="G165" s="22"/>
      <c r="H165" s="57"/>
      <c r="I165" s="57"/>
      <c r="J165" s="57"/>
      <c r="K165" s="34"/>
      <c r="L165" s="4"/>
    </row>
    <row r="166" spans="2:12" ht="15.75">
      <c r="B166" s="4"/>
      <c r="C166" s="4"/>
      <c r="D166" s="22"/>
      <c r="E166" s="22"/>
      <c r="F166" s="22"/>
      <c r="G166" s="22"/>
      <c r="H166" s="57"/>
      <c r="I166" s="57"/>
      <c r="J166" s="57"/>
      <c r="K166" s="34"/>
      <c r="L166" s="4"/>
    </row>
    <row r="167" spans="2:12" ht="15.75">
      <c r="B167" s="4"/>
      <c r="C167" s="4"/>
      <c r="D167" s="22"/>
      <c r="E167" s="22"/>
      <c r="F167" s="22"/>
      <c r="G167" s="22"/>
      <c r="H167" s="57"/>
      <c r="I167" s="57"/>
      <c r="J167" s="57"/>
      <c r="K167" s="34"/>
      <c r="L167" s="4"/>
    </row>
  </sheetData>
  <sheetProtection/>
  <mergeCells count="154">
    <mergeCell ref="L95:L96"/>
    <mergeCell ref="C80:G80"/>
    <mergeCell ref="A52:A53"/>
    <mergeCell ref="E60:E61"/>
    <mergeCell ref="A91:A92"/>
    <mergeCell ref="A69:A71"/>
    <mergeCell ref="A73:A76"/>
    <mergeCell ref="A84:A86"/>
    <mergeCell ref="C58:C61"/>
    <mergeCell ref="L87:L88"/>
    <mergeCell ref="L35:L36"/>
    <mergeCell ref="C36:G36"/>
    <mergeCell ref="E65:E67"/>
    <mergeCell ref="C62:G62"/>
    <mergeCell ref="C81:C82"/>
    <mergeCell ref="C49:C50"/>
    <mergeCell ref="C42:C46"/>
    <mergeCell ref="L73:L76"/>
    <mergeCell ref="L63:L68"/>
    <mergeCell ref="C73:C75"/>
    <mergeCell ref="A104:A108"/>
    <mergeCell ref="A55:A57"/>
    <mergeCell ref="A58:A62"/>
    <mergeCell ref="A63:A64"/>
    <mergeCell ref="A65:A68"/>
    <mergeCell ref="B35:B36"/>
    <mergeCell ref="A38:A40"/>
    <mergeCell ref="A35:A36"/>
    <mergeCell ref="A42:A48"/>
    <mergeCell ref="A49:A51"/>
    <mergeCell ref="A10:A11"/>
    <mergeCell ref="A14:A15"/>
    <mergeCell ref="A16:A27"/>
    <mergeCell ref="A30:A32"/>
    <mergeCell ref="A33:A34"/>
    <mergeCell ref="B79:B80"/>
    <mergeCell ref="B69:B71"/>
    <mergeCell ref="B58:B62"/>
    <mergeCell ref="B55:B57"/>
    <mergeCell ref="B52:B53"/>
    <mergeCell ref="A98:A103"/>
    <mergeCell ref="C57:G57"/>
    <mergeCell ref="C78:G78"/>
    <mergeCell ref="C76:G76"/>
    <mergeCell ref="F49:F50"/>
    <mergeCell ref="C103:G103"/>
    <mergeCell ref="F98:F102"/>
    <mergeCell ref="B73:B76"/>
    <mergeCell ref="B63:B64"/>
    <mergeCell ref="C92:G92"/>
    <mergeCell ref="L49:L51"/>
    <mergeCell ref="C51:G51"/>
    <mergeCell ref="D73:D75"/>
    <mergeCell ref="L69:L71"/>
    <mergeCell ref="F74:F75"/>
    <mergeCell ref="E74:E75"/>
    <mergeCell ref="C71:G71"/>
    <mergeCell ref="C65:C67"/>
    <mergeCell ref="F65:F66"/>
    <mergeCell ref="L10:L11"/>
    <mergeCell ref="C53:G53"/>
    <mergeCell ref="D49:D50"/>
    <mergeCell ref="G49:G50"/>
    <mergeCell ref="C64:G64"/>
    <mergeCell ref="L42:L48"/>
    <mergeCell ref="L55:L62"/>
    <mergeCell ref="E55:E56"/>
    <mergeCell ref="F55:F56"/>
    <mergeCell ref="C38:C39"/>
    <mergeCell ref="B38:B40"/>
    <mergeCell ref="B114:D114"/>
    <mergeCell ref="H114:I114"/>
    <mergeCell ref="B117:D117"/>
    <mergeCell ref="B118:D118"/>
    <mergeCell ref="B49:B51"/>
    <mergeCell ref="C40:G40"/>
    <mergeCell ref="B42:B48"/>
    <mergeCell ref="C48:G48"/>
    <mergeCell ref="B91:B92"/>
    <mergeCell ref="B119:D119"/>
    <mergeCell ref="B93:B94"/>
    <mergeCell ref="B89:B90"/>
    <mergeCell ref="C90:G90"/>
    <mergeCell ref="C98:C102"/>
    <mergeCell ref="C84:C85"/>
    <mergeCell ref="B87:B88"/>
    <mergeCell ref="D98:D102"/>
    <mergeCell ref="B95:B96"/>
    <mergeCell ref="C96:G96"/>
    <mergeCell ref="B98:B103"/>
    <mergeCell ref="B104:B108"/>
    <mergeCell ref="E98:E102"/>
    <mergeCell ref="B14:B15"/>
    <mergeCell ref="B16:B27"/>
    <mergeCell ref="C27:G27"/>
    <mergeCell ref="B65:B68"/>
    <mergeCell ref="D65:D67"/>
    <mergeCell ref="D60:D61"/>
    <mergeCell ref="C68:G68"/>
    <mergeCell ref="C88:G88"/>
    <mergeCell ref="L79:L80"/>
    <mergeCell ref="L16:L32"/>
    <mergeCell ref="D42:D46"/>
    <mergeCell ref="D55:D56"/>
    <mergeCell ref="C55:C56"/>
    <mergeCell ref="L38:L40"/>
    <mergeCell ref="D38:D39"/>
    <mergeCell ref="L52:L53"/>
    <mergeCell ref="L81:L83"/>
    <mergeCell ref="B84:B86"/>
    <mergeCell ref="B77:B78"/>
    <mergeCell ref="L77:L78"/>
    <mergeCell ref="C86:G86"/>
    <mergeCell ref="C83:G83"/>
    <mergeCell ref="L84:L86"/>
    <mergeCell ref="E84:E85"/>
    <mergeCell ref="D84:D85"/>
    <mergeCell ref="F84:F85"/>
    <mergeCell ref="L98:L108"/>
    <mergeCell ref="C108:G108"/>
    <mergeCell ref="F104:F107"/>
    <mergeCell ref="L89:L90"/>
    <mergeCell ref="L91:L92"/>
    <mergeCell ref="E104:E107"/>
    <mergeCell ref="D104:D107"/>
    <mergeCell ref="C104:C107"/>
    <mergeCell ref="L93:L94"/>
    <mergeCell ref="C94:G94"/>
    <mergeCell ref="B33:B34"/>
    <mergeCell ref="C32:G32"/>
    <mergeCell ref="K7:L7"/>
    <mergeCell ref="L14:L15"/>
    <mergeCell ref="C15:G15"/>
    <mergeCell ref="L33:L34"/>
    <mergeCell ref="B28:B32"/>
    <mergeCell ref="C28:C31"/>
    <mergeCell ref="D28:D31"/>
    <mergeCell ref="E16:E22"/>
    <mergeCell ref="F16:F22"/>
    <mergeCell ref="C16:C26"/>
    <mergeCell ref="D16:D26"/>
    <mergeCell ref="E23:E26"/>
    <mergeCell ref="F23:F26"/>
    <mergeCell ref="F28:F31"/>
    <mergeCell ref="I3:L3"/>
    <mergeCell ref="I4:L6"/>
    <mergeCell ref="I1:L1"/>
    <mergeCell ref="C34:G34"/>
    <mergeCell ref="E28:E31"/>
    <mergeCell ref="H10:K10"/>
    <mergeCell ref="B8:L8"/>
    <mergeCell ref="B10:B11"/>
    <mergeCell ref="C10:C11"/>
    <mergeCell ref="D10:G10"/>
  </mergeCells>
  <printOptions/>
  <pageMargins left="0.61" right="0.2362204724409449" top="0.42" bottom="0.37" header="0.39" footer="0.37"/>
  <pageSetup fitToHeight="0" fitToWidth="1" horizontalDpi="600" verticalDpi="600" orientation="landscape" paperSize="9" scale="61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view="pageBreakPreview" zoomScale="75" zoomScaleSheetLayoutView="75" zoomScalePageLayoutView="0" workbookViewId="0" topLeftCell="A1">
      <selection activeCell="H1" sqref="H1:K1"/>
    </sheetView>
  </sheetViews>
  <sheetFormatPr defaultColWidth="17.7109375" defaultRowHeight="12.75"/>
  <cols>
    <col min="1" max="1" width="17.7109375" style="4" customWidth="1"/>
    <col min="2" max="2" width="17.7109375" style="20" customWidth="1"/>
    <col min="3" max="3" width="29.8515625" style="4" customWidth="1"/>
    <col min="4" max="7" width="17.7109375" style="22" customWidth="1"/>
    <col min="8" max="11" width="17.7109375" style="47" customWidth="1"/>
    <col min="12" max="16384" width="17.7109375" style="4" customWidth="1"/>
  </cols>
  <sheetData>
    <row r="1" spans="6:11" ht="69" customHeight="1">
      <c r="F1" s="26"/>
      <c r="G1" s="26"/>
      <c r="H1" s="141" t="s">
        <v>278</v>
      </c>
      <c r="I1" s="141"/>
      <c r="J1" s="141"/>
      <c r="K1" s="142"/>
    </row>
    <row r="2" spans="6:11" ht="15.75" customHeight="1">
      <c r="F2" s="26"/>
      <c r="G2" s="26"/>
      <c r="H2" s="45"/>
      <c r="I2" s="45"/>
      <c r="J2" s="45"/>
      <c r="K2" s="45"/>
    </row>
    <row r="3" spans="6:11" ht="15.75" customHeight="1">
      <c r="F3" s="26"/>
      <c r="G3" s="26"/>
      <c r="H3" s="207" t="s">
        <v>234</v>
      </c>
      <c r="I3" s="207"/>
      <c r="J3" s="207"/>
      <c r="K3" s="207"/>
    </row>
    <row r="4" spans="6:11" ht="15.75" customHeight="1">
      <c r="F4" s="26"/>
      <c r="G4" s="26"/>
      <c r="H4" s="207" t="s">
        <v>216</v>
      </c>
      <c r="I4" s="207"/>
      <c r="J4" s="207"/>
      <c r="K4" s="207"/>
    </row>
    <row r="5" spans="6:11" ht="15.75" customHeight="1">
      <c r="F5" s="26"/>
      <c r="G5" s="26"/>
      <c r="H5" s="207"/>
      <c r="I5" s="207"/>
      <c r="J5" s="207"/>
      <c r="K5" s="207"/>
    </row>
    <row r="6" spans="6:11" ht="15.75" customHeight="1">
      <c r="F6" s="26"/>
      <c r="G6" s="26"/>
      <c r="H6" s="45"/>
      <c r="I6" s="45"/>
      <c r="J6" s="45"/>
      <c r="K6" s="45"/>
    </row>
    <row r="7" spans="1:11" ht="18.75">
      <c r="A7" s="217" t="s">
        <v>223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</row>
    <row r="8" spans="1:13" ht="18" customHeight="1">
      <c r="A8" s="217" t="s">
        <v>228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91"/>
      <c r="M8" s="91"/>
    </row>
    <row r="9" spans="1:13" ht="21.75" customHeight="1">
      <c r="A9" s="217" t="s">
        <v>224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91"/>
      <c r="M9" s="91"/>
    </row>
    <row r="10" spans="1:31" ht="18.75">
      <c r="A10" s="217" t="s">
        <v>225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91"/>
      <c r="M10" s="9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8.75">
      <c r="A11" s="217" t="s">
        <v>226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91"/>
      <c r="M11" s="9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8.75">
      <c r="A12" s="217" t="s">
        <v>227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91"/>
      <c r="M12" s="9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8.75">
      <c r="A13" s="1"/>
      <c r="B13" s="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33" customHeight="1">
      <c r="A14" s="213" t="s">
        <v>18</v>
      </c>
      <c r="B14" s="186" t="s">
        <v>2</v>
      </c>
      <c r="C14" s="186" t="s">
        <v>3</v>
      </c>
      <c r="D14" s="197" t="s">
        <v>4</v>
      </c>
      <c r="E14" s="197"/>
      <c r="F14" s="197"/>
      <c r="G14" s="197"/>
      <c r="H14" s="194"/>
      <c r="I14" s="194"/>
      <c r="J14" s="194"/>
      <c r="K14" s="19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31.5">
      <c r="A15" s="214"/>
      <c r="B15" s="187"/>
      <c r="C15" s="187"/>
      <c r="D15" s="23" t="s">
        <v>5</v>
      </c>
      <c r="E15" s="23" t="s">
        <v>6</v>
      </c>
      <c r="F15" s="23" t="s">
        <v>7</v>
      </c>
      <c r="G15" s="23" t="s">
        <v>8</v>
      </c>
      <c r="H15" s="2" t="s">
        <v>164</v>
      </c>
      <c r="I15" s="2" t="s">
        <v>220</v>
      </c>
      <c r="J15" s="2" t="s">
        <v>221</v>
      </c>
      <c r="K15" s="31" t="s">
        <v>262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1.5">
      <c r="A16" s="186" t="s">
        <v>11</v>
      </c>
      <c r="B16" s="186" t="s">
        <v>98</v>
      </c>
      <c r="C16" s="8" t="s">
        <v>12</v>
      </c>
      <c r="D16" s="23" t="s">
        <v>29</v>
      </c>
      <c r="E16" s="23" t="s">
        <v>29</v>
      </c>
      <c r="F16" s="23" t="s">
        <v>29</v>
      </c>
      <c r="G16" s="23" t="s">
        <v>29</v>
      </c>
      <c r="H16" s="102">
        <f>SUM(H18:H20)</f>
        <v>209548.995</v>
      </c>
      <c r="I16" s="102">
        <f>SUM(I18:I20)</f>
        <v>143435.641</v>
      </c>
      <c r="J16" s="102">
        <f>SUM(J18:J20)</f>
        <v>143435.641</v>
      </c>
      <c r="K16" s="102">
        <f>SUM(H16:J16)</f>
        <v>496420.277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>
      <c r="A17" s="212"/>
      <c r="B17" s="212"/>
      <c r="C17" s="8" t="s">
        <v>13</v>
      </c>
      <c r="D17" s="23"/>
      <c r="E17" s="23"/>
      <c r="F17" s="23"/>
      <c r="G17" s="23"/>
      <c r="H17" s="102"/>
      <c r="I17" s="102"/>
      <c r="J17" s="102"/>
      <c r="K17" s="10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31.5">
      <c r="A18" s="212"/>
      <c r="B18" s="212"/>
      <c r="C18" s="2" t="s">
        <v>85</v>
      </c>
      <c r="D18" s="23">
        <v>241</v>
      </c>
      <c r="E18" s="23" t="s">
        <v>94</v>
      </c>
      <c r="F18" s="23" t="s">
        <v>187</v>
      </c>
      <c r="G18" s="23" t="s">
        <v>29</v>
      </c>
      <c r="H18" s="102">
        <f>H29</f>
        <v>4337.710999999999</v>
      </c>
      <c r="I18" s="102">
        <f>I29</f>
        <v>4327.411</v>
      </c>
      <c r="J18" s="102">
        <f>J29</f>
        <v>4327.411</v>
      </c>
      <c r="K18" s="102">
        <f>SUM(H18:J18)</f>
        <v>12992.533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47.25">
      <c r="A19" s="212"/>
      <c r="B19" s="212"/>
      <c r="C19" s="2" t="s">
        <v>41</v>
      </c>
      <c r="D19" s="23">
        <v>244</v>
      </c>
      <c r="E19" s="23" t="s">
        <v>29</v>
      </c>
      <c r="F19" s="23" t="s">
        <v>29</v>
      </c>
      <c r="G19" s="23" t="s">
        <v>29</v>
      </c>
      <c r="H19" s="102">
        <f>H23+H26+H32</f>
        <v>205211.28399999999</v>
      </c>
      <c r="I19" s="102">
        <f>I23+I26+I32</f>
        <v>139108.23</v>
      </c>
      <c r="J19" s="102">
        <f>J23+J26+J32</f>
        <v>139108.23</v>
      </c>
      <c r="K19" s="102">
        <f>SUM(H19:J19)</f>
        <v>483427.74399999995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63">
      <c r="A20" s="187"/>
      <c r="B20" s="187"/>
      <c r="C20" s="2" t="s">
        <v>90</v>
      </c>
      <c r="D20" s="23">
        <v>247</v>
      </c>
      <c r="E20" s="23" t="s">
        <v>43</v>
      </c>
      <c r="F20" s="23" t="s">
        <v>188</v>
      </c>
      <c r="G20" s="23" t="s">
        <v>89</v>
      </c>
      <c r="H20" s="102">
        <f>H33</f>
        <v>0</v>
      </c>
      <c r="I20" s="102">
        <f>I33</f>
        <v>0</v>
      </c>
      <c r="J20" s="102">
        <f>J33</f>
        <v>0</v>
      </c>
      <c r="K20" s="102">
        <f>SUM(H20:J20)</f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1.5">
      <c r="A21" s="154" t="s">
        <v>19</v>
      </c>
      <c r="B21" s="188" t="s">
        <v>99</v>
      </c>
      <c r="C21" s="8" t="s">
        <v>12</v>
      </c>
      <c r="D21" s="23">
        <v>244</v>
      </c>
      <c r="E21" s="23" t="s">
        <v>43</v>
      </c>
      <c r="F21" s="23" t="s">
        <v>189</v>
      </c>
      <c r="G21" s="23" t="s">
        <v>29</v>
      </c>
      <c r="H21" s="102">
        <f>H23</f>
        <v>50764.61799999999</v>
      </c>
      <c r="I21" s="102">
        <f>I23</f>
        <v>27222.567000000003</v>
      </c>
      <c r="J21" s="102">
        <f>J23</f>
        <v>27222.567000000003</v>
      </c>
      <c r="K21" s="102">
        <f>SUM(H21:J21)</f>
        <v>105209.75200000001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>
      <c r="A22" s="154"/>
      <c r="B22" s="188"/>
      <c r="C22" s="8" t="s">
        <v>13</v>
      </c>
      <c r="D22" s="23"/>
      <c r="E22" s="23"/>
      <c r="F22" s="23"/>
      <c r="G22" s="23"/>
      <c r="H22" s="102"/>
      <c r="I22" s="102"/>
      <c r="J22" s="102"/>
      <c r="K22" s="10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47.25">
      <c r="A23" s="154"/>
      <c r="B23" s="188"/>
      <c r="C23" s="2" t="s">
        <v>41</v>
      </c>
      <c r="D23" s="23">
        <v>244</v>
      </c>
      <c r="E23" s="23" t="s">
        <v>43</v>
      </c>
      <c r="F23" s="23" t="s">
        <v>189</v>
      </c>
      <c r="G23" s="23" t="s">
        <v>29</v>
      </c>
      <c r="H23" s="102">
        <f>'прил 1'!H55</f>
        <v>50764.61799999999</v>
      </c>
      <c r="I23" s="102">
        <f>'прил 1'!I55</f>
        <v>27222.567000000003</v>
      </c>
      <c r="J23" s="102">
        <f>'прил 1'!J55</f>
        <v>27222.567000000003</v>
      </c>
      <c r="K23" s="102">
        <f>SUM(H23:J23)</f>
        <v>105209.75200000001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31.5">
      <c r="A24" s="154" t="s">
        <v>100</v>
      </c>
      <c r="B24" s="188" t="s">
        <v>103</v>
      </c>
      <c r="C24" s="8" t="s">
        <v>12</v>
      </c>
      <c r="D24" s="23">
        <v>244</v>
      </c>
      <c r="E24" s="23" t="s">
        <v>43</v>
      </c>
      <c r="F24" s="23" t="s">
        <v>190</v>
      </c>
      <c r="G24" s="23" t="s">
        <v>29</v>
      </c>
      <c r="H24" s="102">
        <f>H26</f>
        <v>66462.56999999999</v>
      </c>
      <c r="I24" s="102">
        <f>I26</f>
        <v>28196.459</v>
      </c>
      <c r="J24" s="102">
        <f>J26</f>
        <v>28196.459</v>
      </c>
      <c r="K24" s="102">
        <f>SUM(H24:J24)</f>
        <v>122855.488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>
      <c r="A25" s="154"/>
      <c r="B25" s="188"/>
      <c r="C25" s="8" t="s">
        <v>13</v>
      </c>
      <c r="D25" s="23"/>
      <c r="E25" s="23"/>
      <c r="F25" s="23"/>
      <c r="G25" s="23"/>
      <c r="H25" s="102"/>
      <c r="I25" s="102"/>
      <c r="J25" s="102"/>
      <c r="K25" s="10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47.25">
      <c r="A26" s="154"/>
      <c r="B26" s="188"/>
      <c r="C26" s="2" t="s">
        <v>41</v>
      </c>
      <c r="D26" s="23">
        <v>244</v>
      </c>
      <c r="E26" s="23" t="s">
        <v>43</v>
      </c>
      <c r="F26" s="23" t="s">
        <v>190</v>
      </c>
      <c r="G26" s="23" t="s">
        <v>29</v>
      </c>
      <c r="H26" s="102">
        <f>'прил 2'!H34</f>
        <v>66462.56999999999</v>
      </c>
      <c r="I26" s="102">
        <f>'прил 2'!I34</f>
        <v>28196.459</v>
      </c>
      <c r="J26" s="102">
        <f>'прил 2'!J34</f>
        <v>28196.459</v>
      </c>
      <c r="K26" s="102">
        <f>SUM(H26:J26)</f>
        <v>122855.488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31.5">
      <c r="A27" s="154" t="s">
        <v>101</v>
      </c>
      <c r="B27" s="188" t="s">
        <v>104</v>
      </c>
      <c r="C27" s="8" t="s">
        <v>12</v>
      </c>
      <c r="D27" s="23">
        <v>241</v>
      </c>
      <c r="E27" s="23" t="s">
        <v>94</v>
      </c>
      <c r="F27" s="23" t="s">
        <v>187</v>
      </c>
      <c r="G27" s="23" t="s">
        <v>29</v>
      </c>
      <c r="H27" s="102">
        <f>H29</f>
        <v>4337.710999999999</v>
      </c>
      <c r="I27" s="102">
        <f>I29</f>
        <v>4327.411</v>
      </c>
      <c r="J27" s="102">
        <f>J29</f>
        <v>4327.411</v>
      </c>
      <c r="K27" s="102">
        <f>SUM(H27:J27)</f>
        <v>12992.533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154"/>
      <c r="B28" s="188"/>
      <c r="C28" s="8" t="s">
        <v>13</v>
      </c>
      <c r="D28" s="23"/>
      <c r="E28" s="23"/>
      <c r="F28" s="23"/>
      <c r="G28" s="23"/>
      <c r="H28" s="102"/>
      <c r="I28" s="102"/>
      <c r="J28" s="102"/>
      <c r="K28" s="10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31.5">
      <c r="A29" s="154"/>
      <c r="B29" s="188"/>
      <c r="C29" s="2" t="s">
        <v>85</v>
      </c>
      <c r="D29" s="23">
        <v>241</v>
      </c>
      <c r="E29" s="23" t="s">
        <v>94</v>
      </c>
      <c r="F29" s="23" t="s">
        <v>187</v>
      </c>
      <c r="G29" s="23" t="s">
        <v>29</v>
      </c>
      <c r="H29" s="102">
        <f>'прил 3'!H30</f>
        <v>4337.710999999999</v>
      </c>
      <c r="I29" s="102">
        <f>'прил 3'!I30</f>
        <v>4327.411</v>
      </c>
      <c r="J29" s="102">
        <f>'прил 3'!J30</f>
        <v>4327.411</v>
      </c>
      <c r="K29" s="102">
        <f>SUM(H29:J29)</f>
        <v>12992.533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31.5">
      <c r="A30" s="146" t="s">
        <v>102</v>
      </c>
      <c r="B30" s="186" t="s">
        <v>105</v>
      </c>
      <c r="C30" s="8" t="s">
        <v>14</v>
      </c>
      <c r="D30" s="23" t="s">
        <v>29</v>
      </c>
      <c r="E30" s="23" t="s">
        <v>29</v>
      </c>
      <c r="F30" s="23" t="s">
        <v>191</v>
      </c>
      <c r="G30" s="23" t="s">
        <v>29</v>
      </c>
      <c r="H30" s="102">
        <f>H32+H33</f>
        <v>87984.09600000002</v>
      </c>
      <c r="I30" s="102">
        <f>I32+I33</f>
        <v>83689.20400000001</v>
      </c>
      <c r="J30" s="102">
        <f>J32+J33</f>
        <v>83689.20400000001</v>
      </c>
      <c r="K30" s="102">
        <f>SUM(H30:J30)</f>
        <v>255362.50400000007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>
      <c r="A31" s="208"/>
      <c r="B31" s="212"/>
      <c r="C31" s="6" t="s">
        <v>13</v>
      </c>
      <c r="D31" s="50"/>
      <c r="E31" s="50"/>
      <c r="F31" s="50"/>
      <c r="G31" s="50"/>
      <c r="H31" s="103"/>
      <c r="I31" s="103"/>
      <c r="J31" s="102"/>
      <c r="K31" s="10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47.25">
      <c r="A32" s="208"/>
      <c r="B32" s="212"/>
      <c r="C32" s="2" t="s">
        <v>41</v>
      </c>
      <c r="D32" s="23">
        <v>244</v>
      </c>
      <c r="E32" s="23" t="s">
        <v>29</v>
      </c>
      <c r="F32" s="23" t="s">
        <v>191</v>
      </c>
      <c r="G32" s="23" t="s">
        <v>29</v>
      </c>
      <c r="H32" s="102">
        <f>'прил 4'!H111</f>
        <v>87984.09600000002</v>
      </c>
      <c r="I32" s="102">
        <f>'прил 4'!I111</f>
        <v>83689.20400000001</v>
      </c>
      <c r="J32" s="102">
        <f>'прил 4'!J111</f>
        <v>83689.20400000001</v>
      </c>
      <c r="K32" s="102">
        <f aca="true" t="shared" si="0" ref="K32:K42">SUM(H32:J32)</f>
        <v>255362.50400000007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63">
      <c r="A33" s="209"/>
      <c r="B33" s="187"/>
      <c r="C33" s="2" t="s">
        <v>90</v>
      </c>
      <c r="D33" s="23">
        <v>247</v>
      </c>
      <c r="E33" s="23" t="s">
        <v>43</v>
      </c>
      <c r="F33" s="23" t="s">
        <v>188</v>
      </c>
      <c r="G33" s="23" t="s">
        <v>89</v>
      </c>
      <c r="H33" s="102">
        <f>'прил 4'!H110</f>
        <v>0</v>
      </c>
      <c r="I33" s="102">
        <f>'прил 4'!I110</f>
        <v>0</v>
      </c>
      <c r="J33" s="102">
        <f aca="true" t="shared" si="1" ref="J33:J44">I33</f>
        <v>0</v>
      </c>
      <c r="K33" s="102">
        <f t="shared" si="0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31.5" customHeight="1" hidden="1">
      <c r="A34" s="146" t="s">
        <v>16</v>
      </c>
      <c r="B34" s="186"/>
      <c r="C34" s="8" t="s">
        <v>14</v>
      </c>
      <c r="D34" s="23"/>
      <c r="E34" s="23"/>
      <c r="F34" s="23"/>
      <c r="G34" s="23"/>
      <c r="H34" s="62"/>
      <c r="I34" s="62"/>
      <c r="J34" s="102">
        <f t="shared" si="1"/>
        <v>0</v>
      </c>
      <c r="K34" s="102">
        <f t="shared" si="0"/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hidden="1">
      <c r="A35" s="215"/>
      <c r="B35" s="210"/>
      <c r="C35" s="6" t="s">
        <v>13</v>
      </c>
      <c r="D35" s="50"/>
      <c r="E35" s="50"/>
      <c r="F35" s="50"/>
      <c r="G35" s="50"/>
      <c r="H35" s="128"/>
      <c r="I35" s="128"/>
      <c r="J35" s="102">
        <f t="shared" si="1"/>
        <v>0</v>
      </c>
      <c r="K35" s="102">
        <f t="shared" si="0"/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hidden="1">
      <c r="A36" s="215"/>
      <c r="B36" s="210"/>
      <c r="C36" s="8"/>
      <c r="D36" s="23"/>
      <c r="E36" s="23" t="s">
        <v>29</v>
      </c>
      <c r="F36" s="23" t="s">
        <v>29</v>
      </c>
      <c r="G36" s="23" t="s">
        <v>29</v>
      </c>
      <c r="H36" s="62"/>
      <c r="I36" s="62"/>
      <c r="J36" s="102">
        <f t="shared" si="1"/>
        <v>0</v>
      </c>
      <c r="K36" s="102">
        <f t="shared" si="0"/>
        <v>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hidden="1">
      <c r="A37" s="216"/>
      <c r="B37" s="211"/>
      <c r="C37" s="8"/>
      <c r="D37" s="23"/>
      <c r="E37" s="23" t="s">
        <v>29</v>
      </c>
      <c r="F37" s="23" t="s">
        <v>29</v>
      </c>
      <c r="G37" s="23" t="s">
        <v>29</v>
      </c>
      <c r="H37" s="62"/>
      <c r="I37" s="62"/>
      <c r="J37" s="102">
        <f t="shared" si="1"/>
        <v>0</v>
      </c>
      <c r="K37" s="102">
        <f t="shared" si="0"/>
        <v>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31.5" customHeight="1" hidden="1">
      <c r="A38" s="146" t="s">
        <v>17</v>
      </c>
      <c r="B38" s="186"/>
      <c r="C38" s="11" t="s">
        <v>14</v>
      </c>
      <c r="D38" s="51"/>
      <c r="E38" s="51"/>
      <c r="F38" s="51"/>
      <c r="G38" s="51"/>
      <c r="H38" s="129"/>
      <c r="I38" s="129"/>
      <c r="J38" s="102">
        <f t="shared" si="1"/>
        <v>0</v>
      </c>
      <c r="K38" s="102">
        <f t="shared" si="0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hidden="1">
      <c r="A39" s="208"/>
      <c r="B39" s="210"/>
      <c r="C39" s="8" t="s">
        <v>13</v>
      </c>
      <c r="D39" s="23"/>
      <c r="E39" s="23"/>
      <c r="F39" s="23"/>
      <c r="G39" s="23"/>
      <c r="H39" s="62"/>
      <c r="I39" s="62"/>
      <c r="J39" s="102">
        <f t="shared" si="1"/>
        <v>0</v>
      </c>
      <c r="K39" s="102">
        <f t="shared" si="0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hidden="1">
      <c r="A40" s="208"/>
      <c r="B40" s="210"/>
      <c r="C40" s="8"/>
      <c r="D40" s="23"/>
      <c r="E40" s="23" t="s">
        <v>29</v>
      </c>
      <c r="F40" s="23" t="s">
        <v>29</v>
      </c>
      <c r="G40" s="23" t="s">
        <v>29</v>
      </c>
      <c r="H40" s="62"/>
      <c r="I40" s="62"/>
      <c r="J40" s="102">
        <f t="shared" si="1"/>
        <v>0</v>
      </c>
      <c r="K40" s="102">
        <f t="shared" si="0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hidden="1">
      <c r="A41" s="209"/>
      <c r="B41" s="211"/>
      <c r="C41" s="8"/>
      <c r="D41" s="23"/>
      <c r="E41" s="23" t="s">
        <v>29</v>
      </c>
      <c r="F41" s="23" t="s">
        <v>29</v>
      </c>
      <c r="G41" s="23" t="s">
        <v>29</v>
      </c>
      <c r="H41" s="62"/>
      <c r="I41" s="62"/>
      <c r="J41" s="102">
        <f t="shared" si="1"/>
        <v>0</v>
      </c>
      <c r="K41" s="102">
        <f t="shared" si="0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31.5">
      <c r="A42" s="154" t="s">
        <v>237</v>
      </c>
      <c r="B42" s="188" t="s">
        <v>217</v>
      </c>
      <c r="C42" s="8" t="s">
        <v>12</v>
      </c>
      <c r="D42" s="23" t="s">
        <v>29</v>
      </c>
      <c r="E42" s="23" t="s">
        <v>29</v>
      </c>
      <c r="F42" s="83" t="s">
        <v>214</v>
      </c>
      <c r="G42" s="23" t="s">
        <v>29</v>
      </c>
      <c r="H42" s="102">
        <f>H44</f>
        <v>0</v>
      </c>
      <c r="I42" s="102">
        <f>I44</f>
        <v>0</v>
      </c>
      <c r="J42" s="102">
        <f t="shared" si="1"/>
        <v>0</v>
      </c>
      <c r="K42" s="102">
        <f t="shared" si="0"/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54"/>
      <c r="B43" s="188"/>
      <c r="C43" s="8" t="s">
        <v>13</v>
      </c>
      <c r="D43" s="23"/>
      <c r="E43" s="23"/>
      <c r="F43" s="23"/>
      <c r="G43" s="23"/>
      <c r="H43" s="102"/>
      <c r="I43" s="102"/>
      <c r="J43" s="102"/>
      <c r="K43" s="10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68.25" customHeight="1">
      <c r="A44" s="154"/>
      <c r="B44" s="188"/>
      <c r="C44" s="2" t="s">
        <v>41</v>
      </c>
      <c r="D44" s="23" t="s">
        <v>42</v>
      </c>
      <c r="E44" s="23" t="s">
        <v>213</v>
      </c>
      <c r="F44" s="93" t="s">
        <v>214</v>
      </c>
      <c r="G44" s="23" t="s">
        <v>89</v>
      </c>
      <c r="H44" s="102">
        <v>0</v>
      </c>
      <c r="I44" s="102">
        <v>0</v>
      </c>
      <c r="J44" s="102">
        <f t="shared" si="1"/>
        <v>0</v>
      </c>
      <c r="K44" s="102">
        <f>SUM(H44:J44)</f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18"/>
      <c r="B45" s="18"/>
      <c r="C45" s="9"/>
      <c r="D45" s="29"/>
      <c r="E45" s="29"/>
      <c r="F45" s="29"/>
      <c r="G45" s="29"/>
      <c r="H45" s="33"/>
      <c r="I45" s="33"/>
      <c r="J45" s="33"/>
      <c r="K45" s="3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"/>
      <c r="B46" s="1"/>
      <c r="C46" s="1"/>
      <c r="D46" s="27"/>
      <c r="E46" s="27"/>
      <c r="F46" s="27"/>
      <c r="G46" s="27"/>
      <c r="H46" s="32"/>
      <c r="I46" s="32"/>
      <c r="J46" s="32"/>
      <c r="K46" s="3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 hidden="1">
      <c r="A47" s="46" t="s">
        <v>107</v>
      </c>
      <c r="B47" s="1"/>
      <c r="C47" s="1"/>
      <c r="D47" s="27"/>
      <c r="E47" s="52"/>
      <c r="F47" s="27"/>
      <c r="G47" s="27"/>
      <c r="H47" s="32"/>
      <c r="I47" s="32"/>
      <c r="J47" s="32"/>
      <c r="K47" s="3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 hidden="1">
      <c r="A48" s="1"/>
      <c r="B48" s="1"/>
      <c r="C48" s="1"/>
      <c r="D48" s="27"/>
      <c r="E48" s="27" t="s">
        <v>31</v>
      </c>
      <c r="F48" s="27"/>
      <c r="G48" s="27"/>
      <c r="H48" s="32"/>
      <c r="I48" s="32"/>
      <c r="J48" s="32"/>
      <c r="K48" s="3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39"/>
      <c r="B49" s="139"/>
      <c r="C49" s="139"/>
      <c r="D49" s="27"/>
      <c r="E49" s="27"/>
      <c r="F49" s="27"/>
      <c r="G49" s="27"/>
      <c r="H49" s="32"/>
      <c r="I49" s="32"/>
      <c r="J49" s="32"/>
      <c r="K49" s="3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7"/>
      <c r="E50" s="27"/>
      <c r="F50" s="27"/>
      <c r="G50" s="27"/>
      <c r="H50" s="32"/>
      <c r="I50" s="32"/>
      <c r="J50" s="32"/>
      <c r="K50" s="3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7"/>
      <c r="E51" s="27"/>
      <c r="F51" s="27"/>
      <c r="G51" s="27"/>
      <c r="H51" s="32"/>
      <c r="I51" s="32"/>
      <c r="J51" s="32"/>
      <c r="K51" s="3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7"/>
      <c r="E52" s="27"/>
      <c r="F52" s="27"/>
      <c r="G52" s="27"/>
      <c r="H52" s="110">
        <f>'прил 1'!H12+'прил 2'!H12+'прил 4'!H12+'прил 3'!H12</f>
        <v>209548.995</v>
      </c>
      <c r="I52" s="110">
        <f>'прил 1'!I12+'прил 2'!I12+'прил 4'!I12+'прил 3'!I12</f>
        <v>143435.641</v>
      </c>
      <c r="J52" s="110">
        <f>'прил 1'!J12+'прил 2'!J12+'прил 4'!J12+'прил 3'!J12</f>
        <v>143435.641</v>
      </c>
      <c r="K52" s="110">
        <f>'прил 1'!K12+'прил 2'!K12+'прил 4'!K12+'прил 3'!K12</f>
        <v>496420.27700000006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customHeight="1">
      <c r="A53" s="139"/>
      <c r="B53" s="139"/>
      <c r="C53" s="139"/>
      <c r="D53" s="27"/>
      <c r="E53" s="27"/>
      <c r="F53" s="27"/>
      <c r="G53" s="27"/>
      <c r="H53" s="32"/>
      <c r="I53" s="32"/>
      <c r="J53" s="32"/>
      <c r="K53" s="3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39"/>
      <c r="B54" s="139"/>
      <c r="C54" s="139"/>
      <c r="D54" s="27"/>
      <c r="E54" s="27"/>
      <c r="F54" s="27"/>
      <c r="G54" s="27"/>
      <c r="H54" s="32"/>
      <c r="I54" s="32"/>
      <c r="J54" s="32"/>
      <c r="K54" s="3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3"/>
      <c r="B55" s="1"/>
      <c r="C55" s="1"/>
      <c r="D55" s="27"/>
      <c r="E55" s="27"/>
      <c r="F55" s="27"/>
      <c r="G55" s="27"/>
      <c r="H55" s="32"/>
      <c r="I55" s="32"/>
      <c r="J55" s="32"/>
      <c r="K55" s="3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7"/>
      <c r="E56" s="27"/>
      <c r="F56" s="27"/>
      <c r="G56" s="27"/>
      <c r="H56" s="32"/>
      <c r="I56" s="32"/>
      <c r="J56" s="32"/>
      <c r="K56" s="3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7"/>
      <c r="E57" s="27"/>
      <c r="F57" s="27"/>
      <c r="G57" s="27"/>
      <c r="H57" s="32"/>
      <c r="I57" s="32"/>
      <c r="J57" s="32"/>
      <c r="K57" s="3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7"/>
      <c r="E58" s="27"/>
      <c r="F58" s="27"/>
      <c r="G58" s="27"/>
      <c r="H58" s="32"/>
      <c r="I58" s="32"/>
      <c r="J58" s="32"/>
      <c r="K58" s="3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7"/>
      <c r="E59" s="27"/>
      <c r="F59" s="27"/>
      <c r="G59" s="27"/>
      <c r="H59" s="32"/>
      <c r="I59" s="32"/>
      <c r="J59" s="32"/>
      <c r="K59" s="3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7"/>
      <c r="E60" s="27"/>
      <c r="F60" s="27"/>
      <c r="G60" s="27"/>
      <c r="H60" s="32"/>
      <c r="I60" s="32"/>
      <c r="J60" s="32"/>
      <c r="K60" s="3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7"/>
      <c r="E61" s="27"/>
      <c r="F61" s="27"/>
      <c r="G61" s="27"/>
      <c r="H61" s="32"/>
      <c r="I61" s="32"/>
      <c r="J61" s="32"/>
      <c r="K61" s="3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7"/>
      <c r="E62" s="27"/>
      <c r="F62" s="27"/>
      <c r="G62" s="27"/>
      <c r="H62" s="32"/>
      <c r="I62" s="32"/>
      <c r="J62" s="32"/>
      <c r="K62" s="3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7"/>
      <c r="E63" s="27"/>
      <c r="F63" s="27"/>
      <c r="G63" s="27"/>
      <c r="H63" s="32"/>
      <c r="I63" s="32"/>
      <c r="J63" s="32"/>
      <c r="K63" s="3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7"/>
      <c r="E64" s="27"/>
      <c r="F64" s="27"/>
      <c r="G64" s="27"/>
      <c r="H64" s="32"/>
      <c r="I64" s="32"/>
      <c r="J64" s="32"/>
      <c r="K64" s="3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7"/>
      <c r="E65" s="27"/>
      <c r="F65" s="27"/>
      <c r="G65" s="27"/>
      <c r="H65" s="32"/>
      <c r="I65" s="32"/>
      <c r="J65" s="32"/>
      <c r="K65" s="3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7"/>
      <c r="E66" s="27"/>
      <c r="F66" s="27"/>
      <c r="G66" s="27"/>
      <c r="H66" s="32"/>
      <c r="I66" s="32"/>
      <c r="J66" s="32"/>
      <c r="K66" s="3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7"/>
      <c r="E67" s="27"/>
      <c r="F67" s="27"/>
      <c r="G67" s="27"/>
      <c r="H67" s="32"/>
      <c r="I67" s="32"/>
      <c r="J67" s="32"/>
      <c r="K67" s="3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7"/>
      <c r="E68" s="27"/>
      <c r="F68" s="27"/>
      <c r="G68" s="27"/>
      <c r="H68" s="32"/>
      <c r="I68" s="32"/>
      <c r="J68" s="32"/>
      <c r="K68" s="3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7"/>
      <c r="E69" s="27"/>
      <c r="F69" s="27"/>
      <c r="G69" s="27"/>
      <c r="H69" s="32"/>
      <c r="I69" s="32"/>
      <c r="J69" s="32"/>
      <c r="K69" s="3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7"/>
      <c r="E70" s="27"/>
      <c r="F70" s="27"/>
      <c r="G70" s="27"/>
      <c r="H70" s="32"/>
      <c r="I70" s="32"/>
      <c r="J70" s="32"/>
      <c r="K70" s="3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7"/>
      <c r="E71" s="27"/>
      <c r="F71" s="27"/>
      <c r="G71" s="27"/>
      <c r="H71" s="32"/>
      <c r="I71" s="32"/>
      <c r="J71" s="32"/>
      <c r="K71" s="3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7"/>
      <c r="E72" s="27"/>
      <c r="F72" s="27"/>
      <c r="G72" s="27"/>
      <c r="H72" s="32"/>
      <c r="I72" s="32"/>
      <c r="J72" s="32"/>
      <c r="K72" s="3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7"/>
      <c r="E73" s="27"/>
      <c r="F73" s="27"/>
      <c r="G73" s="27"/>
      <c r="H73" s="32"/>
      <c r="I73" s="32"/>
      <c r="J73" s="32"/>
      <c r="K73" s="3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7"/>
      <c r="E74" s="27"/>
      <c r="F74" s="27"/>
      <c r="G74" s="27"/>
      <c r="H74" s="32"/>
      <c r="I74" s="32"/>
      <c r="J74" s="32"/>
      <c r="K74" s="3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7"/>
      <c r="E75" s="27"/>
      <c r="F75" s="27"/>
      <c r="G75" s="27"/>
      <c r="H75" s="32"/>
      <c r="I75" s="32"/>
      <c r="J75" s="32"/>
      <c r="K75" s="3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7"/>
      <c r="E76" s="27"/>
      <c r="F76" s="27"/>
      <c r="G76" s="27"/>
      <c r="H76" s="32"/>
      <c r="I76" s="32"/>
      <c r="J76" s="32"/>
      <c r="K76" s="3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7"/>
      <c r="E77" s="27"/>
      <c r="F77" s="27"/>
      <c r="G77" s="27"/>
      <c r="H77" s="32"/>
      <c r="I77" s="32"/>
      <c r="J77" s="32"/>
      <c r="K77" s="3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7"/>
      <c r="E78" s="27"/>
      <c r="F78" s="27"/>
      <c r="G78" s="27"/>
      <c r="H78" s="32"/>
      <c r="I78" s="32"/>
      <c r="J78" s="32"/>
      <c r="K78" s="3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7"/>
      <c r="E79" s="27"/>
      <c r="F79" s="27"/>
      <c r="G79" s="27"/>
      <c r="H79" s="32"/>
      <c r="I79" s="32"/>
      <c r="J79" s="32"/>
      <c r="K79" s="3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7"/>
      <c r="E80" s="27"/>
      <c r="F80" s="27"/>
      <c r="G80" s="27"/>
      <c r="H80" s="32"/>
      <c r="I80" s="32"/>
      <c r="J80" s="32"/>
      <c r="K80" s="3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7"/>
      <c r="E81" s="27"/>
      <c r="F81" s="27"/>
      <c r="G81" s="27"/>
      <c r="H81" s="32"/>
      <c r="I81" s="32"/>
      <c r="J81" s="32"/>
      <c r="K81" s="3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7"/>
      <c r="E82" s="27"/>
      <c r="F82" s="27"/>
      <c r="G82" s="27"/>
      <c r="H82" s="32"/>
      <c r="I82" s="32"/>
      <c r="J82" s="32"/>
      <c r="K82" s="3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7"/>
      <c r="E83" s="27"/>
      <c r="F83" s="27"/>
      <c r="G83" s="27"/>
      <c r="H83" s="32"/>
      <c r="I83" s="32"/>
      <c r="J83" s="32"/>
      <c r="K83" s="3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27"/>
      <c r="E84" s="27"/>
      <c r="F84" s="27"/>
      <c r="G84" s="27"/>
      <c r="H84" s="32"/>
      <c r="I84" s="32"/>
      <c r="J84" s="32"/>
      <c r="K84" s="3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27"/>
      <c r="E85" s="27"/>
      <c r="F85" s="27"/>
      <c r="G85" s="27"/>
      <c r="H85" s="32"/>
      <c r="I85" s="32"/>
      <c r="J85" s="32"/>
      <c r="K85" s="3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</sheetData>
  <sheetProtection/>
  <mergeCells count="33">
    <mergeCell ref="A7:K7"/>
    <mergeCell ref="A9:K9"/>
    <mergeCell ref="A10:K10"/>
    <mergeCell ref="A11:K11"/>
    <mergeCell ref="A12:K12"/>
    <mergeCell ref="A8:K8"/>
    <mergeCell ref="A53:C53"/>
    <mergeCell ref="A54:C54"/>
    <mergeCell ref="B21:B23"/>
    <mergeCell ref="A30:A33"/>
    <mergeCell ref="A49:C49"/>
    <mergeCell ref="B27:B29"/>
    <mergeCell ref="B30:B33"/>
    <mergeCell ref="A14:A15"/>
    <mergeCell ref="B14:B15"/>
    <mergeCell ref="C14:C15"/>
    <mergeCell ref="D14:G14"/>
    <mergeCell ref="A42:A44"/>
    <mergeCell ref="B42:B44"/>
    <mergeCell ref="A24:A26"/>
    <mergeCell ref="A27:A29"/>
    <mergeCell ref="A34:A37"/>
    <mergeCell ref="B34:B37"/>
    <mergeCell ref="H3:K3"/>
    <mergeCell ref="H4:K5"/>
    <mergeCell ref="H1:K1"/>
    <mergeCell ref="A38:A41"/>
    <mergeCell ref="B38:B41"/>
    <mergeCell ref="A16:A20"/>
    <mergeCell ref="A21:A23"/>
    <mergeCell ref="B16:B20"/>
    <mergeCell ref="B24:B26"/>
    <mergeCell ref="H14:K14"/>
  </mergeCells>
  <printOptions/>
  <pageMargins left="0.2362204724409449" right="0.2362204724409449" top="0.44" bottom="0.21" header="0.45" footer="0.24"/>
  <pageSetup fitToHeight="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02"/>
  <sheetViews>
    <sheetView tabSelected="1" view="pageBreakPreview" zoomScale="75" zoomScaleSheetLayoutView="75" workbookViewId="0" topLeftCell="A1">
      <selection activeCell="D1" sqref="D1:G1"/>
    </sheetView>
  </sheetViews>
  <sheetFormatPr defaultColWidth="9.140625" defaultRowHeight="12.75"/>
  <cols>
    <col min="1" max="1" width="31.7109375" style="1" customWidth="1"/>
    <col min="2" max="2" width="38.7109375" style="1" customWidth="1"/>
    <col min="3" max="3" width="52.7109375" style="1" customWidth="1"/>
    <col min="4" max="4" width="21.28125" style="32" customWidth="1"/>
    <col min="5" max="5" width="19.57421875" style="32" customWidth="1"/>
    <col min="6" max="6" width="19.7109375" style="32" customWidth="1"/>
    <col min="7" max="7" width="20.28125" style="32" customWidth="1"/>
    <col min="8" max="16384" width="9.140625" style="1" customWidth="1"/>
  </cols>
  <sheetData>
    <row r="1" spans="4:9" ht="64.5" customHeight="1">
      <c r="D1" s="141" t="s">
        <v>279</v>
      </c>
      <c r="E1" s="141"/>
      <c r="F1" s="141"/>
      <c r="G1" s="142"/>
      <c r="H1" s="7"/>
      <c r="I1" s="7"/>
    </row>
    <row r="2" spans="4:9" ht="19.5" customHeight="1">
      <c r="D2" s="45"/>
      <c r="E2" s="45"/>
      <c r="F2" s="45"/>
      <c r="G2" s="45"/>
      <c r="H2" s="7"/>
      <c r="I2" s="7"/>
    </row>
    <row r="3" spans="4:9" ht="18.75" customHeight="1">
      <c r="D3" s="207" t="s">
        <v>235</v>
      </c>
      <c r="E3" s="207"/>
      <c r="F3" s="207"/>
      <c r="G3" s="207"/>
      <c r="H3" s="7"/>
      <c r="I3" s="7"/>
    </row>
    <row r="4" spans="4:9" ht="21" customHeight="1">
      <c r="D4" s="207" t="s">
        <v>216</v>
      </c>
      <c r="E4" s="207"/>
      <c r="F4" s="207"/>
      <c r="G4" s="207"/>
      <c r="H4" s="7"/>
      <c r="I4" s="7"/>
    </row>
    <row r="5" spans="4:9" ht="17.25" customHeight="1">
      <c r="D5" s="207"/>
      <c r="E5" s="207"/>
      <c r="F5" s="207"/>
      <c r="G5" s="207"/>
      <c r="H5" s="7"/>
      <c r="I5" s="7"/>
    </row>
    <row r="6" spans="4:9" ht="17.25" customHeight="1">
      <c r="D6" s="45"/>
      <c r="E6" s="45"/>
      <c r="F6" s="45"/>
      <c r="G6" s="45"/>
      <c r="H6" s="7"/>
      <c r="I6" s="7"/>
    </row>
    <row r="7" spans="1:7" ht="18.75">
      <c r="A7" s="217" t="s">
        <v>223</v>
      </c>
      <c r="B7" s="217"/>
      <c r="C7" s="217"/>
      <c r="D7" s="217"/>
      <c r="E7" s="217"/>
      <c r="F7" s="217"/>
      <c r="G7" s="217"/>
    </row>
    <row r="8" spans="1:7" ht="24" customHeight="1">
      <c r="A8" s="217" t="s">
        <v>229</v>
      </c>
      <c r="B8" s="217"/>
      <c r="C8" s="217"/>
      <c r="D8" s="217"/>
      <c r="E8" s="217"/>
      <c r="F8" s="217"/>
      <c r="G8" s="217"/>
    </row>
    <row r="9" spans="1:7" ht="24" customHeight="1">
      <c r="A9" s="217" t="s">
        <v>230</v>
      </c>
      <c r="B9" s="217"/>
      <c r="C9" s="217"/>
      <c r="D9" s="217"/>
      <c r="E9" s="217"/>
      <c r="F9" s="217"/>
      <c r="G9" s="217"/>
    </row>
    <row r="10" spans="1:7" ht="24" customHeight="1">
      <c r="A10" s="217" t="s">
        <v>231</v>
      </c>
      <c r="B10" s="217"/>
      <c r="C10" s="217"/>
      <c r="D10" s="217"/>
      <c r="E10" s="217"/>
      <c r="F10" s="217"/>
      <c r="G10" s="217"/>
    </row>
    <row r="11" spans="1:7" ht="24" customHeight="1">
      <c r="A11" s="217" t="s">
        <v>232</v>
      </c>
      <c r="B11" s="217"/>
      <c r="C11" s="217"/>
      <c r="D11" s="217"/>
      <c r="E11" s="217"/>
      <c r="F11" s="217"/>
      <c r="G11" s="217"/>
    </row>
    <row r="12" spans="1:7" ht="14.25" customHeight="1">
      <c r="A12" s="217" t="s">
        <v>233</v>
      </c>
      <c r="B12" s="217"/>
      <c r="C12" s="217"/>
      <c r="D12" s="217"/>
      <c r="E12" s="217"/>
      <c r="F12" s="217"/>
      <c r="G12" s="217"/>
    </row>
    <row r="14" spans="1:7" ht="15.75" customHeight="1">
      <c r="A14" s="188" t="s">
        <v>9</v>
      </c>
      <c r="B14" s="188" t="s">
        <v>10</v>
      </c>
      <c r="C14" s="188" t="s">
        <v>24</v>
      </c>
      <c r="D14" s="222"/>
      <c r="E14" s="222"/>
      <c r="F14" s="222"/>
      <c r="G14" s="222"/>
    </row>
    <row r="15" spans="1:7" ht="31.5">
      <c r="A15" s="188"/>
      <c r="B15" s="188"/>
      <c r="C15" s="188"/>
      <c r="D15" s="31" t="s">
        <v>164</v>
      </c>
      <c r="E15" s="31" t="s">
        <v>220</v>
      </c>
      <c r="F15" s="31" t="s">
        <v>221</v>
      </c>
      <c r="G15" s="31" t="s">
        <v>262</v>
      </c>
    </row>
    <row r="16" spans="1:7" s="19" customFormat="1" ht="15.75">
      <c r="A16" s="188" t="s">
        <v>11</v>
      </c>
      <c r="B16" s="188" t="s">
        <v>98</v>
      </c>
      <c r="C16" s="21" t="s">
        <v>20</v>
      </c>
      <c r="D16" s="130">
        <f>SUM(D17:D22)</f>
        <v>209548.99500000002</v>
      </c>
      <c r="E16" s="130">
        <f>SUM(E17:E22)</f>
        <v>143435.641</v>
      </c>
      <c r="F16" s="130">
        <f>SUM(F17:F22)</f>
        <v>143435.641</v>
      </c>
      <c r="G16" s="130">
        <f>SUM(D16:F16)</f>
        <v>496420.27700000006</v>
      </c>
    </row>
    <row r="17" spans="1:7" ht="15.75">
      <c r="A17" s="188"/>
      <c r="B17" s="188"/>
      <c r="C17" s="8" t="s">
        <v>21</v>
      </c>
      <c r="D17" s="102"/>
      <c r="E17" s="102"/>
      <c r="F17" s="130"/>
      <c r="G17" s="102"/>
    </row>
    <row r="18" spans="1:7" ht="15.75">
      <c r="A18" s="188"/>
      <c r="B18" s="188"/>
      <c r="C18" s="8" t="s">
        <v>22</v>
      </c>
      <c r="D18" s="102">
        <f>D24+D30+D36</f>
        <v>411</v>
      </c>
      <c r="E18" s="102">
        <f aca="true" t="shared" si="0" ref="E18:F20">E24+E30+E36</f>
        <v>18.4</v>
      </c>
      <c r="F18" s="102">
        <f>E18</f>
        <v>18.4</v>
      </c>
      <c r="G18" s="130">
        <f>SUM(D18:F18)</f>
        <v>447.79999999999995</v>
      </c>
    </row>
    <row r="19" spans="1:7" ht="15.75">
      <c r="A19" s="188"/>
      <c r="B19" s="188"/>
      <c r="C19" s="8" t="s">
        <v>27</v>
      </c>
      <c r="D19" s="102">
        <f>D25+D31+D37</f>
        <v>3769.469</v>
      </c>
      <c r="E19" s="102">
        <f t="shared" si="0"/>
        <v>629.9000000000001</v>
      </c>
      <c r="F19" s="102">
        <f>E19</f>
        <v>629.9000000000001</v>
      </c>
      <c r="G19" s="130">
        <f>SUM(D19:F19)</f>
        <v>5029.269</v>
      </c>
    </row>
    <row r="20" spans="1:7" ht="15.75">
      <c r="A20" s="188"/>
      <c r="B20" s="188"/>
      <c r="C20" s="8" t="s">
        <v>28</v>
      </c>
      <c r="D20" s="102">
        <f>D26+D32+D38</f>
        <v>205368.526</v>
      </c>
      <c r="E20" s="102">
        <f t="shared" si="0"/>
        <v>142787.34100000001</v>
      </c>
      <c r="F20" s="102">
        <f t="shared" si="0"/>
        <v>142787.34100000001</v>
      </c>
      <c r="G20" s="130">
        <f>SUM(D20:F20)</f>
        <v>490943.20800000004</v>
      </c>
    </row>
    <row r="21" spans="1:7" ht="15.75">
      <c r="A21" s="188"/>
      <c r="B21" s="188"/>
      <c r="C21" s="8" t="s">
        <v>25</v>
      </c>
      <c r="D21" s="102"/>
      <c r="E21" s="102"/>
      <c r="F21" s="102"/>
      <c r="G21" s="130"/>
    </row>
    <row r="22" spans="1:7" ht="15.75">
      <c r="A22" s="188"/>
      <c r="B22" s="188"/>
      <c r="C22" s="8" t="s">
        <v>26</v>
      </c>
      <c r="D22" s="102"/>
      <c r="E22" s="102"/>
      <c r="F22" s="102"/>
      <c r="G22" s="130"/>
    </row>
    <row r="23" spans="1:7" s="19" customFormat="1" ht="15.75">
      <c r="A23" s="188"/>
      <c r="B23" s="188"/>
      <c r="C23" s="21" t="s">
        <v>85</v>
      </c>
      <c r="D23" s="130">
        <f>SUM(D24:D28)</f>
        <v>4337.710999999999</v>
      </c>
      <c r="E23" s="130">
        <f>SUM(E24:E28)</f>
        <v>4327.411</v>
      </c>
      <c r="F23" s="130">
        <f>SUM(F24:F28)</f>
        <v>4327.411</v>
      </c>
      <c r="G23" s="130">
        <f>SUM(D23:F23)</f>
        <v>12992.533</v>
      </c>
    </row>
    <row r="24" spans="1:7" ht="15.75">
      <c r="A24" s="188"/>
      <c r="B24" s="188"/>
      <c r="C24" s="8" t="s">
        <v>22</v>
      </c>
      <c r="D24" s="102"/>
      <c r="E24" s="102"/>
      <c r="F24" s="130"/>
      <c r="G24" s="130"/>
    </row>
    <row r="25" spans="1:7" ht="15.75">
      <c r="A25" s="188"/>
      <c r="B25" s="188"/>
      <c r="C25" s="8" t="s">
        <v>27</v>
      </c>
      <c r="D25" s="102">
        <f aca="true" t="shared" si="1" ref="D25:F26">D61</f>
        <v>308.90000000000003</v>
      </c>
      <c r="E25" s="102">
        <f t="shared" si="1"/>
        <v>298.6</v>
      </c>
      <c r="F25" s="102">
        <f t="shared" si="1"/>
        <v>298.6</v>
      </c>
      <c r="G25" s="130">
        <f>SUM(D25:F25)</f>
        <v>906.1</v>
      </c>
    </row>
    <row r="26" spans="1:7" ht="15.75">
      <c r="A26" s="188"/>
      <c r="B26" s="188"/>
      <c r="C26" s="8" t="s">
        <v>28</v>
      </c>
      <c r="D26" s="102">
        <f t="shared" si="1"/>
        <v>4028.8109999999997</v>
      </c>
      <c r="E26" s="102">
        <f t="shared" si="1"/>
        <v>4028.8109999999997</v>
      </c>
      <c r="F26" s="102">
        <f t="shared" si="1"/>
        <v>4028.8109999999997</v>
      </c>
      <c r="G26" s="130">
        <f>SUM(D26:F26)</f>
        <v>12086.432999999999</v>
      </c>
    </row>
    <row r="27" spans="1:7" ht="15.75">
      <c r="A27" s="188"/>
      <c r="B27" s="188"/>
      <c r="C27" s="8" t="s">
        <v>25</v>
      </c>
      <c r="D27" s="102"/>
      <c r="E27" s="102"/>
      <c r="F27" s="102"/>
      <c r="G27" s="130"/>
    </row>
    <row r="28" spans="1:7" ht="15.75">
      <c r="A28" s="188"/>
      <c r="B28" s="188"/>
      <c r="C28" s="8" t="s">
        <v>26</v>
      </c>
      <c r="D28" s="102"/>
      <c r="E28" s="102"/>
      <c r="F28" s="130"/>
      <c r="G28" s="130"/>
    </row>
    <row r="29" spans="1:7" s="19" customFormat="1" ht="31.5">
      <c r="A29" s="188"/>
      <c r="B29" s="188"/>
      <c r="C29" s="21" t="s">
        <v>41</v>
      </c>
      <c r="D29" s="130">
        <f>SUM(D30:D34)</f>
        <v>205211.284</v>
      </c>
      <c r="E29" s="130">
        <f>SUM(E30:E34)</f>
        <v>139108.23000000004</v>
      </c>
      <c r="F29" s="130">
        <f>SUM(F30:F34)</f>
        <v>139108.23000000004</v>
      </c>
      <c r="G29" s="130">
        <f>SUM(D29:F29)</f>
        <v>483427.7440000001</v>
      </c>
    </row>
    <row r="30" spans="1:7" ht="15.75">
      <c r="A30" s="188"/>
      <c r="B30" s="188"/>
      <c r="C30" s="8" t="s">
        <v>22</v>
      </c>
      <c r="D30" s="102">
        <f aca="true" t="shared" si="2" ref="D30:E32">D44+D52+D68</f>
        <v>411</v>
      </c>
      <c r="E30" s="102">
        <f t="shared" si="2"/>
        <v>18.4</v>
      </c>
      <c r="F30" s="102">
        <f>E30</f>
        <v>18.4</v>
      </c>
      <c r="G30" s="130">
        <f>SUM(D30:F30)</f>
        <v>447.79999999999995</v>
      </c>
    </row>
    <row r="31" spans="1:7" ht="15.75">
      <c r="A31" s="188"/>
      <c r="B31" s="188"/>
      <c r="C31" s="8" t="s">
        <v>27</v>
      </c>
      <c r="D31" s="102">
        <f>D45+D53+D69</f>
        <v>3460.569</v>
      </c>
      <c r="E31" s="102">
        <f t="shared" si="2"/>
        <v>331.3</v>
      </c>
      <c r="F31" s="102">
        <f>E31</f>
        <v>331.3</v>
      </c>
      <c r="G31" s="130">
        <f>SUM(D31:F31)</f>
        <v>4123.169</v>
      </c>
    </row>
    <row r="32" spans="1:7" ht="15.75">
      <c r="A32" s="188"/>
      <c r="B32" s="188"/>
      <c r="C32" s="8" t="s">
        <v>28</v>
      </c>
      <c r="D32" s="102">
        <f>D46+D54+D70</f>
        <v>201339.71500000003</v>
      </c>
      <c r="E32" s="102">
        <f t="shared" si="2"/>
        <v>138758.53000000003</v>
      </c>
      <c r="F32" s="102">
        <f>F46+F54+F70</f>
        <v>138758.53000000003</v>
      </c>
      <c r="G32" s="130">
        <f>SUM(D32:F32)</f>
        <v>478856.7750000001</v>
      </c>
    </row>
    <row r="33" spans="1:7" ht="15.75">
      <c r="A33" s="188"/>
      <c r="B33" s="188"/>
      <c r="C33" s="8" t="s">
        <v>25</v>
      </c>
      <c r="D33" s="102"/>
      <c r="E33" s="102"/>
      <c r="F33" s="102"/>
      <c r="G33" s="130"/>
    </row>
    <row r="34" spans="1:7" ht="15.75">
      <c r="A34" s="188"/>
      <c r="B34" s="188"/>
      <c r="C34" s="8" t="s">
        <v>26</v>
      </c>
      <c r="D34" s="102"/>
      <c r="E34" s="102"/>
      <c r="F34" s="130"/>
      <c r="G34" s="130"/>
    </row>
    <row r="35" spans="1:7" s="19" customFormat="1" ht="31.5">
      <c r="A35" s="188"/>
      <c r="B35" s="188"/>
      <c r="C35" s="21" t="s">
        <v>90</v>
      </c>
      <c r="D35" s="130">
        <f>SUM(D36:D40)</f>
        <v>0</v>
      </c>
      <c r="E35" s="130">
        <f>SUM(E36:E40)</f>
        <v>0</v>
      </c>
      <c r="F35" s="130">
        <f>E35</f>
        <v>0</v>
      </c>
      <c r="G35" s="130">
        <f>SUM(D35:F35)</f>
        <v>0</v>
      </c>
    </row>
    <row r="36" spans="1:7" ht="15.75">
      <c r="A36" s="188"/>
      <c r="B36" s="188"/>
      <c r="C36" s="8" t="s">
        <v>22</v>
      </c>
      <c r="D36" s="102"/>
      <c r="E36" s="102"/>
      <c r="F36" s="130"/>
      <c r="G36" s="130"/>
    </row>
    <row r="37" spans="1:7" ht="15.75">
      <c r="A37" s="188"/>
      <c r="B37" s="188"/>
      <c r="C37" s="8" t="s">
        <v>27</v>
      </c>
      <c r="D37" s="102"/>
      <c r="E37" s="102"/>
      <c r="F37" s="130"/>
      <c r="G37" s="130"/>
    </row>
    <row r="38" spans="1:7" ht="15.75">
      <c r="A38" s="188"/>
      <c r="B38" s="188"/>
      <c r="C38" s="8" t="s">
        <v>28</v>
      </c>
      <c r="D38" s="102">
        <f>D76</f>
        <v>0</v>
      </c>
      <c r="E38" s="102">
        <f>E76</f>
        <v>0</v>
      </c>
      <c r="F38" s="102">
        <f>E38</f>
        <v>0</v>
      </c>
      <c r="G38" s="130">
        <f>SUM(D38:F38)</f>
        <v>0</v>
      </c>
    </row>
    <row r="39" spans="1:7" ht="15.75">
      <c r="A39" s="188"/>
      <c r="B39" s="188"/>
      <c r="C39" s="8" t="s">
        <v>25</v>
      </c>
      <c r="D39" s="102"/>
      <c r="E39" s="102"/>
      <c r="F39" s="130"/>
      <c r="G39" s="130"/>
    </row>
    <row r="40" spans="1:7" ht="15.75">
      <c r="A40" s="188"/>
      <c r="B40" s="188"/>
      <c r="C40" s="8" t="s">
        <v>26</v>
      </c>
      <c r="D40" s="102"/>
      <c r="E40" s="102"/>
      <c r="F40" s="130"/>
      <c r="G40" s="130"/>
    </row>
    <row r="41" spans="1:7" ht="15.75">
      <c r="A41" s="186" t="s">
        <v>19</v>
      </c>
      <c r="B41" s="186" t="s">
        <v>99</v>
      </c>
      <c r="C41" s="21" t="s">
        <v>20</v>
      </c>
      <c r="D41" s="130">
        <f>D43</f>
        <v>50764.61799999999</v>
      </c>
      <c r="E41" s="130">
        <f>E43</f>
        <v>27222.567000000003</v>
      </c>
      <c r="F41" s="130">
        <f>F43</f>
        <v>27222.567000000003</v>
      </c>
      <c r="G41" s="130">
        <f>SUM(D41:F41)</f>
        <v>105209.75200000001</v>
      </c>
    </row>
    <row r="42" spans="1:7" ht="15.75">
      <c r="A42" s="212"/>
      <c r="B42" s="212"/>
      <c r="C42" s="8" t="s">
        <v>21</v>
      </c>
      <c r="D42" s="102"/>
      <c r="E42" s="102"/>
      <c r="F42" s="130"/>
      <c r="G42" s="130"/>
    </row>
    <row r="43" spans="1:7" ht="31.5">
      <c r="A43" s="212"/>
      <c r="B43" s="212"/>
      <c r="C43" s="21" t="s">
        <v>41</v>
      </c>
      <c r="D43" s="130">
        <f>SUM(D44:D48)</f>
        <v>50764.61799999999</v>
      </c>
      <c r="E43" s="130">
        <f>SUM(E44:E48)</f>
        <v>27222.567000000003</v>
      </c>
      <c r="F43" s="130">
        <f>SUM(F44:F46)</f>
        <v>27222.567000000003</v>
      </c>
      <c r="G43" s="130">
        <f>SUM(D43:F43)</f>
        <v>105209.75200000001</v>
      </c>
    </row>
    <row r="44" spans="1:7" ht="15.75">
      <c r="A44" s="212"/>
      <c r="B44" s="212"/>
      <c r="C44" s="8" t="s">
        <v>22</v>
      </c>
      <c r="D44" s="102">
        <f>'прил 1'!H37</f>
        <v>18.5</v>
      </c>
      <c r="E44" s="102">
        <f>'прил 1'!I37</f>
        <v>0</v>
      </c>
      <c r="F44" s="102">
        <f>E44</f>
        <v>0</v>
      </c>
      <c r="G44" s="130">
        <f>SUM(D44:F44)</f>
        <v>18.5</v>
      </c>
    </row>
    <row r="45" spans="1:7" ht="15.75">
      <c r="A45" s="212"/>
      <c r="B45" s="212"/>
      <c r="C45" s="8" t="s">
        <v>27</v>
      </c>
      <c r="D45" s="102">
        <f>'прил 1'!H29</f>
        <v>331.6</v>
      </c>
      <c r="E45" s="102">
        <f>'прил 1'!I29</f>
        <v>0</v>
      </c>
      <c r="F45" s="102">
        <f>'прил 1'!J29</f>
        <v>0</v>
      </c>
      <c r="G45" s="130">
        <f>SUM(D45:F45)</f>
        <v>331.6</v>
      </c>
    </row>
    <row r="46" spans="1:7" ht="15.75">
      <c r="A46" s="212"/>
      <c r="B46" s="212"/>
      <c r="C46" s="8" t="s">
        <v>28</v>
      </c>
      <c r="D46" s="102">
        <f>'прил 1'!H55-'прил 1'!H29-'прил 1'!H37</f>
        <v>50414.51799999999</v>
      </c>
      <c r="E46" s="102">
        <f>'прил 1'!I55-'прил 1'!I29-'прил 1'!I37</f>
        <v>27222.567000000003</v>
      </c>
      <c r="F46" s="102">
        <f>'прил 1'!J55-'прил 1'!J29-'прил 1'!J37</f>
        <v>27222.567000000003</v>
      </c>
      <c r="G46" s="130">
        <f>SUM(D46:F46)</f>
        <v>104859.652</v>
      </c>
    </row>
    <row r="47" spans="1:7" ht="15.75">
      <c r="A47" s="212"/>
      <c r="B47" s="212"/>
      <c r="C47" s="8" t="s">
        <v>30</v>
      </c>
      <c r="D47" s="102"/>
      <c r="E47" s="102"/>
      <c r="F47" s="130"/>
      <c r="G47" s="130"/>
    </row>
    <row r="48" spans="1:7" ht="15.75">
      <c r="A48" s="187"/>
      <c r="B48" s="187"/>
      <c r="C48" s="8" t="s">
        <v>26</v>
      </c>
      <c r="D48" s="102"/>
      <c r="E48" s="102"/>
      <c r="F48" s="130"/>
      <c r="G48" s="130"/>
    </row>
    <row r="49" spans="1:7" ht="15.75">
      <c r="A49" s="186" t="s">
        <v>100</v>
      </c>
      <c r="B49" s="186" t="s">
        <v>103</v>
      </c>
      <c r="C49" s="21" t="s">
        <v>20</v>
      </c>
      <c r="D49" s="130">
        <f>D51</f>
        <v>66462.56999999999</v>
      </c>
      <c r="E49" s="130">
        <f>E51</f>
        <v>28196.459</v>
      </c>
      <c r="F49" s="130">
        <f>F51</f>
        <v>28196.459</v>
      </c>
      <c r="G49" s="130">
        <f>SUM(D49:F49)</f>
        <v>122855.488</v>
      </c>
    </row>
    <row r="50" spans="1:7" ht="15.75">
      <c r="A50" s="212"/>
      <c r="B50" s="212"/>
      <c r="C50" s="8" t="s">
        <v>21</v>
      </c>
      <c r="D50" s="102"/>
      <c r="E50" s="102"/>
      <c r="F50" s="130"/>
      <c r="G50" s="130"/>
    </row>
    <row r="51" spans="1:7" ht="31.5">
      <c r="A51" s="212"/>
      <c r="B51" s="212"/>
      <c r="C51" s="21" t="s">
        <v>41</v>
      </c>
      <c r="D51" s="130">
        <f>SUM(D52:D56)</f>
        <v>66462.56999999999</v>
      </c>
      <c r="E51" s="130">
        <f>SUM(E52:E56)</f>
        <v>28196.459</v>
      </c>
      <c r="F51" s="130">
        <f>SUM(F52:F54)</f>
        <v>28196.459</v>
      </c>
      <c r="G51" s="130">
        <f>SUM(D51:F51)</f>
        <v>122855.488</v>
      </c>
    </row>
    <row r="52" spans="1:7" ht="15.75">
      <c r="A52" s="212"/>
      <c r="B52" s="212"/>
      <c r="C52" s="8" t="s">
        <v>22</v>
      </c>
      <c r="D52" s="102"/>
      <c r="E52" s="102"/>
      <c r="F52" s="130"/>
      <c r="G52" s="130"/>
    </row>
    <row r="53" spans="1:7" ht="15.75">
      <c r="A53" s="212"/>
      <c r="B53" s="212"/>
      <c r="C53" s="8" t="s">
        <v>27</v>
      </c>
      <c r="D53" s="102">
        <f>'прил 2'!H28</f>
        <v>95</v>
      </c>
      <c r="E53" s="102">
        <v>0</v>
      </c>
      <c r="F53" s="102">
        <v>0</v>
      </c>
      <c r="G53" s="130">
        <f>SUM(D53:F53)</f>
        <v>95</v>
      </c>
    </row>
    <row r="54" spans="1:7" ht="15.75">
      <c r="A54" s="212"/>
      <c r="B54" s="212"/>
      <c r="C54" s="8" t="s">
        <v>28</v>
      </c>
      <c r="D54" s="102">
        <f>'прил 2'!H34-D53</f>
        <v>66367.56999999999</v>
      </c>
      <c r="E54" s="102">
        <f>'прил 2'!I34</f>
        <v>28196.459</v>
      </c>
      <c r="F54" s="102">
        <f>'прил 2'!J34</f>
        <v>28196.459</v>
      </c>
      <c r="G54" s="130">
        <f>SUM(D54:F54)</f>
        <v>122760.488</v>
      </c>
    </row>
    <row r="55" spans="1:7" ht="15.75">
      <c r="A55" s="212"/>
      <c r="B55" s="212"/>
      <c r="C55" s="8" t="s">
        <v>30</v>
      </c>
      <c r="D55" s="102"/>
      <c r="E55" s="102"/>
      <c r="F55" s="130"/>
      <c r="G55" s="130"/>
    </row>
    <row r="56" spans="1:7" ht="15.75">
      <c r="A56" s="187"/>
      <c r="B56" s="187"/>
      <c r="C56" s="8" t="s">
        <v>26</v>
      </c>
      <c r="D56" s="102"/>
      <c r="E56" s="102"/>
      <c r="F56" s="130"/>
      <c r="G56" s="130"/>
    </row>
    <row r="57" spans="1:7" ht="15.75">
      <c r="A57" s="186" t="s">
        <v>101</v>
      </c>
      <c r="B57" s="186" t="s">
        <v>104</v>
      </c>
      <c r="C57" s="21" t="s">
        <v>20</v>
      </c>
      <c r="D57" s="130">
        <f>D59</f>
        <v>4337.710999999999</v>
      </c>
      <c r="E57" s="130">
        <f>E59</f>
        <v>4327.411</v>
      </c>
      <c r="F57" s="130">
        <f>E57</f>
        <v>4327.411</v>
      </c>
      <c r="G57" s="130">
        <f>SUM(D57:F57)</f>
        <v>12992.533</v>
      </c>
    </row>
    <row r="58" spans="1:7" ht="15.75">
      <c r="A58" s="212"/>
      <c r="B58" s="212"/>
      <c r="C58" s="8" t="s">
        <v>21</v>
      </c>
      <c r="D58" s="102"/>
      <c r="E58" s="102"/>
      <c r="F58" s="130"/>
      <c r="G58" s="130"/>
    </row>
    <row r="59" spans="1:7" ht="15.75">
      <c r="A59" s="212"/>
      <c r="B59" s="212"/>
      <c r="C59" s="21" t="s">
        <v>85</v>
      </c>
      <c r="D59" s="130">
        <f>SUM(D60:D64)</f>
        <v>4337.710999999999</v>
      </c>
      <c r="E59" s="130">
        <f>SUM(E60:E64)</f>
        <v>4327.411</v>
      </c>
      <c r="F59" s="130">
        <f>E59</f>
        <v>4327.411</v>
      </c>
      <c r="G59" s="130">
        <f>SUM(D59:F59)</f>
        <v>12992.533</v>
      </c>
    </row>
    <row r="60" spans="1:7" ht="15.75">
      <c r="A60" s="212"/>
      <c r="B60" s="212"/>
      <c r="C60" s="8" t="s">
        <v>22</v>
      </c>
      <c r="D60" s="102"/>
      <c r="E60" s="102"/>
      <c r="F60" s="130"/>
      <c r="G60" s="130"/>
    </row>
    <row r="61" spans="1:7" ht="15.75">
      <c r="A61" s="212"/>
      <c r="B61" s="212"/>
      <c r="C61" s="8" t="s">
        <v>27</v>
      </c>
      <c r="D61" s="102">
        <f>'прил 3'!H21+'прил 3'!H25+'прил 3'!H23</f>
        <v>308.90000000000003</v>
      </c>
      <c r="E61" s="102">
        <f>'прил 3'!I21+'прил 3'!I25+'прил 3'!I23</f>
        <v>298.6</v>
      </c>
      <c r="F61" s="102">
        <f>E61</f>
        <v>298.6</v>
      </c>
      <c r="G61" s="130">
        <f>SUM(D61:F61)</f>
        <v>906.1</v>
      </c>
    </row>
    <row r="62" spans="1:7" ht="15.75">
      <c r="A62" s="212"/>
      <c r="B62" s="212"/>
      <c r="C62" s="8" t="s">
        <v>28</v>
      </c>
      <c r="D62" s="102">
        <f>'прил 3'!H16+'прил 3'!H27+'прил 3'!H29</f>
        <v>4028.8109999999997</v>
      </c>
      <c r="E62" s="102">
        <f>'прил 3'!I16+'прил 3'!I27+'прил 3'!I29</f>
        <v>4028.8109999999997</v>
      </c>
      <c r="F62" s="102">
        <f>'прил 3'!J16+'прил 3'!J27+'прил 3'!J29</f>
        <v>4028.8109999999997</v>
      </c>
      <c r="G62" s="130">
        <f>SUM(D62:F62)</f>
        <v>12086.432999999999</v>
      </c>
    </row>
    <row r="63" spans="1:7" ht="15.75">
      <c r="A63" s="212"/>
      <c r="B63" s="212"/>
      <c r="C63" s="8" t="s">
        <v>30</v>
      </c>
      <c r="D63" s="102"/>
      <c r="E63" s="102"/>
      <c r="F63" s="102"/>
      <c r="G63" s="130"/>
    </row>
    <row r="64" spans="1:7" ht="15.75">
      <c r="A64" s="187"/>
      <c r="B64" s="187"/>
      <c r="C64" s="8" t="s">
        <v>26</v>
      </c>
      <c r="D64" s="102"/>
      <c r="E64" s="102"/>
      <c r="F64" s="130"/>
      <c r="G64" s="130"/>
    </row>
    <row r="65" spans="1:7" ht="15.75">
      <c r="A65" s="186" t="s">
        <v>102</v>
      </c>
      <c r="B65" s="186" t="s">
        <v>105</v>
      </c>
      <c r="C65" s="21" t="s">
        <v>20</v>
      </c>
      <c r="D65" s="130">
        <f>D67+D73</f>
        <v>87984.09600000002</v>
      </c>
      <c r="E65" s="130">
        <f>E67+E73</f>
        <v>83689.20400000001</v>
      </c>
      <c r="F65" s="130">
        <f>E65</f>
        <v>83689.20400000001</v>
      </c>
      <c r="G65" s="130">
        <f>SUM(D65:F65)</f>
        <v>255362.50400000007</v>
      </c>
    </row>
    <row r="66" spans="1:7" ht="15.75">
      <c r="A66" s="212"/>
      <c r="B66" s="212"/>
      <c r="C66" s="8" t="s">
        <v>21</v>
      </c>
      <c r="D66" s="102"/>
      <c r="E66" s="102"/>
      <c r="F66" s="130"/>
      <c r="G66" s="130"/>
    </row>
    <row r="67" spans="1:7" ht="31.5">
      <c r="A67" s="212"/>
      <c r="B67" s="212"/>
      <c r="C67" s="21" t="s">
        <v>41</v>
      </c>
      <c r="D67" s="130">
        <f>SUM(D68:D72)</f>
        <v>87984.09600000002</v>
      </c>
      <c r="E67" s="130">
        <f>SUM(E68:E72)</f>
        <v>83689.20400000001</v>
      </c>
      <c r="F67" s="130">
        <f>E67</f>
        <v>83689.20400000001</v>
      </c>
      <c r="G67" s="130">
        <f>SUM(D67:F67)</f>
        <v>255362.50400000007</v>
      </c>
    </row>
    <row r="68" spans="1:7" ht="15.75">
      <c r="A68" s="212"/>
      <c r="B68" s="212"/>
      <c r="C68" s="8" t="s">
        <v>22</v>
      </c>
      <c r="D68" s="102">
        <f>'прил 4'!H45+'прил 4'!H44+'прил 4'!H43+'прил 4'!H42</f>
        <v>392.5</v>
      </c>
      <c r="E68" s="102">
        <v>18.4</v>
      </c>
      <c r="F68" s="102">
        <v>18.4</v>
      </c>
      <c r="G68" s="130">
        <f>SUM(D68:F68)</f>
        <v>429.29999999999995</v>
      </c>
    </row>
    <row r="69" spans="1:7" ht="15.75">
      <c r="A69" s="212"/>
      <c r="B69" s="212"/>
      <c r="C69" s="8" t="s">
        <v>27</v>
      </c>
      <c r="D69" s="102">
        <f>'прил 4'!H46+'прил 4'!H47</f>
        <v>3033.969</v>
      </c>
      <c r="E69" s="102">
        <v>331.3</v>
      </c>
      <c r="F69" s="102">
        <v>331.3</v>
      </c>
      <c r="G69" s="130">
        <f>SUM(D69:F69)</f>
        <v>3696.5690000000004</v>
      </c>
    </row>
    <row r="70" spans="1:7" ht="15.75">
      <c r="A70" s="212"/>
      <c r="B70" s="212"/>
      <c r="C70" s="8" t="s">
        <v>28</v>
      </c>
      <c r="D70" s="102">
        <f>'прил 4'!H111-'прил 4'!H48</f>
        <v>84557.62700000002</v>
      </c>
      <c r="E70" s="102">
        <f>'прил 4'!I111-'прил 4'!I48</f>
        <v>83339.50400000002</v>
      </c>
      <c r="F70" s="102">
        <f>'прил 4'!J111-'прил 4'!J48</f>
        <v>83339.50400000002</v>
      </c>
      <c r="G70" s="130">
        <f>SUM(D70:F70)</f>
        <v>251236.63500000007</v>
      </c>
    </row>
    <row r="71" spans="1:7" ht="15.75">
      <c r="A71" s="212"/>
      <c r="B71" s="212"/>
      <c r="C71" s="8" t="s">
        <v>30</v>
      </c>
      <c r="D71" s="102"/>
      <c r="E71" s="102"/>
      <c r="F71" s="102"/>
      <c r="G71" s="130"/>
    </row>
    <row r="72" spans="1:7" ht="15.75">
      <c r="A72" s="212"/>
      <c r="B72" s="212"/>
      <c r="C72" s="8" t="s">
        <v>26</v>
      </c>
      <c r="D72" s="102"/>
      <c r="E72" s="102"/>
      <c r="F72" s="130"/>
      <c r="G72" s="130"/>
    </row>
    <row r="73" spans="1:7" s="19" customFormat="1" ht="31.5">
      <c r="A73" s="212"/>
      <c r="B73" s="212"/>
      <c r="C73" s="21" t="s">
        <v>90</v>
      </c>
      <c r="D73" s="130">
        <f>SUM(D74:D78)</f>
        <v>0</v>
      </c>
      <c r="E73" s="130">
        <f>SUM(E74:E78)</f>
        <v>0</v>
      </c>
      <c r="F73" s="130">
        <f>E73</f>
        <v>0</v>
      </c>
      <c r="G73" s="130">
        <f>SUM(D73:F73)</f>
        <v>0</v>
      </c>
    </row>
    <row r="74" spans="1:7" ht="15.75">
      <c r="A74" s="212"/>
      <c r="B74" s="212"/>
      <c r="C74" s="8" t="s">
        <v>22</v>
      </c>
      <c r="D74" s="102"/>
      <c r="E74" s="102"/>
      <c r="F74" s="130"/>
      <c r="G74" s="130"/>
    </row>
    <row r="75" spans="1:7" ht="15.75">
      <c r="A75" s="212"/>
      <c r="B75" s="212"/>
      <c r="C75" s="8" t="s">
        <v>27</v>
      </c>
      <c r="D75" s="102"/>
      <c r="E75" s="102"/>
      <c r="F75" s="130"/>
      <c r="G75" s="130"/>
    </row>
    <row r="76" spans="1:7" ht="15.75">
      <c r="A76" s="212"/>
      <c r="B76" s="212"/>
      <c r="C76" s="8" t="s">
        <v>28</v>
      </c>
      <c r="D76" s="102">
        <f>'прил 4'!H110</f>
        <v>0</v>
      </c>
      <c r="E76" s="102">
        <f>'прил 4'!I110</f>
        <v>0</v>
      </c>
      <c r="F76" s="102">
        <f>E76</f>
        <v>0</v>
      </c>
      <c r="G76" s="130">
        <f>SUM(D76:F76)</f>
        <v>0</v>
      </c>
    </row>
    <row r="77" spans="1:7" ht="15.75">
      <c r="A77" s="212"/>
      <c r="B77" s="212"/>
      <c r="C77" s="8" t="s">
        <v>25</v>
      </c>
      <c r="D77" s="62"/>
      <c r="E77" s="62"/>
      <c r="F77" s="130"/>
      <c r="G77" s="130"/>
    </row>
    <row r="78" spans="1:7" ht="15.75">
      <c r="A78" s="187"/>
      <c r="B78" s="187"/>
      <c r="C78" s="8" t="s">
        <v>26</v>
      </c>
      <c r="D78" s="62"/>
      <c r="E78" s="62"/>
      <c r="F78" s="130"/>
      <c r="G78" s="130"/>
    </row>
    <row r="79" spans="1:7" ht="15.75">
      <c r="A79" s="186" t="s">
        <v>237</v>
      </c>
      <c r="B79" s="186" t="s">
        <v>212</v>
      </c>
      <c r="C79" s="21" t="s">
        <v>20</v>
      </c>
      <c r="D79" s="130">
        <f>D81+D87</f>
        <v>0</v>
      </c>
      <c r="E79" s="130">
        <f>E81+E87</f>
        <v>0</v>
      </c>
      <c r="F79" s="130">
        <f>E79</f>
        <v>0</v>
      </c>
      <c r="G79" s="130">
        <f>SUM(D79:F79)</f>
        <v>0</v>
      </c>
    </row>
    <row r="80" spans="1:7" ht="15.75">
      <c r="A80" s="212"/>
      <c r="B80" s="212"/>
      <c r="C80" s="8" t="s">
        <v>21</v>
      </c>
      <c r="D80" s="102"/>
      <c r="E80" s="102"/>
      <c r="F80" s="130"/>
      <c r="G80" s="130"/>
    </row>
    <row r="81" spans="1:7" ht="31.5">
      <c r="A81" s="212"/>
      <c r="B81" s="212"/>
      <c r="C81" s="21" t="s">
        <v>41</v>
      </c>
      <c r="D81" s="130">
        <f>SUM(D82:D86)</f>
        <v>0</v>
      </c>
      <c r="E81" s="130">
        <f>SUM(E82:E86)</f>
        <v>0</v>
      </c>
      <c r="F81" s="130">
        <f>E81</f>
        <v>0</v>
      </c>
      <c r="G81" s="130">
        <f>SUM(D81:F81)</f>
        <v>0</v>
      </c>
    </row>
    <row r="82" spans="1:7" ht="15.75">
      <c r="A82" s="212"/>
      <c r="B82" s="212"/>
      <c r="C82" s="8" t="s">
        <v>22</v>
      </c>
      <c r="D82" s="102">
        <v>0</v>
      </c>
      <c r="E82" s="102">
        <v>0</v>
      </c>
      <c r="F82" s="102">
        <f>E82</f>
        <v>0</v>
      </c>
      <c r="G82" s="130">
        <f>SUM(D82:F82)</f>
        <v>0</v>
      </c>
    </row>
    <row r="83" spans="1:7" ht="15.75">
      <c r="A83" s="212"/>
      <c r="B83" s="212"/>
      <c r="C83" s="8" t="s">
        <v>27</v>
      </c>
      <c r="D83" s="102">
        <v>0</v>
      </c>
      <c r="E83" s="102">
        <v>0</v>
      </c>
      <c r="F83" s="102">
        <f>E83</f>
        <v>0</v>
      </c>
      <c r="G83" s="130">
        <f>SUM(D83:F83)</f>
        <v>0</v>
      </c>
    </row>
    <row r="84" spans="1:7" ht="15.75">
      <c r="A84" s="212"/>
      <c r="B84" s="212"/>
      <c r="C84" s="8" t="s">
        <v>28</v>
      </c>
      <c r="D84" s="102">
        <v>0</v>
      </c>
      <c r="E84" s="102">
        <v>0</v>
      </c>
      <c r="F84" s="102">
        <f>E84</f>
        <v>0</v>
      </c>
      <c r="G84" s="130">
        <f>SUM(D84:F84)</f>
        <v>0</v>
      </c>
    </row>
    <row r="85" spans="1:7" ht="15.75">
      <c r="A85" s="212"/>
      <c r="B85" s="212"/>
      <c r="C85" s="8" t="s">
        <v>30</v>
      </c>
      <c r="D85" s="102"/>
      <c r="E85" s="102"/>
      <c r="F85" s="102"/>
      <c r="G85" s="102"/>
    </row>
    <row r="86" spans="1:7" ht="15.75">
      <c r="A86" s="187"/>
      <c r="B86" s="187"/>
      <c r="C86" s="8" t="s">
        <v>26</v>
      </c>
      <c r="D86" s="102"/>
      <c r="E86" s="102"/>
      <c r="F86" s="102"/>
      <c r="G86" s="102"/>
    </row>
    <row r="87" spans="1:7" ht="15.75">
      <c r="A87" s="9"/>
      <c r="B87" s="9"/>
      <c r="C87" s="5"/>
      <c r="D87" s="33"/>
      <c r="E87" s="33"/>
      <c r="F87" s="33"/>
      <c r="G87" s="33"/>
    </row>
    <row r="88" spans="1:7" ht="15.75" hidden="1">
      <c r="A88" s="3" t="s">
        <v>107</v>
      </c>
      <c r="C88" s="17"/>
      <c r="E88" s="221" t="s">
        <v>108</v>
      </c>
      <c r="F88" s="221"/>
      <c r="G88" s="221"/>
    </row>
    <row r="89" spans="3:7" ht="15.75" hidden="1">
      <c r="C89" s="1" t="s">
        <v>31</v>
      </c>
      <c r="E89" s="219" t="s">
        <v>32</v>
      </c>
      <c r="F89" s="219"/>
      <c r="G89" s="219"/>
    </row>
    <row r="90" spans="1:31" s="4" customFormat="1" ht="15.75">
      <c r="A90" s="1"/>
      <c r="B90" s="1"/>
      <c r="C90" s="1"/>
      <c r="D90" s="32"/>
      <c r="E90" s="32"/>
      <c r="F90" s="32"/>
      <c r="G90" s="3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s="4" customFormat="1" ht="15.75">
      <c r="A91" s="15"/>
      <c r="B91" s="15"/>
      <c r="C91" s="15"/>
      <c r="D91" s="32"/>
      <c r="E91" s="32"/>
      <c r="F91" s="32"/>
      <c r="G91" s="3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s="4" customFormat="1" ht="15.75">
      <c r="A92" s="220"/>
      <c r="B92" s="220"/>
      <c r="C92" s="220"/>
      <c r="D92" s="32"/>
      <c r="E92" s="32"/>
      <c r="F92" s="32"/>
      <c r="G92" s="3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s="4" customFormat="1" ht="15.75" customHeight="1">
      <c r="A93" s="220"/>
      <c r="B93" s="220"/>
      <c r="C93" s="220"/>
      <c r="D93" s="32"/>
      <c r="E93" s="32"/>
      <c r="F93" s="32"/>
      <c r="G93" s="32"/>
      <c r="H93" s="218"/>
      <c r="I93" s="21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s="4" customFormat="1" ht="15.75">
      <c r="A94" s="16"/>
      <c r="B94" s="15"/>
      <c r="C94" s="15"/>
      <c r="D94" s="32"/>
      <c r="E94" s="32"/>
      <c r="F94" s="32"/>
      <c r="G94" s="32"/>
      <c r="H94" s="218"/>
      <c r="I94" s="21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s="4" customFormat="1" ht="23.25">
      <c r="A95" s="15"/>
      <c r="B95" s="15"/>
      <c r="C95" s="15"/>
      <c r="D95" s="32"/>
      <c r="E95" s="131"/>
      <c r="F95" s="131"/>
      <c r="G95" s="3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5:6" ht="23.25">
      <c r="E96" s="132"/>
      <c r="F96" s="131"/>
    </row>
    <row r="97" spans="5:6" ht="23.25">
      <c r="E97" s="131"/>
      <c r="F97" s="131"/>
    </row>
    <row r="98" spans="2:6" ht="23.25">
      <c r="B98" s="134"/>
      <c r="E98" s="132"/>
      <c r="F98" s="131"/>
    </row>
    <row r="99" spans="5:6" ht="23.25">
      <c r="E99" s="131"/>
      <c r="F99" s="131"/>
    </row>
    <row r="100" spans="5:6" ht="23.25">
      <c r="E100" s="131"/>
      <c r="F100" s="131"/>
    </row>
    <row r="101" spans="2:6" ht="23.25">
      <c r="B101" s="134"/>
      <c r="E101" s="132"/>
      <c r="F101" s="131"/>
    </row>
    <row r="102" spans="2:6" ht="23.25">
      <c r="B102" s="133"/>
      <c r="E102" s="131"/>
      <c r="F102" s="131"/>
    </row>
  </sheetData>
  <sheetProtection/>
  <mergeCells count="31">
    <mergeCell ref="H94:I94"/>
    <mergeCell ref="A12:G12"/>
    <mergeCell ref="A14:A15"/>
    <mergeCell ref="B14:B15"/>
    <mergeCell ref="C14:C15"/>
    <mergeCell ref="A49:A56"/>
    <mergeCell ref="A41:A48"/>
    <mergeCell ref="A10:G10"/>
    <mergeCell ref="A9:G9"/>
    <mergeCell ref="A7:G7"/>
    <mergeCell ref="A8:G8"/>
    <mergeCell ref="D3:G3"/>
    <mergeCell ref="D4:G5"/>
    <mergeCell ref="D1:G1"/>
    <mergeCell ref="B41:B48"/>
    <mergeCell ref="B57:B64"/>
    <mergeCell ref="B65:B78"/>
    <mergeCell ref="A16:A40"/>
    <mergeCell ref="B16:B40"/>
    <mergeCell ref="B49:B56"/>
    <mergeCell ref="A57:A64"/>
    <mergeCell ref="A65:A78"/>
    <mergeCell ref="D14:G14"/>
    <mergeCell ref="A11:G11"/>
    <mergeCell ref="H93:I93"/>
    <mergeCell ref="E89:G89"/>
    <mergeCell ref="A92:C92"/>
    <mergeCell ref="A93:C93"/>
    <mergeCell ref="E88:G88"/>
    <mergeCell ref="A79:A86"/>
    <mergeCell ref="B79:B86"/>
  </mergeCells>
  <printOptions/>
  <pageMargins left="0.7874015748031497" right="0.1968503937007874" top="0.5118110236220472" bottom="0.5118110236220472" header="0.5118110236220472" footer="0.5118110236220472"/>
  <pageSetup horizontalDpi="600" verticalDpi="600" orientation="landscape" paperSize="9" scale="64" r:id="rId1"/>
  <headerFooter differentFirst="1" alignWithMargins="0">
    <oddHeader>&amp;C&amp;P</oddHead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Иванова</cp:lastModifiedBy>
  <cp:lastPrinted>2018-08-17T10:35:32Z</cp:lastPrinted>
  <dcterms:created xsi:type="dcterms:W3CDTF">1996-10-08T23:32:33Z</dcterms:created>
  <dcterms:modified xsi:type="dcterms:W3CDTF">2018-08-17T10:35:54Z</dcterms:modified>
  <cp:category/>
  <cp:version/>
  <cp:contentType/>
  <cp:contentStatus/>
</cp:coreProperties>
</file>