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Готовкина\Desktop\Изменения декабрь 2022\"/>
    </mc:Choice>
  </mc:AlternateContent>
  <bookViews>
    <workbookView xWindow="0" yWindow="0" windowWidth="24795" windowHeight="12090" tabRatio="777" firstSheet="2" activeTab="15"/>
  </bookViews>
  <sheets>
    <sheet name="Пр. 1 к Паспорту" sheetId="1" r:id="rId1"/>
    <sheet name="Пр. 1 к 1ПП" sheetId="5" r:id="rId2"/>
    <sheet name="Пр.2 к 1ПП" sheetId="6" r:id="rId3"/>
    <sheet name="Пр.1 к 2ПП" sheetId="8" r:id="rId4"/>
    <sheet name="Пр.2 к 2ПП" sheetId="9" r:id="rId5"/>
    <sheet name="Пр.1 к 3ПП" sheetId="10" r:id="rId6"/>
    <sheet name="Пр.2 к 3ПП" sheetId="11" r:id="rId7"/>
    <sheet name="пр 1 к 4 ПП" sheetId="12" r:id="rId8"/>
    <sheet name="пр 2 к 4 пп" sheetId="13" r:id="rId9"/>
    <sheet name="пр 1 к 5 пп" sheetId="16" r:id="rId10"/>
    <sheet name="пр 2 к 5 пп" sheetId="17" r:id="rId11"/>
    <sheet name="Пр.6 к МП" sheetId="2" r:id="rId12"/>
    <sheet name="Пр. 7 к МП" sheetId="3" r:id="rId13"/>
    <sheet name="Пр.8 к МП" sheetId="4" r:id="rId14"/>
    <sheet name="Пр.9 к переч" sheetId="14" r:id="rId15"/>
    <sheet name="Пр.9 ОМ" sheetId="15" r:id="rId16"/>
  </sheets>
  <externalReferences>
    <externalReference r:id="rId17"/>
  </externalReferences>
  <definedNames>
    <definedName name="Z_0CE72C7C_BA16_4CAF_8510_EA0FA4147AAD_.wvu.PrintArea" localSheetId="9" hidden="1">'пр 1 к 5 пп'!$A$1:$L$12</definedName>
    <definedName name="Z_0CE72C7C_BA16_4CAF_8510_EA0FA4147AAD_.wvu.PrintArea" localSheetId="10" hidden="1">'пр 2 к 5 пп'!$A$1:$L$12</definedName>
    <definedName name="Z_0CE72C7C_BA16_4CAF_8510_EA0FA4147AAD_.wvu.PrintArea" localSheetId="1" hidden="1">'Пр. 1 к 1ПП'!$A$1:$H$18</definedName>
    <definedName name="Z_0CE72C7C_BA16_4CAF_8510_EA0FA4147AAD_.wvu.PrintArea" localSheetId="0" hidden="1">'Пр. 1 к Паспорту'!$A$1:$H$30</definedName>
    <definedName name="Z_0CE72C7C_BA16_4CAF_8510_EA0FA4147AAD_.wvu.PrintArea" localSheetId="12" hidden="1">'Пр. 7 к МП'!$B$1:$L$47</definedName>
    <definedName name="Z_0CE72C7C_BA16_4CAF_8510_EA0FA4147AAD_.wvu.PrintArea" localSheetId="3" hidden="1">'Пр.1 к 2ПП'!$A$1:$G$34</definedName>
    <definedName name="Z_0CE72C7C_BA16_4CAF_8510_EA0FA4147AAD_.wvu.PrintArea" localSheetId="5" hidden="1">'Пр.1 к 3ПП'!$A$1:$G$20</definedName>
    <definedName name="Z_0CE72C7C_BA16_4CAF_8510_EA0FA4147AAD_.wvu.PrintArea" localSheetId="2" hidden="1">'Пр.2 к 1ПП'!$B$1:$L$26</definedName>
    <definedName name="Z_0CE72C7C_BA16_4CAF_8510_EA0FA4147AAD_.wvu.PrintArea" localSheetId="4" hidden="1">'Пр.2 к 2ПП'!$B$1:$L$30</definedName>
    <definedName name="Z_0CE72C7C_BA16_4CAF_8510_EA0FA4147AAD_.wvu.PrintArea" localSheetId="6" hidden="1">'Пр.2 к 3ПП'!$B$1:$L$23</definedName>
    <definedName name="Z_0CE72C7C_BA16_4CAF_8510_EA0FA4147AAD_.wvu.PrintArea" localSheetId="11" hidden="1">'Пр.6 к МП'!$A$1:$L$12</definedName>
    <definedName name="Z_0CE72C7C_BA16_4CAF_8510_EA0FA4147AAD_.wvu.PrintArea" localSheetId="13" hidden="1">'Пр.8 к МП'!$B$1:$N$51</definedName>
    <definedName name="Z_0CE72C7C_BA16_4CAF_8510_EA0FA4147AAD_.wvu.PrintTitles" localSheetId="0" hidden="1">'Пр. 1 к Паспорту'!$6:$6</definedName>
    <definedName name="Z_0CE72C7C_BA16_4CAF_8510_EA0FA4147AAD_.wvu.PrintTitles" localSheetId="12" hidden="1">'Пр. 7 к МП'!$6:$7</definedName>
    <definedName name="Z_0CE72C7C_BA16_4CAF_8510_EA0FA4147AAD_.wvu.PrintTitles" localSheetId="3" hidden="1">'Пр.1 к 2ПП'!$5:$6</definedName>
    <definedName name="Z_0CE72C7C_BA16_4CAF_8510_EA0FA4147AAD_.wvu.PrintTitles" localSheetId="13" hidden="1">'Пр.8 к МП'!$7:$8</definedName>
    <definedName name="Z_C04E132C_DB09_4BDA_934A_E24AADBD03E8_.wvu.PrintArea" localSheetId="9" hidden="1">'пр 1 к 5 пп'!$A$1:$L$12</definedName>
    <definedName name="Z_C04E132C_DB09_4BDA_934A_E24AADBD03E8_.wvu.PrintArea" localSheetId="10" hidden="1">'пр 2 к 5 пп'!$A$1:$L$12</definedName>
    <definedName name="Z_C04E132C_DB09_4BDA_934A_E24AADBD03E8_.wvu.PrintArea" localSheetId="1" hidden="1">'Пр. 1 к 1ПП'!$A$1:$H$18</definedName>
    <definedName name="Z_C04E132C_DB09_4BDA_934A_E24AADBD03E8_.wvu.PrintArea" localSheetId="0" hidden="1">'Пр. 1 к Паспорту'!$A$1:$H$30</definedName>
    <definedName name="Z_C04E132C_DB09_4BDA_934A_E24AADBD03E8_.wvu.PrintArea" localSheetId="12" hidden="1">'Пр. 7 к МП'!$B$1:$L$31</definedName>
    <definedName name="Z_C04E132C_DB09_4BDA_934A_E24AADBD03E8_.wvu.PrintArea" localSheetId="3" hidden="1">'Пр.1 к 2ПП'!$A$1:$H$34</definedName>
    <definedName name="Z_C04E132C_DB09_4BDA_934A_E24AADBD03E8_.wvu.PrintArea" localSheetId="5" hidden="1">'Пр.1 к 3ПП'!$A$1:$H$20</definedName>
    <definedName name="Z_C04E132C_DB09_4BDA_934A_E24AADBD03E8_.wvu.PrintArea" localSheetId="2" hidden="1">'Пр.2 к 1ПП'!$B$1:$L$26</definedName>
    <definedName name="Z_C04E132C_DB09_4BDA_934A_E24AADBD03E8_.wvu.PrintArea" localSheetId="4" hidden="1">'Пр.2 к 2ПП'!$B$1:$L$30</definedName>
    <definedName name="Z_C04E132C_DB09_4BDA_934A_E24AADBD03E8_.wvu.PrintArea" localSheetId="6" hidden="1">'Пр.2 к 3ПП'!$B$1:$L$23</definedName>
    <definedName name="Z_C04E132C_DB09_4BDA_934A_E24AADBD03E8_.wvu.PrintArea" localSheetId="11" hidden="1">'Пр.6 к МП'!$A$1:$L$12</definedName>
    <definedName name="Z_C04E132C_DB09_4BDA_934A_E24AADBD03E8_.wvu.PrintArea" localSheetId="13" hidden="1">'Пр.8 к МП'!$B$1:$N$51</definedName>
    <definedName name="Z_C04E132C_DB09_4BDA_934A_E24AADBD03E8_.wvu.PrintTitles" localSheetId="0" hidden="1">'Пр. 1 к Паспорту'!$6:$6</definedName>
    <definedName name="Z_C04E132C_DB09_4BDA_934A_E24AADBD03E8_.wvu.PrintTitles" localSheetId="12" hidden="1">'Пр. 7 к МП'!$6:$7</definedName>
    <definedName name="Z_C04E132C_DB09_4BDA_934A_E24AADBD03E8_.wvu.PrintTitles" localSheetId="3" hidden="1">'Пр.1 к 2ПП'!$5:$6</definedName>
    <definedName name="Z_C04E132C_DB09_4BDA_934A_E24AADBD03E8_.wvu.PrintTitles" localSheetId="13" hidden="1">'Пр.8 к МП'!$7:$8</definedName>
    <definedName name="_xlnm.Print_Titles" localSheetId="9">'пр 1 к 5 пп'!$11:$12</definedName>
    <definedName name="_xlnm.Print_Titles" localSheetId="10">'пр 2 к 5 пп'!$11:$12</definedName>
    <definedName name="_xlnm.Print_Titles" localSheetId="0">'Пр. 1 к Паспорту'!$6:$6</definedName>
    <definedName name="_xlnm.Print_Titles" localSheetId="12">'Пр. 7 к МП'!$6:$7</definedName>
    <definedName name="_xlnm.Print_Titles" localSheetId="3">'Пр.1 к 2ПП'!$5:$6</definedName>
    <definedName name="_xlnm.Print_Titles" localSheetId="2">'Пр.2 к 1ПП'!$6:$7</definedName>
    <definedName name="_xlnm.Print_Titles" localSheetId="11">'Пр.6 к МП'!$11:$12</definedName>
    <definedName name="_xlnm.Print_Titles" localSheetId="13">'Пр.8 к МП'!$7:$8</definedName>
    <definedName name="_xlnm.Print_Area" localSheetId="7">'пр 1 к 4 ПП'!$A$1:$H$13</definedName>
    <definedName name="_xlnm.Print_Area" localSheetId="9">'пр 1 к 5 пп'!$A$1:$H$20</definedName>
    <definedName name="_xlnm.Print_Area" localSheetId="8">'пр 2 к 4 пп'!$A$1:$L$56</definedName>
    <definedName name="_xlnm.Print_Area" localSheetId="10">'пр 2 к 5 пп'!$A$1:$L$17</definedName>
    <definedName name="_xlnm.Print_Area" localSheetId="1">'Пр. 1 к 1ПП'!$A$1:$I$11</definedName>
    <definedName name="_xlnm.Print_Area" localSheetId="0">'Пр. 1 к Паспорту'!$A$1:$O$10</definedName>
    <definedName name="_xlnm.Print_Area" localSheetId="12">'Пр. 7 к МП'!$A$1:$L$33</definedName>
    <definedName name="_xlnm.Print_Area" localSheetId="3">'Пр.1 к 2ПП'!$A$1:$H$15</definedName>
    <definedName name="_xlnm.Print_Area" localSheetId="5">'Пр.1 к 3ПП'!$A$1:$H$14</definedName>
    <definedName name="_xlnm.Print_Area" localSheetId="2">'Пр.2 к 1ПП'!$A$1:$L$20</definedName>
    <definedName name="_xlnm.Print_Area" localSheetId="4">'Пр.2 к 2ПП'!$A$1:$L$25</definedName>
    <definedName name="_xlnm.Print_Area" localSheetId="6">'Пр.2 к 3ПП'!$A$1:$L$28</definedName>
    <definedName name="_xlnm.Print_Area" localSheetId="11">'Пр.6 к МП'!$A$1:$E$24</definedName>
    <definedName name="_xlnm.Print_Area" localSheetId="13">'Пр.8 к МП'!$A$1:$O$65</definedName>
  </definedNames>
  <calcPr calcId="152511"/>
  <customWorkbookViews>
    <customWorkbookView name="dorohova - Личное представление" guid="{0CE72C7C-BA16-4CAF-8510-EA0FA4147AAD}" mergeInterval="0" personalView="1" maximized="1" windowWidth="1276" windowHeight="817" tabRatio="777" activeSheetId="1"/>
    <customWorkbookView name="Григорьева - Личное представление" guid="{C04E132C-DB09-4BDA-934A-E24AADBD03E8}" mergeInterval="0" personalView="1" maximized="1" windowWidth="1276" windowHeight="844" tabRatio="777" activeSheetId="7"/>
  </customWorkbookViews>
</workbook>
</file>

<file path=xl/calcChain.xml><?xml version="1.0" encoding="utf-8"?>
<calcChain xmlns="http://schemas.openxmlformats.org/spreadsheetml/2006/main">
  <c r="U17" i="17" l="1"/>
  <c r="W16" i="17"/>
  <c r="V16" i="17"/>
  <c r="V15" i="17"/>
  <c r="W15" i="17" s="1"/>
  <c r="V14" i="17"/>
  <c r="V13" i="17"/>
  <c r="W13" i="17" s="1"/>
  <c r="W12" i="17"/>
  <c r="V12" i="17"/>
  <c r="V11" i="17"/>
  <c r="V17" i="17" s="1"/>
  <c r="H17" i="17"/>
  <c r="I16" i="17"/>
  <c r="J16" i="17" s="1"/>
  <c r="I15" i="17"/>
  <c r="J15" i="17" s="1"/>
  <c r="I14" i="17"/>
  <c r="I13" i="17"/>
  <c r="J13" i="17" s="1"/>
  <c r="I12" i="17"/>
  <c r="J12" i="17" s="1"/>
  <c r="I11" i="17"/>
  <c r="J15" i="15"/>
  <c r="I15" i="15"/>
  <c r="H15" i="15"/>
  <c r="K15" i="15" s="1"/>
  <c r="K14" i="15"/>
  <c r="J12" i="15"/>
  <c r="I12" i="15"/>
  <c r="I16" i="15" s="1"/>
  <c r="H12" i="15"/>
  <c r="K11" i="15"/>
  <c r="M63" i="4"/>
  <c r="M59" i="4" s="1"/>
  <c r="L63" i="4"/>
  <c r="L59" i="4" s="1"/>
  <c r="K59" i="4"/>
  <c r="M56" i="4"/>
  <c r="L56" i="4"/>
  <c r="L52" i="4" s="1"/>
  <c r="M52" i="4"/>
  <c r="K52" i="4"/>
  <c r="M49" i="4"/>
  <c r="M45" i="4" s="1"/>
  <c r="L49" i="4"/>
  <c r="K49" i="4"/>
  <c r="L45" i="4"/>
  <c r="J45" i="4"/>
  <c r="I45" i="4"/>
  <c r="H45" i="4"/>
  <c r="G45" i="4"/>
  <c r="F45" i="4"/>
  <c r="E45" i="4"/>
  <c r="C45" i="4"/>
  <c r="K33" i="3"/>
  <c r="K31" i="3" s="1"/>
  <c r="J33" i="3"/>
  <c r="I33" i="3"/>
  <c r="J31" i="3"/>
  <c r="K30" i="3"/>
  <c r="K28" i="3" s="1"/>
  <c r="J30" i="3"/>
  <c r="I30" i="3"/>
  <c r="J28" i="3"/>
  <c r="K27" i="3"/>
  <c r="K25" i="3" s="1"/>
  <c r="J27" i="3"/>
  <c r="I27" i="3"/>
  <c r="J25" i="3"/>
  <c r="P20" i="4"/>
  <c r="M40" i="4"/>
  <c r="M12" i="4" s="1"/>
  <c r="L40" i="4"/>
  <c r="L12" i="4" s="1"/>
  <c r="K40" i="4"/>
  <c r="K12" i="4" s="1"/>
  <c r="P12" i="4" s="1"/>
  <c r="I44" i="13"/>
  <c r="H55" i="13"/>
  <c r="I55" i="13"/>
  <c r="K49" i="13"/>
  <c r="J50" i="13"/>
  <c r="I50" i="13"/>
  <c r="H50" i="13"/>
  <c r="K50" i="13" s="1"/>
  <c r="H36" i="13"/>
  <c r="K48" i="13"/>
  <c r="K47" i="13"/>
  <c r="K21" i="13"/>
  <c r="K18" i="13"/>
  <c r="K14" i="13"/>
  <c r="K12" i="13"/>
  <c r="K54" i="13"/>
  <c r="K53" i="13"/>
  <c r="K52" i="13"/>
  <c r="K51" i="13"/>
  <c r="K45" i="13"/>
  <c r="K43" i="13"/>
  <c r="K42" i="13"/>
  <c r="K41" i="13"/>
  <c r="K39" i="13"/>
  <c r="K38" i="13"/>
  <c r="K37" i="13"/>
  <c r="K30" i="13"/>
  <c r="K31" i="13"/>
  <c r="K29" i="13"/>
  <c r="K20" i="13"/>
  <c r="K35" i="13"/>
  <c r="J36" i="13"/>
  <c r="I36" i="13"/>
  <c r="K14" i="11"/>
  <c r="J42" i="4"/>
  <c r="H40" i="13"/>
  <c r="H32" i="13"/>
  <c r="H27" i="13"/>
  <c r="H15" i="13"/>
  <c r="K42" i="4" s="1"/>
  <c r="S27" i="4" s="1"/>
  <c r="J55" i="13"/>
  <c r="H46" i="13"/>
  <c r="I46" i="13"/>
  <c r="H44" i="13"/>
  <c r="I25" i="13"/>
  <c r="I56" i="13" s="1"/>
  <c r="J44" i="13"/>
  <c r="J13" i="4"/>
  <c r="J31" i="4"/>
  <c r="J24" i="4"/>
  <c r="J17" i="4"/>
  <c r="J12" i="4"/>
  <c r="I38" i="4"/>
  <c r="I31" i="4"/>
  <c r="I24" i="4"/>
  <c r="I17" i="4"/>
  <c r="I14" i="4"/>
  <c r="I13" i="4"/>
  <c r="I10" i="4" s="1"/>
  <c r="I12" i="4"/>
  <c r="H13" i="4"/>
  <c r="H12" i="4"/>
  <c r="G12" i="4"/>
  <c r="F12" i="4"/>
  <c r="E12" i="4"/>
  <c r="J46" i="13"/>
  <c r="I40" i="13"/>
  <c r="J40" i="13"/>
  <c r="I32" i="13"/>
  <c r="J62" i="13" s="1"/>
  <c r="J32" i="13"/>
  <c r="I27" i="13"/>
  <c r="J27" i="13"/>
  <c r="J25" i="13"/>
  <c r="I15" i="13"/>
  <c r="L42" i="4" s="1"/>
  <c r="J15" i="13"/>
  <c r="J56" i="13" s="1"/>
  <c r="H38" i="4"/>
  <c r="G38" i="4"/>
  <c r="F38" i="4"/>
  <c r="E38" i="4"/>
  <c r="H31" i="4"/>
  <c r="G31" i="4"/>
  <c r="F31" i="4"/>
  <c r="E31" i="4"/>
  <c r="H24" i="4"/>
  <c r="G24" i="4"/>
  <c r="F24" i="4"/>
  <c r="E24" i="4"/>
  <c r="H17" i="4"/>
  <c r="G17" i="4"/>
  <c r="F17" i="4"/>
  <c r="E17" i="4"/>
  <c r="H14" i="4"/>
  <c r="G14" i="4"/>
  <c r="F14" i="4"/>
  <c r="G13" i="4"/>
  <c r="G10" i="4" s="1"/>
  <c r="F13" i="4"/>
  <c r="E10" i="4"/>
  <c r="C38" i="4"/>
  <c r="C31" i="4"/>
  <c r="C24" i="4"/>
  <c r="C17" i="4"/>
  <c r="C10" i="4"/>
  <c r="A10" i="13"/>
  <c r="A18" i="11"/>
  <c r="A9" i="11"/>
  <c r="A8" i="11"/>
  <c r="A15" i="9"/>
  <c r="A12" i="9"/>
  <c r="A9" i="9"/>
  <c r="A8" i="9"/>
  <c r="A16" i="6"/>
  <c r="A9" i="6"/>
  <c r="A8" i="6"/>
  <c r="K34" i="13"/>
  <c r="K33" i="13"/>
  <c r="K26" i="13"/>
  <c r="K24" i="13"/>
  <c r="K23" i="13"/>
  <c r="K22" i="13"/>
  <c r="K19" i="13"/>
  <c r="K17" i="13"/>
  <c r="K13" i="13"/>
  <c r="E15" i="12"/>
  <c r="E16" i="12" s="1"/>
  <c r="E13" i="12" s="1"/>
  <c r="J18" i="6"/>
  <c r="I18" i="6"/>
  <c r="H18" i="6"/>
  <c r="K17" i="6"/>
  <c r="K18" i="6" s="1"/>
  <c r="J15" i="6"/>
  <c r="I15" i="6"/>
  <c r="H15" i="6"/>
  <c r="J13" i="6"/>
  <c r="I13" i="6"/>
  <c r="L21" i="4" s="1"/>
  <c r="H13" i="6"/>
  <c r="J11" i="6"/>
  <c r="M21" i="4" s="1"/>
  <c r="I11" i="6"/>
  <c r="H11" i="6"/>
  <c r="K21" i="4" s="1"/>
  <c r="K14" i="4" s="1"/>
  <c r="K19" i="11"/>
  <c r="K20" i="11"/>
  <c r="I17" i="11"/>
  <c r="I21" i="11"/>
  <c r="J21" i="3" s="1"/>
  <c r="J19" i="3" s="1"/>
  <c r="J17" i="11"/>
  <c r="J21" i="11"/>
  <c r="K21" i="3" s="1"/>
  <c r="K19" i="3" s="1"/>
  <c r="H17" i="11"/>
  <c r="H21" i="11"/>
  <c r="K35" i="4" s="1"/>
  <c r="K31" i="4" s="1"/>
  <c r="J20" i="11"/>
  <c r="I20" i="11"/>
  <c r="H20" i="11"/>
  <c r="J17" i="9"/>
  <c r="I17" i="9"/>
  <c r="H17" i="9"/>
  <c r="K16" i="9"/>
  <c r="K20" i="9"/>
  <c r="J19" i="9"/>
  <c r="I19" i="9"/>
  <c r="H19" i="9"/>
  <c r="K18" i="9"/>
  <c r="K19" i="9" s="1"/>
  <c r="J14" i="9"/>
  <c r="I14" i="9"/>
  <c r="H14" i="9"/>
  <c r="K13" i="9"/>
  <c r="K14" i="9" s="1"/>
  <c r="K10" i="9"/>
  <c r="K11" i="9" s="1"/>
  <c r="I11" i="9"/>
  <c r="J11" i="9"/>
  <c r="H11" i="9"/>
  <c r="J20" i="9"/>
  <c r="K18" i="3" s="1"/>
  <c r="K16" i="3" s="1"/>
  <c r="I20" i="9"/>
  <c r="L28" i="4" s="1"/>
  <c r="L24" i="4" s="1"/>
  <c r="J18" i="3"/>
  <c r="J16" i="3" s="1"/>
  <c r="H20" i="9"/>
  <c r="I18" i="3" s="1"/>
  <c r="K10" i="11"/>
  <c r="K17" i="11" s="1"/>
  <c r="K21" i="11" s="1"/>
  <c r="K11" i="11"/>
  <c r="K12" i="11"/>
  <c r="K13" i="11"/>
  <c r="K15" i="11"/>
  <c r="K16" i="11"/>
  <c r="K12" i="6"/>
  <c r="K13" i="6" s="1"/>
  <c r="K14" i="6"/>
  <c r="K15" i="6" s="1"/>
  <c r="K10" i="6"/>
  <c r="K11" i="6" s="1"/>
  <c r="K19" i="6" s="1"/>
  <c r="H15" i="8"/>
  <c r="F15" i="8"/>
  <c r="G15" i="8"/>
  <c r="F10" i="4"/>
  <c r="K16" i="13"/>
  <c r="H25" i="13"/>
  <c r="K28" i="4"/>
  <c r="J19" i="6"/>
  <c r="K15" i="3" s="1"/>
  <c r="N20" i="4"/>
  <c r="J38" i="4"/>
  <c r="J14" i="4"/>
  <c r="J10" i="4"/>
  <c r="M28" i="4"/>
  <c r="M24" i="4" s="1"/>
  <c r="M35" i="4"/>
  <c r="M31" i="4" s="1"/>
  <c r="K40" i="13"/>
  <c r="N40" i="4"/>
  <c r="N12" i="4" s="1"/>
  <c r="H19" i="6"/>
  <c r="I15" i="3" s="1"/>
  <c r="I13" i="3" s="1"/>
  <c r="K17" i="9"/>
  <c r="I21" i="3"/>
  <c r="I19" i="3" s="1"/>
  <c r="L19" i="3" s="1"/>
  <c r="N49" i="4" l="1"/>
  <c r="P28" i="4"/>
  <c r="M42" i="4"/>
  <c r="P42" i="4" s="1"/>
  <c r="M14" i="4"/>
  <c r="J16" i="15"/>
  <c r="L21" i="3"/>
  <c r="K24" i="4"/>
  <c r="P21" i="4"/>
  <c r="K15" i="13"/>
  <c r="I19" i="6"/>
  <c r="J15" i="3" s="1"/>
  <c r="L35" i="4"/>
  <c r="K25" i="13"/>
  <c r="H10" i="4"/>
  <c r="K44" i="13"/>
  <c r="K41" i="4"/>
  <c r="K55" i="13"/>
  <c r="X12" i="17"/>
  <c r="W14" i="17"/>
  <c r="X14" i="17" s="1"/>
  <c r="X16" i="17"/>
  <c r="X13" i="17"/>
  <c r="X15" i="17"/>
  <c r="W11" i="17"/>
  <c r="W17" i="17" s="1"/>
  <c r="L27" i="3"/>
  <c r="L30" i="3"/>
  <c r="L33" i="3"/>
  <c r="I17" i="17"/>
  <c r="K12" i="17"/>
  <c r="J14" i="17"/>
  <c r="K14" i="17" s="1"/>
  <c r="K16" i="17"/>
  <c r="K13" i="17"/>
  <c r="K15" i="17"/>
  <c r="J11" i="17"/>
  <c r="I25" i="3"/>
  <c r="L25" i="3" s="1"/>
  <c r="I31" i="3"/>
  <c r="L31" i="3" s="1"/>
  <c r="K45" i="4"/>
  <c r="N45" i="4" s="1"/>
  <c r="N63" i="4"/>
  <c r="N59" i="4" s="1"/>
  <c r="L14" i="4"/>
  <c r="I28" i="3"/>
  <c r="L28" i="3" s="1"/>
  <c r="K12" i="15"/>
  <c r="H16" i="15"/>
  <c r="K16" i="15" s="1"/>
  <c r="N56" i="4"/>
  <c r="K36" i="13"/>
  <c r="H56" i="13"/>
  <c r="G15" i="12"/>
  <c r="G16" i="12" s="1"/>
  <c r="G13" i="12" s="1"/>
  <c r="J24" i="3"/>
  <c r="J11" i="3" s="1"/>
  <c r="K27" i="13"/>
  <c r="K38" i="4"/>
  <c r="L41" i="4"/>
  <c r="M41" i="4"/>
  <c r="K46" i="13"/>
  <c r="K32" i="13"/>
  <c r="K13" i="3"/>
  <c r="K12" i="3"/>
  <c r="L18" i="3"/>
  <c r="I16" i="3"/>
  <c r="L16" i="3" s="1"/>
  <c r="I12" i="3"/>
  <c r="P35" i="4"/>
  <c r="N21" i="4"/>
  <c r="K17" i="4"/>
  <c r="M17" i="4"/>
  <c r="L17" i="4"/>
  <c r="K24" i="3"/>
  <c r="K11" i="3" s="1"/>
  <c r="H15" i="12"/>
  <c r="H16" i="12" s="1"/>
  <c r="H13" i="12" s="1"/>
  <c r="M13" i="4"/>
  <c r="P40" i="4"/>
  <c r="N42" i="4"/>
  <c r="K13" i="4"/>
  <c r="N28" i="4"/>
  <c r="K56" i="13" l="1"/>
  <c r="J17" i="17"/>
  <c r="J12" i="3"/>
  <c r="J13" i="3"/>
  <c r="L13" i="3" s="1"/>
  <c r="P24" i="4"/>
  <c r="N24" i="4"/>
  <c r="M38" i="4"/>
  <c r="P14" i="4"/>
  <c r="L31" i="4"/>
  <c r="N35" i="4"/>
  <c r="L15" i="3"/>
  <c r="X11" i="17"/>
  <c r="X17" i="17" s="1"/>
  <c r="K11" i="17"/>
  <c r="K17" i="17" s="1"/>
  <c r="N52" i="4"/>
  <c r="N14" i="4"/>
  <c r="M10" i="4"/>
  <c r="L38" i="4"/>
  <c r="N38" i="4" s="1"/>
  <c r="L13" i="4"/>
  <c r="L10" i="4" s="1"/>
  <c r="N41" i="4"/>
  <c r="N13" i="4" s="1"/>
  <c r="P41" i="4"/>
  <c r="J22" i="3"/>
  <c r="J9" i="3" s="1"/>
  <c r="I24" i="3"/>
  <c r="I11" i="3" s="1"/>
  <c r="F15" i="12"/>
  <c r="F16" i="12" s="1"/>
  <c r="F13" i="12" s="1"/>
  <c r="N17" i="4"/>
  <c r="P17" i="4"/>
  <c r="P13" i="4"/>
  <c r="K10" i="4"/>
  <c r="K22" i="3"/>
  <c r="L12" i="3"/>
  <c r="K9" i="3"/>
  <c r="N10" i="4" l="1"/>
  <c r="P31" i="4"/>
  <c r="N31" i="4"/>
  <c r="P38" i="4"/>
  <c r="P10" i="4"/>
  <c r="L24" i="3"/>
  <c r="L11" i="3" s="1"/>
  <c r="I22" i="3"/>
  <c r="L22" i="3" l="1"/>
  <c r="L9" i="3" s="1"/>
  <c r="I9" i="3"/>
</calcChain>
</file>

<file path=xl/sharedStrings.xml><?xml version="1.0" encoding="utf-8"?>
<sst xmlns="http://schemas.openxmlformats.org/spreadsheetml/2006/main" count="922" uniqueCount="301">
  <si>
    <t>Минимальный размер бюджетной обеспеченности поселений Туруханского района после выравнивания</t>
  </si>
  <si>
    <t>Ведомственная статистика</t>
  </si>
  <si>
    <t>Доля расходов на обслуживание муниципального долга Туруханского района в объеме расходов районного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</si>
  <si>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Доля расходов районного бюджета, формируемых в рамках муниципальных программ Туруханского района</t>
  </si>
  <si>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</si>
  <si>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годовой отчет об исполнении бюджета</t>
  </si>
  <si>
    <t>Отношение муниципального долга Туруханского района к доходам районного бюджета за исключением безвозмездных поступлений и (или) дополнительных нормативов отчислений</t>
  </si>
  <si>
    <t>Просроченная задолженность по долговым обязательствам Туруханского района</t>
  </si>
  <si>
    <t>%</t>
  </si>
  <si>
    <t>не менее 80</t>
  </si>
  <si>
    <t>не менее 85</t>
  </si>
  <si>
    <t>не менее 90</t>
  </si>
  <si>
    <t>Единица измерения</t>
  </si>
  <si>
    <t>Источник информации</t>
  </si>
  <si>
    <t xml:space="preserve">Цели, задачи,показатели </t>
  </si>
  <si>
    <t>№  п/п</t>
  </si>
  <si>
    <t>тыс. руб.</t>
  </si>
  <si>
    <t>не 
более 5</t>
  </si>
  <si>
    <t>не
 более 5</t>
  </si>
  <si>
    <t>Муниципальная долговая книга Туруханского района</t>
  </si>
  <si>
    <t>№ п/п</t>
  </si>
  <si>
    <t xml:space="preserve">Цель, целевые индикаторы   </t>
  </si>
  <si>
    <t xml:space="preserve">  </t>
  </si>
  <si>
    <t>Наименование  программы, подпрограммы</t>
  </si>
  <si>
    <t>ГРБС</t>
  </si>
  <si>
    <t>Код бюджетной классификации</t>
  </si>
  <si>
    <t>Ожидаемый результат от реализации подпрограммного мероприятия</t>
  </si>
  <si>
    <t>РзПр</t>
  </si>
  <si>
    <t>ЦСР</t>
  </si>
  <si>
    <t>ВР</t>
  </si>
  <si>
    <t>Финансовое управление администрации Туруханского района</t>
  </si>
  <si>
    <t>Ожидаемый результат от реализации подпрограммного мероприятия (в натуральном выражении)</t>
  </si>
  <si>
    <t>Решения сессии Туруханского районного Совета депутатов об исполнении районного бюджета, о районном бюджете на очередной финансовый год и плановый период</t>
  </si>
  <si>
    <t>&lt;=50</t>
  </si>
  <si>
    <t xml:space="preserve">Отношение годовой суммы платежей на погашение и обслуживание муниципального долга Туруханского района  к доходам районного бюджета  </t>
  </si>
  <si>
    <t>&lt;=30</t>
  </si>
  <si>
    <t>&lt;=5</t>
  </si>
  <si>
    <t>Единица  измерения</t>
  </si>
  <si>
    <t>Наименование  программы,  подпрограммы</t>
  </si>
  <si>
    <t xml:space="preserve">ГРБС </t>
  </si>
  <si>
    <t xml:space="preserve">Обслуживание муниципального долга Туруханского района в полном объеме (ежегодно) </t>
  </si>
  <si>
    <t>Статус (муниципальная программа, подпрограмма)</t>
  </si>
  <si>
    <t>Муниципальная программа</t>
  </si>
  <si>
    <t>Х</t>
  </si>
  <si>
    <t>Подпрограмма 1</t>
  </si>
  <si>
    <t>Финансовое управление Администрации Туруханского района</t>
  </si>
  <si>
    <t>Подпрограмма 2</t>
  </si>
  <si>
    <t>Подпрограмма 3</t>
  </si>
  <si>
    <t>Наименование  программы, подпрограм-мы</t>
  </si>
  <si>
    <t>Наименование ГРБС</t>
  </si>
  <si>
    <t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t>
  </si>
  <si>
    <t>Статус</t>
  </si>
  <si>
    <t>Наименование муниципальной программы, подпрограммы муниципальной программы</t>
  </si>
  <si>
    <t>Муниципальная  программа</t>
  </si>
  <si>
    <t xml:space="preserve">Всего                    </t>
  </si>
  <si>
    <t xml:space="preserve">в том числе:             </t>
  </si>
  <si>
    <t>районный бюджет</t>
  </si>
  <si>
    <t>юридические лица</t>
  </si>
  <si>
    <t>Управление муниципальным долгом Туруханского района</t>
  </si>
  <si>
    <t>федеральный бюджет</t>
  </si>
  <si>
    <t>краевой бюджет</t>
  </si>
  <si>
    <t>бюджеты поселений</t>
  </si>
  <si>
    <t>Годовой отчет об исполнении бюджета</t>
  </si>
  <si>
    <t>Обеспечение исполнения расходных обязательств района (без безвозмездных поступлений)</t>
  </si>
  <si>
    <t>Годовой отчет об исполнении</t>
  </si>
  <si>
    <t xml:space="preserve">Цель ,целевые индикаторы    </t>
  </si>
  <si>
    <t>Источник информации информации</t>
  </si>
  <si>
    <t>не 
менее 85</t>
  </si>
  <si>
    <t>не 
менее 95</t>
  </si>
  <si>
    <t>0106</t>
  </si>
  <si>
    <t>Наименование  программы, подпрограмммы</t>
  </si>
  <si>
    <t>Своевременное составление проекта районного бюджета и отчета об исполнении районного   бюджета (не позднее 1 апреля), отношение дефицита бюджета к общему годовому объему доходов районного бюджета без учета утвержденного объема безвозмездных поступлений (не более 10 % к общему годовому объему доходов без учета утвержденного объема безвозмездных поступлений в соответствии с требованиями Бюджетного кодекса Российской Федерации (ежегодно)</t>
  </si>
  <si>
    <t>не
менее 85</t>
  </si>
  <si>
    <t>не 
менее 90</t>
  </si>
  <si>
    <t>Соотношение суммы зарегистрированных бюджетных обязательств к сумме предъявленных на регистрацию</t>
  </si>
  <si>
    <t>не менее 95</t>
  </si>
  <si>
    <t>-</t>
  </si>
  <si>
    <t>Оценка качества управления муниципальными финансами, присвоенная Туруханскому району по результатам мониторинга, в соответствии с Приказом Министерства финансов Красноярского края от 31.01.2014 №10 "Об утверждении порядка проведения мониторинга и оценки качества управления муниципальными финансами в муниципальных районах и городских округах красноярского края" (степень качества)</t>
  </si>
  <si>
    <t>ɪɪ                  степень качества</t>
  </si>
  <si>
    <t xml:space="preserve"> не ниже ɪɪ                  степени качества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</si>
  <si>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</si>
  <si>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 в пятилетнем интервале</t>
  </si>
  <si>
    <t>итого на очередной финансовый год и плановый период</t>
  </si>
  <si>
    <t>Ожидаемый срок принятия нормативного правового акта</t>
  </si>
  <si>
    <t>Ответственный исполнитель</t>
  </si>
  <si>
    <t>Основные положения нормативного правового акта</t>
  </si>
  <si>
    <t>Форма нормативного правового акта</t>
  </si>
  <si>
    <t>Туруханского района</t>
  </si>
  <si>
    <t>на достижение цели и (или) задач муниципальной программы</t>
  </si>
  <si>
    <t>сфере (области) муниципального управления, направленных</t>
  </si>
  <si>
    <t>об основных мерах правового регулирования в соответствующей</t>
  </si>
  <si>
    <t>ИНФОРМАЦИЯ</t>
  </si>
  <si>
    <t>28 ноября 2008 года</t>
  </si>
  <si>
    <t xml:space="preserve">Порядок определения объема и распределения дотаций из районного фонда финансовой поддержки поселений 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</si>
  <si>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</si>
  <si>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>Уровень бюджетной системы/ источники финансирования</t>
  </si>
  <si>
    <t>(тыс.рублей)</t>
  </si>
  <si>
    <t>Ожидаемый непосредственный  результат от реализации подпрограммного мероприятия (в том числе в натуральном выражении)</t>
  </si>
  <si>
    <t>2</t>
  </si>
  <si>
    <t>3</t>
  </si>
  <si>
    <t>единиц</t>
  </si>
  <si>
    <t>официальный сайт органа местного самоуправления Туруханского района</t>
  </si>
  <si>
    <t>Размещение на официальном сайте органа местного самоуправления Туруханского района отдельной рубрики  под названием «Бюджет для граждан»</t>
  </si>
  <si>
    <t>х</t>
  </si>
  <si>
    <t>Периодичность обновления информации, представленной в рубрике "Бюджет для граждан" на официальном сайте органа местного самоуправления Туруханского района (1 раз в квартал ежегодно)</t>
  </si>
  <si>
    <t>Соответствие объема муниципального долга и расходов на его обслуживание ограничениям, установленным Бюджетным кодексом Российской Федерации (ежегодно)</t>
  </si>
  <si>
    <t>Обеспечение покрытия дефицита районного бюджета за счет заемных средств (ежегодно)</t>
  </si>
  <si>
    <t>Рост количества муниципальных образований района, по которым оценка качества выполнения  отдельных  полномочий  принимает положительное значени</t>
  </si>
  <si>
    <t>Решение Туруханского районного Совета депутатов №17-430 от 28.11.2008</t>
  </si>
  <si>
    <t>Информация о ресурсном обеспечении муниципальной программы Туруханского района за счет средств районного бюджета, в том числе, поступивших из бюджетов других уровней бюджетной системы и бюджетов государственных внебюджетных фондов</t>
  </si>
  <si>
    <t>Подпрограмма 1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</si>
  <si>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 xml:space="preserve">Цель: повышение качества организации и осуществления бюджетного процесса Туруханского района, обеспечение  устойчивости бюджетной системы Туруханского района, повышение качества и прозрачности управления муниципальными финансами. </t>
  </si>
  <si>
    <t>Задача: обеспечение равных условий для устойчивого и эффективного исполнения расходных обязательств поселений района.</t>
  </si>
  <si>
    <t>Годы реализации подпрограммы</t>
  </si>
  <si>
    <t>Годы реализации подпрограммы, тыс.рублей.</t>
  </si>
  <si>
    <t>Своевременное обслуживание муниципального долга Туруханского района (ежегодно)</t>
  </si>
  <si>
    <t xml:space="preserve">Перечень целевых показателей и показателей муниципальной программы Туруханского района " Управление муниципальными финансами» с указанием планируемых к достижению значений в результате реализации </t>
  </si>
  <si>
    <t>1210081010</t>
  </si>
  <si>
    <t>Минимальный размер бюджетной обеспеченности поселений Туруханского района  после выравнивания не менее 9,0 тыс. рублей ежегодно</t>
  </si>
  <si>
    <t>Всего по мероприятияю</t>
  </si>
  <si>
    <t>Итого по подпрограмме</t>
  </si>
  <si>
    <t>Разработка программы муниципальных внутренних заимствований и программы муниципальных гарантий Туруханского района на очередной финансовый год и плановый период</t>
  </si>
  <si>
    <t>Мониторинг состояния объема муниципального долга и расходов на его обслуживание на предмет соответствия ограничениям, установленным Бюджетным кодексом Российской Федерации</t>
  </si>
  <si>
    <t>Осуществление расходов на обслуживание муниципального долга Туруханского района</t>
  </si>
  <si>
    <t>Соблюдение сроков исполнения долговых обязательств</t>
  </si>
  <si>
    <t>Всего по мероприятию</t>
  </si>
  <si>
    <t xml:space="preserve">Руководство и управление в сфере установленных функций </t>
  </si>
  <si>
    <t xml:space="preserve">Перечень и значения показателей результативности подпрограммы 2 «Управление муниципальным долгом 
Туруханского района» </t>
  </si>
  <si>
    <t xml:space="preserve">Приложение 
к подпрограмме 2 «Управление муниципальным долгом Туруханского района" </t>
  </si>
  <si>
    <t>Перечень мероприятий подпрограммы 2 «Управление муниципальным долгом Туруханского района»</t>
  </si>
  <si>
    <t xml:space="preserve">Приложение
к подпрограмме 2 «Управление муниципальным долгом Туруханского района» </t>
  </si>
  <si>
    <t xml:space="preserve">Приложение
к паспоту подпрограммы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</si>
  <si>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>Предоставление дотаций на выравнивание бюджетной обеспеченности поселений за счет средств краевого бюджета</t>
  </si>
  <si>
    <t>Предоставление дотаций на выравнивание бюджетной обеспеченности поселений за счет средств районного бюджета</t>
  </si>
  <si>
    <t>Межбюджетные трансферты на поддержку мер по обеспечению сбалансированности бюджетов поселений</t>
  </si>
  <si>
    <t xml:space="preserve">Перечень мероприятий подпрограммы 1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</si>
  <si>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 xml:space="preserve">Приложение
к подпрограмме 1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</si>
  <si>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1</t>
  </si>
  <si>
    <t xml:space="preserve">Перечень и значения показателей результативности подпрограммы 1 «Создание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</t>
  </si>
  <si>
    <t xml:space="preserve">Приложение
к паспорту подпрограммы 1 «Создание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</t>
  </si>
  <si>
    <t>Проведение оценки качества реализации органами местного самоуправления переданных  полномочий</t>
  </si>
  <si>
    <t>Приложение 6</t>
  </si>
  <si>
    <t>всего расходные обязательства по муниципальной программе Туруханского района</t>
  </si>
  <si>
    <t>в том числе по ГРБС:</t>
  </si>
  <si>
    <t>Администрация Туруханского района</t>
  </si>
  <si>
    <t>всего расходные обязательства по подпрограмме муниципальной программы Туруханского района</t>
  </si>
  <si>
    <t>Подпрограмма 4</t>
  </si>
  <si>
    <t xml:space="preserve">Перечень и значения показателей результативности подпрограммы 3
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</si>
  <si>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 xml:space="preserve">Приложение
к подпрограмме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</si>
  <si>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 xml:space="preserve">Перечень мероприятий подпрограммы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</si>
  <si>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>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</t>
  </si>
  <si>
    <t>Управление муниципальными финансами и обеспечения деятельности администрации Туруханского района</t>
  </si>
  <si>
    <t>Приложение 8
к  муниципальной программе Туруханского района «Управление муниципальными финансами и обеспечения деятельности администрации Туруханского района»</t>
  </si>
  <si>
    <t>Приложение 7
к  муниципальной программе Туруханского района «Управление муниципальными финансами и обеспечения деятельности администрации Туруханского района»</t>
  </si>
  <si>
    <t>план</t>
  </si>
  <si>
    <t>ПЕРЕЧЕНЬ</t>
  </si>
  <si>
    <t>и значения показателей результативности подпрограммы 4</t>
  </si>
  <si>
    <t>Цель, показатели результативности</t>
  </si>
  <si>
    <t>1.1.</t>
  </si>
  <si>
    <t>Расходы муниципального образования на содержание работников администрации Туруханского района в расчете на 1 жителя муниципального образования</t>
  </si>
  <si>
    <t>отчетность исполнителя</t>
  </si>
  <si>
    <t>численность жителей (среднегодовая)</t>
  </si>
  <si>
    <t>расходы по подпрограмме, тыс. руб.</t>
  </si>
  <si>
    <t>решение 14.09.2018</t>
  </si>
  <si>
    <t>8410080210</t>
  </si>
  <si>
    <t>8410080460</t>
  </si>
  <si>
    <t>8420076040</t>
  </si>
  <si>
    <t>8410074290</t>
  </si>
  <si>
    <t>8420074670</t>
  </si>
  <si>
    <t>8420075170</t>
  </si>
  <si>
    <t>Приложение 
к подпрограмме 4 «Обеспечение деятельности администрации Туруханского района»</t>
  </si>
  <si>
    <t>мероприятий подпрограммы 4 «Обеспечение деятельности администрации Туруханского района»</t>
  </si>
  <si>
    <t>Цели, задачи, мероприятия подпрограммы</t>
  </si>
  <si>
    <t xml:space="preserve"> 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</si>
  <si>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</si>
  <si>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</si>
  <si>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0102</t>
  </si>
  <si>
    <t>0104</t>
  </si>
  <si>
    <t>121</t>
  </si>
  <si>
    <t>122</t>
  </si>
  <si>
    <t>129</t>
  </si>
  <si>
    <t>244</t>
  </si>
  <si>
    <t>831</t>
  </si>
  <si>
    <t>852</t>
  </si>
  <si>
    <t>853</t>
  </si>
  <si>
    <t>0113</t>
  </si>
  <si>
    <t>0405</t>
  </si>
  <si>
    <t>ед.</t>
  </si>
  <si>
    <t>не менее 4</t>
  </si>
  <si>
    <t>«Обеспечение деятельности администрации Туруханского района»</t>
  </si>
  <si>
    <t>Приложение
к паспорту подпрограммы 4 «Обеспечение деятельности администрации Туруханского района»</t>
  </si>
  <si>
    <t xml:space="preserve">Цель программы: </t>
  </si>
  <si>
    <t>4.1.</t>
  </si>
  <si>
    <t>Задача программы: Эффективное управление деятельностью администрации Туруханского района</t>
  </si>
  <si>
    <t>Подпрограмма 4: Обеспечение деятельности администрации Туруханского района</t>
  </si>
  <si>
    <t>4.1.1.</t>
  </si>
  <si>
    <t>Распоряжение администрации Туруханского района</t>
  </si>
  <si>
    <t>в соответствии со ст. 17 Федерального закона от 05.04.2013 № 44-ФЗ</t>
  </si>
  <si>
    <t>4.1.2.</t>
  </si>
  <si>
    <t>в со ст. 21 Федерального закона от 05.04.2013 № 44-ФЗ</t>
  </si>
  <si>
    <t>4.1.3.</t>
  </si>
  <si>
    <t>об утверждении документации на проведение муниципальных закупок в соответствии с действующим законодательном в сфере закупок</t>
  </si>
  <si>
    <t>в течение года</t>
  </si>
  <si>
    <t>4.1.4.</t>
  </si>
  <si>
    <t>4.1.5.</t>
  </si>
  <si>
    <t>к  муниципальной программе Туруханского района "Управление муниципальными финансами и обеспечения деятельности администрации Туруханского района"</t>
  </si>
  <si>
    <t>Исполнение администрацией Туруханского района полномочий, установленных действующим законодательством</t>
  </si>
  <si>
    <t>Исполнение  органами местного самоуправления отдельных переданных государственных полномочий</t>
  </si>
  <si>
    <t>Цель подпрограммы: равные условия для устойчивого и эффективного исполнения расходных обязательств поселений района.</t>
  </si>
  <si>
    <t>Задача подпрограммы: создать условия для обеспечения финансовой устойчивости бюджетов поселений.</t>
  </si>
  <si>
    <t>Задача подпрограммы: повысить качество реализации органами местного самоуправления закрепленных за ними полномочий,  повысить качество управления муниципальными финансами.</t>
  </si>
  <si>
    <t>Цель: эффективное управление муниципальным долгом Туруханского района</t>
  </si>
  <si>
    <t>Задача подпрограммы: осуществить обслуживание муниципального долга.</t>
  </si>
  <si>
    <t>Задача подпрограммы: соблюсти ограничения по объему муниципального долга и расходам на его обслуживание, установленных федеральным законодательством.</t>
  </si>
  <si>
    <t>Задача подпрограммы: сохранить объем и структуру муниципального долга на экономически безопасном уровне.</t>
  </si>
  <si>
    <t>4</t>
  </si>
  <si>
    <t>Цель подпрограммы: эффективное, ответственное и прозрачное управление финансовыми ресурсами в рамках выполнения установленных функций и полномочий, а также высокая эффективность расходов районного бюджета.</t>
  </si>
  <si>
    <t>Задача подпрограммы: повысить качество планирования и управления муниципальными финансами, развить программно-целевые принципы формирования бюджета, организовать и осуществить внутренний муниципальный финансовый контроль и контроль в сфере закупок Туруханского района.</t>
  </si>
  <si>
    <t>Задача подпрограммы: обеспечить доступ для граждан к информации о районном бюджете и бюджетном процессе.</t>
  </si>
  <si>
    <t>Цель: высокая эффективности деятельности администрации.</t>
  </si>
  <si>
    <t xml:space="preserve">Задачи подпрограммы: организовать и исполнить полномочия администрации Туруханского района; организовать и исполнить переданные государственные полномочия
</t>
  </si>
  <si>
    <t>Задача подпрограммы: организовать и исполнить полномочия администрации Туруханского района.</t>
  </si>
  <si>
    <t>Задача подпрограммы: организовать и исполнить переданные государственные полномочия.</t>
  </si>
  <si>
    <t xml:space="preserve">Цель: высокое качество организации и осуществления бюджетного процесса Туруханского района; устойчивая бюджетной системы Туруханского района; высокое качество и прозрачность управления муниципальными финансами; эффективная деятельность администрации Туруханского района. </t>
  </si>
  <si>
    <t>Обеспечение деятельности администрации Туруханского района</t>
  </si>
  <si>
    <t xml:space="preserve">Приложение
 к Паспорту муниципальной программы Туруханского района «Управление муниципальными финансами и обеспечения деятельности администрации Туруханского района» </t>
  </si>
  <si>
    <t>1240080210</t>
  </si>
  <si>
    <t>1240080460</t>
  </si>
  <si>
    <t>1240083440</t>
  </si>
  <si>
    <t>1240076040</t>
  </si>
  <si>
    <t>1240074290</t>
  </si>
  <si>
    <t>1240074670</t>
  </si>
  <si>
    <t>1240075170</t>
  </si>
  <si>
    <t>факт</t>
  </si>
  <si>
    <t>оценка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</si>
  <si>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</si>
  <si>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</si>
  <si>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</t>
  </si>
  <si>
    <t>Выполнение отдельных государственных полномочий по решению вопросов поддержки сельскохозяйственного производства</t>
  </si>
  <si>
    <t>241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</si>
  <si>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</si>
  <si>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Выплата единовременного вознаграждения физическим лицам, награжденным Почетной грамотой Главы Туруханского района</t>
  </si>
  <si>
    <t>1240051200</t>
  </si>
  <si>
    <t>1220081030</t>
  </si>
  <si>
    <t>Осуществление государственных полномочий по опеке и попечительству в отношении совершеннолетних граждан, а также в сфере патронажа в рамках подпрограммы "Обеспечение деятельности администрации Туруханского района" муниципальной программы Туруханского райо</t>
  </si>
  <si>
    <t>1006</t>
  </si>
  <si>
    <t>1240002890</t>
  </si>
  <si>
    <t>Увеличение доли расходов муниципального образования на содержание работников администрации Туруханского района в расчете на 1 жителя муниципального образования</t>
  </si>
  <si>
    <t>не 
менее 5</t>
  </si>
  <si>
    <t>Проведение мероприятий, направленные на противодействие коррупции</t>
  </si>
  <si>
    <t>0105</t>
  </si>
  <si>
    <t>об утверждении плана-графика на 2021 год</t>
  </si>
  <si>
    <t>об утверждении плана закупок на 2021-2023 годы</t>
  </si>
  <si>
    <t>о внесении изменений в план-график на 2021 год</t>
  </si>
  <si>
    <t>о внесении изменений в план закупок на 2020-2023 годы</t>
  </si>
  <si>
    <t>1240078460</t>
  </si>
  <si>
    <t xml:space="preserve">Осуществление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</t>
  </si>
  <si>
    <t>1240084480</t>
  </si>
  <si>
    <t>1240084490</t>
  </si>
  <si>
    <t>Расходы на исполнение судебных решений в рамках отдельных мероприятий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</si>
  <si>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Субсидии на исполнение судебных решений в рамках отдельных мероприятий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</si>
  <si>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Отдельное мероприятие</t>
  </si>
  <si>
    <t>Расходы на исполнение судебных решений</t>
  </si>
  <si>
    <t>Субсидии на исполнение судебных решений</t>
  </si>
  <si>
    <t>Подпрограмма 5</t>
  </si>
  <si>
    <t>Противодействие коррупции</t>
  </si>
  <si>
    <t>Приложение 
к паспорту муниципальной программы 9                              "Управление муниципальными финансами и обеспечения деятельности администрации Туруханского района»</t>
  </si>
  <si>
    <t xml:space="preserve">и значения показателей результативности отдельных мероприятий муниципальной программы                                                                                                                           "Управление муниципальными финансами и обеспечения деятельности администрации Туруханского района» </t>
  </si>
  <si>
    <t>Цель: возмещение затрат на исполнение решений суда.</t>
  </si>
  <si>
    <t>Задача подпрограммы: предоставить субсидии на исполнение судебных решений.</t>
  </si>
  <si>
    <t xml:space="preserve">Субсидии на исполнение судебных решений </t>
  </si>
  <si>
    <t>1 - да                                0 - нет</t>
  </si>
  <si>
    <t>отчетность исполнителя программных мероприятий</t>
  </si>
  <si>
    <t>Задача подпрограммы: компенсация расходов контрагентов на исполнение судебных решений.</t>
  </si>
  <si>
    <t>1.2.</t>
  </si>
  <si>
    <t>Судебные расходы на стадии исполнения решения суда</t>
  </si>
  <si>
    <t>Приложение 
к муниципальной программе 9  "Управление муниципальными финансами и обеспечения деятельности администрации Туруханского района»</t>
  </si>
  <si>
    <t>отдельных мероприятий муниципальной программы "Управление муниципальными финансами и обеспечения деятельности администрации Туруханского района»</t>
  </si>
  <si>
    <t>Задача отдельных мероприятий: предоставить субсидии на исполнение судебных решений.</t>
  </si>
  <si>
    <t>Задача отдельных мероприятий:  компенсация расходов контрагентов на исполнение судебных решений.</t>
  </si>
  <si>
    <t>Приложение
к паспорту подпрограммы 5 «Противодействие коррупции»</t>
  </si>
  <si>
    <t>и значения показателей результативности подпрограммы 5</t>
  </si>
  <si>
    <t>«Противодействие коррупции»</t>
  </si>
  <si>
    <t>Доля опубликованных нормативно-правовых актов в общем количестве принятых и подлежащих опубликованию</t>
  </si>
  <si>
    <t>Количество проведенных заседаний комиссии по противодействию коррупции</t>
  </si>
  <si>
    <t>Приложение 
к подпрограмме 5 «Противодействие коррупции»</t>
  </si>
  <si>
    <t>мероприятий подпрограммы 5 «Противодействие коррупции»</t>
  </si>
  <si>
    <t>Цель. Высокий уровень антикоррупционного правосознания граждан.</t>
  </si>
  <si>
    <t>Задача 1. Выполнить правовые и организационные меры, направленные на противодействие коррупции в муниципальном образовании Туруханский район.</t>
  </si>
  <si>
    <t>Выявление угроз, опасностей, проявлений коррупционной деятельности</t>
  </si>
  <si>
    <t>Выявление в нормативных правовых актах и проектах нормативных правовых актов коррупциогенных факторов, способствующих формированию условий для проявления коррупции, и их исключение</t>
  </si>
  <si>
    <t>Организационные, технические, правовые, финансовые меры обеспечения противодействия коррупции</t>
  </si>
  <si>
    <t>Формирование антикоррупционного поведения муниципальных служащих, недопущение нарушений антикоррупционного законодательства</t>
  </si>
  <si>
    <t>Взаимодействие органов местного самоуправления муниципального образования Туруханский  район с институтами гражданского общества по противодействию коррупции</t>
  </si>
  <si>
    <t>Оперативное реагирование на поступившие оповещения о коррупционных проявлениях, укрепление доверия граждан в деятельности администрации муниципального образования Туруханский район</t>
  </si>
  <si>
    <t>Антикоррупционная пропаганда, прозрачность деятельности администрации муниципального образования Туруханский район, размещение муниципальных заказов</t>
  </si>
  <si>
    <t>Формирование нетерпимого отношения к коррупционным проявлениям и предупреждение первичных проявлений коррупционной направленности</t>
  </si>
  <si>
    <t>Оценка и контроль результатов деятельности по противодействию коррупции</t>
  </si>
  <si>
    <t xml:space="preserve">Предупреждение коррупционных и иных правонарушений </t>
  </si>
  <si>
    <t>Прочие мероприятия, направленные на противодействие коррупции</t>
  </si>
  <si>
    <t>Повышение ответственности муниципальных служащих, обеспечение деятельности комиссий по соблюдению требований к служебному поведению и урегулированию конфликта интересов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</si>
</sst>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_-* #,##0_р_._-;\-* #,##0_р_._-;_-* &quot;-&quot;??_р_._-;_-@_-"/>
    <numFmt numFmtId="167" formatCode="_-* #,##0.000_р_._-;\-* #,##0.000_р_._-;_-* &quot;-&quot;??_р_._-;_-@_-"/>
    <numFmt numFmtId="168" formatCode="#,##0.000_ ;\-#,##0.000\ 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8"/>
      <name val="Arial Cyr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2"/>
      <charset val="204"/>
    </font>
    <font>
      <sz val="10"/>
      <name val="Times New Roman"/>
      <family val="2"/>
      <charset val="204"/>
    </font>
    <font>
      <b/>
      <sz val="10"/>
      <name val="Times New Roman"/>
      <family val="2"/>
      <charset val="204"/>
    </font>
    <font>
      <sz val="8"/>
      <name val="Times New Roman"/>
      <family val="2"/>
      <charset val="204"/>
    </font>
    <font>
      <b/>
      <sz val="8"/>
      <name val="Times New Roman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164" fontId="1" fillId="0" borderId="0" applyFont="0" applyFill="0" applyBorder="0" applyAlignment="0" applyProtection="0"/>
  </cellStyleXfs>
  <cellXfs count="315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justify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indent="15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indent="15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indent="15"/>
    </xf>
    <xf numFmtId="0" fontId="8" fillId="0" borderId="0" xfId="0" applyFont="1"/>
    <xf numFmtId="1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3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3" fillId="0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1" xfId="0" applyNumberFormat="1" applyFont="1" applyFill="1" applyBorder="1" applyAlignment="1">
      <alignment horizontal="center" vertical="center" wrapText="1" shrinkToFit="1"/>
    </xf>
    <xf numFmtId="165" fontId="10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9" fillId="4" borderId="1" xfId="0" applyFont="1" applyFill="1" applyBorder="1" applyAlignment="1">
      <alignment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1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/>
    <xf numFmtId="4" fontId="9" fillId="0" borderId="0" xfId="0" applyNumberFormat="1" applyFont="1" applyFill="1"/>
    <xf numFmtId="0" fontId="9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6" fontId="6" fillId="0" borderId="0" xfId="2" applyNumberFormat="1" applyFont="1"/>
    <xf numFmtId="164" fontId="6" fillId="0" borderId="1" xfId="2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2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67" fontId="10" fillId="2" borderId="1" xfId="2" applyNumberFormat="1" applyFont="1" applyFill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3" fillId="5" borderId="0" xfId="0" applyFont="1" applyFill="1" applyBorder="1" applyAlignment="1"/>
    <xf numFmtId="0" fontId="3" fillId="5" borderId="0" xfId="0" applyFont="1" applyFill="1" applyBorder="1"/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0" xfId="0" applyFont="1" applyFill="1" applyAlignment="1"/>
    <xf numFmtId="0" fontId="3" fillId="5" borderId="0" xfId="0" applyFont="1" applyFill="1"/>
    <xf numFmtId="168" fontId="9" fillId="5" borderId="1" xfId="2" applyNumberFormat="1" applyFont="1" applyFill="1" applyBorder="1" applyAlignment="1">
      <alignment horizontal="center" vertical="center" wrapText="1"/>
    </xf>
    <xf numFmtId="168" fontId="3" fillId="5" borderId="1" xfId="2" applyNumberFormat="1" applyFont="1" applyFill="1" applyBorder="1" applyAlignment="1">
      <alignment horizontal="center" vertical="center" wrapText="1"/>
    </xf>
    <xf numFmtId="164" fontId="3" fillId="0" borderId="1" xfId="2" applyFont="1" applyFill="1" applyBorder="1" applyAlignment="1">
      <alignment horizontal="center" vertical="center" wrapText="1" shrinkToFit="1"/>
    </xf>
    <xf numFmtId="165" fontId="3" fillId="0" borderId="1" xfId="0" applyNumberFormat="1" applyFont="1" applyBorder="1" applyAlignment="1" applyProtection="1">
      <alignment horizontal="center" vertical="center" wrapText="1"/>
    </xf>
    <xf numFmtId="168" fontId="3" fillId="0" borderId="0" xfId="0" applyNumberFormat="1" applyFont="1" applyFill="1"/>
    <xf numFmtId="0" fontId="6" fillId="0" borderId="4" xfId="0" applyFont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2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 wrapText="1"/>
    </xf>
    <xf numFmtId="167" fontId="10" fillId="8" borderId="1" xfId="2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/>
    <xf numFmtId="168" fontId="3" fillId="9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7" fontId="10" fillId="0" borderId="1" xfId="2" applyNumberFormat="1" applyFont="1" applyFill="1" applyBorder="1" applyAlignment="1">
      <alignment vertical="center" wrapText="1"/>
    </xf>
    <xf numFmtId="0" fontId="3" fillId="5" borderId="1" xfId="0" applyFont="1" applyFill="1" applyBorder="1" applyAlignment="1"/>
    <xf numFmtId="165" fontId="9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4" fillId="0" borderId="1" xfId="2" applyNumberFormat="1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167" fontId="15" fillId="2" borderId="1" xfId="2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167" fontId="15" fillId="2" borderId="1" xfId="2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65" fontId="16" fillId="0" borderId="1" xfId="2" applyNumberFormat="1" applyFont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vertical="center" wrapText="1"/>
    </xf>
    <xf numFmtId="165" fontId="17" fillId="10" borderId="1" xfId="2" applyNumberFormat="1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wrapText="1" shrinkToFit="1"/>
    </xf>
    <xf numFmtId="0" fontId="3" fillId="0" borderId="6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7" borderId="7" xfId="0" applyFont="1" applyFill="1" applyBorder="1" applyAlignment="1">
      <alignment horizontal="left" vertical="center" wrapText="1"/>
    </xf>
    <xf numFmtId="0" fontId="9" fillId="7" borderId="5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9" fillId="6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7" borderId="9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9" fillId="7" borderId="1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6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 shrinkToFit="1"/>
    </xf>
    <xf numFmtId="0" fontId="9" fillId="6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9" fillId="7" borderId="1" xfId="0" applyFont="1" applyFill="1" applyBorder="1" applyAlignment="1">
      <alignment vertical="center" wrapText="1" shrinkToFi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6" borderId="1" xfId="1" applyFont="1" applyFill="1" applyBorder="1" applyAlignment="1">
      <alignment horizontal="left" vertical="center" wrapText="1"/>
    </xf>
    <xf numFmtId="0" fontId="9" fillId="7" borderId="1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9" fillId="7" borderId="1" xfId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0" xfId="0" applyFont="1" applyAlignment="1">
      <alignment wrapText="1"/>
    </xf>
    <xf numFmtId="0" fontId="9" fillId="2" borderId="7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86;&#1090;&#1086;&#1074;&#1082;&#1080;&#1085;&#1072;/Desktop/&#1052;&#1059;&#1053;.&#1055;&#1056;&#1054;&#1043;&#1056;&#1040;&#1052;&#1052;&#1067;%20(&#1053;&#1040;&#1064;&#1048;)/&#1055;&#1056;&#1054;&#1043;&#1056;&#1040;&#1052;&#1052;&#1067;%20&#1085;&#1072;%202022%20&#1075;&#1086;&#1076;/&#1048;&#1079;&#1084;&#1077;&#1085;&#1077;&#1085;&#1080;&#1077;%20%20&#1087;&#1088;&#1086;&#1075;&#1088;&#1072;&#1084;&#1084;&#1099;%20&#1084;&#1091;&#1085;%20&#1092;&#1080;&#1085;&#1072;&#1085;&#1089;&#1099;%20&#1080;%20&#1072;&#1076;&#1084;&#1080;&#1085;&#1080;&#1089;&#1090;&#1088;&#1072;&#1094;&#1080;&#1103;%20&#1085;&#1072;%202022/&#1055;&#1088;&#1080;&#1083;&#1086;&#1078;&#1077;&#1085;&#1080;&#1103;%20&#1082;%20&#1087;&#1086;&#1076;&#1087;&#1088;&#1086;&#1075;&#1088;&#1072;&#1084;&#1084;&#1072;&#1084;%20&#1085;&#1072;%202019-2021%20&#1088;&#1072;&#1073;%20(&#1040;&#1074;&#1090;&#1086;&#1089;&#1086;&#1093;&#1088;&#1072;&#1085;&#1077;&#1085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 1 к Паспорту"/>
      <sheetName val="Пр. 1 к 1ПП"/>
      <sheetName val="Пр.2 к 1ПП"/>
      <sheetName val="Пр.1 к 2ПП"/>
      <sheetName val="Пр.2 к 2ПП"/>
      <sheetName val="Пр.1 к 3ПП"/>
      <sheetName val="Пр.2 к 3ПП"/>
      <sheetName val="пр 1 к 4 ПП"/>
      <sheetName val="пр 2 к 4 пп"/>
      <sheetName val="пр 1 к 5 пп"/>
      <sheetName val="пр 2 к 5 пп"/>
      <sheetName val="Пр.6 к МП"/>
      <sheetName val="Пр. 7 к МП"/>
      <sheetName val="Пр.8 к М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4">
          <cell r="H54">
            <v>6000</v>
          </cell>
          <cell r="I54">
            <v>6000</v>
          </cell>
          <cell r="J54">
            <v>6000</v>
          </cell>
        </row>
        <row r="56">
          <cell r="H56">
            <v>10000</v>
          </cell>
          <cell r="I56">
            <v>10000</v>
          </cell>
          <cell r="J56">
            <v>10000</v>
          </cell>
        </row>
      </sheetData>
      <sheetData sheetId="9"/>
      <sheetData sheetId="10">
        <row r="18">
          <cell r="H18">
            <v>0</v>
          </cell>
          <cell r="I18">
            <v>0</v>
          </cell>
          <cell r="J18">
            <v>0</v>
          </cell>
        </row>
      </sheetData>
      <sheetData sheetId="11"/>
      <sheetData sheetId="12">
        <row r="25">
          <cell r="C25" t="str">
            <v>Противодействие коррупции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30"/>
  <sheetViews>
    <sheetView view="pageLayout" topLeftCell="C1" zoomScaleNormal="55" zoomScaleSheetLayoutView="55" workbookViewId="0">
      <selection activeCell="A3" sqref="A3:O3"/>
    </sheetView>
  </sheetViews>
  <sheetFormatPr defaultRowHeight="15.75" x14ac:dyDescent="0.25"/>
  <cols>
    <col min="1" max="1" width="7.28515625" style="3" customWidth="1"/>
    <col min="2" max="2" width="44.85546875" style="3" customWidth="1"/>
    <col min="3" max="3" width="12.42578125" style="3" customWidth="1"/>
    <col min="4" max="4" width="16" style="3" customWidth="1"/>
    <col min="5" max="15" width="16.28515625" style="3" customWidth="1"/>
    <col min="16" max="16384" width="9.140625" style="3"/>
  </cols>
  <sheetData>
    <row r="1" spans="1:15" ht="63" customHeight="1" x14ac:dyDescent="0.25">
      <c r="A1" s="7"/>
      <c r="B1" s="2"/>
      <c r="C1" s="2"/>
      <c r="D1" s="2"/>
      <c r="E1" s="7"/>
      <c r="F1" s="7"/>
      <c r="G1" s="7"/>
      <c r="H1" s="192" t="s">
        <v>225</v>
      </c>
      <c r="I1" s="192"/>
      <c r="J1" s="192"/>
      <c r="K1" s="192"/>
      <c r="L1" s="192"/>
      <c r="M1" s="192"/>
      <c r="N1" s="192"/>
      <c r="O1" s="192"/>
    </row>
    <row r="2" spans="1:15" x14ac:dyDescent="0.25">
      <c r="A2" s="2"/>
      <c r="B2" s="2"/>
      <c r="C2" s="2"/>
      <c r="D2" s="2"/>
      <c r="E2" s="2"/>
      <c r="F2" s="2"/>
      <c r="G2" s="2"/>
    </row>
    <row r="3" spans="1:15" ht="55.5" customHeight="1" x14ac:dyDescent="0.25">
      <c r="A3" s="191" t="s">
        <v>116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22.5" customHeight="1" x14ac:dyDescent="0.25">
      <c r="A4" s="198" t="s">
        <v>15</v>
      </c>
      <c r="B4" s="198" t="s">
        <v>14</v>
      </c>
      <c r="C4" s="198" t="s">
        <v>12</v>
      </c>
      <c r="D4" s="198">
        <v>2013</v>
      </c>
      <c r="E4" s="195" t="s">
        <v>80</v>
      </c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69.75" customHeight="1" x14ac:dyDescent="0.25">
      <c r="A5" s="198"/>
      <c r="B5" s="198"/>
      <c r="C5" s="198"/>
      <c r="D5" s="198"/>
      <c r="E5" s="193">
        <v>2014</v>
      </c>
      <c r="F5" s="193">
        <v>2015</v>
      </c>
      <c r="G5" s="193">
        <v>2016</v>
      </c>
      <c r="H5" s="193">
        <v>2017</v>
      </c>
      <c r="I5" s="193">
        <v>2018</v>
      </c>
      <c r="J5" s="189">
        <v>2019</v>
      </c>
      <c r="K5" s="193">
        <v>2020</v>
      </c>
      <c r="L5" s="189">
        <v>2021</v>
      </c>
      <c r="M5" s="189">
        <v>2022</v>
      </c>
      <c r="N5" s="196" t="s">
        <v>81</v>
      </c>
      <c r="O5" s="197"/>
    </row>
    <row r="6" spans="1:15" ht="24" customHeight="1" x14ac:dyDescent="0.25">
      <c r="A6" s="198"/>
      <c r="B6" s="198"/>
      <c r="C6" s="198"/>
      <c r="D6" s="198"/>
      <c r="E6" s="194"/>
      <c r="F6" s="194"/>
      <c r="G6" s="194"/>
      <c r="H6" s="194"/>
      <c r="I6" s="194"/>
      <c r="J6" s="190"/>
      <c r="K6" s="194"/>
      <c r="L6" s="190"/>
      <c r="M6" s="190"/>
      <c r="N6" s="14">
        <v>2025</v>
      </c>
      <c r="O6" s="14">
        <v>2030</v>
      </c>
    </row>
    <row r="7" spans="1:15" ht="41.25" customHeight="1" x14ac:dyDescent="0.25">
      <c r="A7" s="186" t="s">
        <v>223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8"/>
    </row>
    <row r="8" spans="1:15" ht="66" customHeight="1" x14ac:dyDescent="0.25">
      <c r="A8" s="5">
        <v>1</v>
      </c>
      <c r="B8" s="5" t="s">
        <v>74</v>
      </c>
      <c r="C8" s="5" t="s">
        <v>8</v>
      </c>
      <c r="D8" s="5" t="s">
        <v>9</v>
      </c>
      <c r="E8" s="5" t="s">
        <v>9</v>
      </c>
      <c r="F8" s="5" t="s">
        <v>10</v>
      </c>
      <c r="G8" s="5" t="s">
        <v>10</v>
      </c>
      <c r="H8" s="5" t="s">
        <v>10</v>
      </c>
      <c r="I8" s="5" t="s">
        <v>11</v>
      </c>
      <c r="J8" s="5" t="s">
        <v>11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</row>
    <row r="9" spans="1:15" ht="145.5" customHeight="1" x14ac:dyDescent="0.25">
      <c r="A9" s="5">
        <v>2</v>
      </c>
      <c r="B9" s="5" t="s">
        <v>2</v>
      </c>
      <c r="C9" s="5" t="s">
        <v>8</v>
      </c>
      <c r="D9" s="5" t="s">
        <v>17</v>
      </c>
      <c r="E9" s="5" t="s">
        <v>18</v>
      </c>
      <c r="F9" s="5" t="s">
        <v>18</v>
      </c>
      <c r="G9" s="5" t="s">
        <v>18</v>
      </c>
      <c r="H9" s="5" t="s">
        <v>17</v>
      </c>
      <c r="I9" s="5" t="s">
        <v>17</v>
      </c>
      <c r="J9" s="5" t="s">
        <v>17</v>
      </c>
      <c r="K9" s="5" t="s">
        <v>17</v>
      </c>
      <c r="L9" s="5" t="s">
        <v>17</v>
      </c>
      <c r="M9" s="5" t="s">
        <v>17</v>
      </c>
      <c r="N9" s="5" t="s">
        <v>17</v>
      </c>
      <c r="O9" s="5" t="s">
        <v>17</v>
      </c>
    </row>
    <row r="10" spans="1:15" ht="209.25" customHeight="1" x14ac:dyDescent="0.25">
      <c r="A10" s="5">
        <v>3</v>
      </c>
      <c r="B10" s="19" t="s">
        <v>77</v>
      </c>
      <c r="C10" s="5" t="s">
        <v>76</v>
      </c>
      <c r="D10" s="5" t="s">
        <v>78</v>
      </c>
      <c r="E10" s="5" t="s">
        <v>78</v>
      </c>
      <c r="F10" s="5" t="s">
        <v>78</v>
      </c>
      <c r="G10" s="5" t="s">
        <v>79</v>
      </c>
      <c r="H10" s="5" t="s">
        <v>79</v>
      </c>
      <c r="I10" s="5" t="s">
        <v>79</v>
      </c>
      <c r="J10" s="5" t="s">
        <v>79</v>
      </c>
      <c r="K10" s="5" t="s">
        <v>79</v>
      </c>
      <c r="L10" s="5" t="s">
        <v>79</v>
      </c>
      <c r="M10" s="5" t="s">
        <v>79</v>
      </c>
      <c r="N10" s="5" t="s">
        <v>79</v>
      </c>
      <c r="O10" s="5" t="s">
        <v>79</v>
      </c>
    </row>
    <row r="11" spans="1:15" ht="104.25" customHeight="1" x14ac:dyDescent="0.25">
      <c r="A11" s="14">
        <v>4</v>
      </c>
      <c r="B11" s="5" t="s">
        <v>247</v>
      </c>
      <c r="C11" s="14" t="s">
        <v>8</v>
      </c>
      <c r="D11" s="5" t="s">
        <v>248</v>
      </c>
      <c r="E11" s="5" t="s">
        <v>248</v>
      </c>
      <c r="F11" s="5" t="s">
        <v>248</v>
      </c>
      <c r="G11" s="5" t="s">
        <v>248</v>
      </c>
      <c r="H11" s="5" t="s">
        <v>248</v>
      </c>
      <c r="I11" s="5" t="s">
        <v>248</v>
      </c>
      <c r="J11" s="5" t="s">
        <v>248</v>
      </c>
      <c r="K11" s="5" t="s">
        <v>248</v>
      </c>
      <c r="L11" s="5" t="s">
        <v>248</v>
      </c>
      <c r="M11" s="5" t="s">
        <v>248</v>
      </c>
      <c r="N11" s="5" t="s">
        <v>248</v>
      </c>
      <c r="O11" s="5" t="s">
        <v>248</v>
      </c>
    </row>
    <row r="12" spans="1:15" ht="61.5" customHeight="1" x14ac:dyDescent="0.25">
      <c r="A12" s="14">
        <v>5</v>
      </c>
      <c r="B12" s="5" t="s">
        <v>249</v>
      </c>
      <c r="C12" s="14" t="s">
        <v>187</v>
      </c>
      <c r="D12" s="14" t="s">
        <v>188</v>
      </c>
      <c r="E12" s="14" t="s">
        <v>188</v>
      </c>
      <c r="F12" s="14" t="s">
        <v>188</v>
      </c>
      <c r="G12" s="14" t="s">
        <v>188</v>
      </c>
      <c r="H12" s="14" t="s">
        <v>188</v>
      </c>
      <c r="I12" s="14" t="s">
        <v>188</v>
      </c>
      <c r="J12" s="14" t="s">
        <v>188</v>
      </c>
      <c r="K12" s="14" t="s">
        <v>188</v>
      </c>
      <c r="L12" s="14" t="s">
        <v>188</v>
      </c>
      <c r="M12" s="14" t="s">
        <v>188</v>
      </c>
      <c r="N12" s="14" t="s">
        <v>188</v>
      </c>
      <c r="O12" s="14" t="s">
        <v>188</v>
      </c>
    </row>
    <row r="21" spans="1:7" x14ac:dyDescent="0.25">
      <c r="A21" s="8"/>
      <c r="B21" s="8"/>
      <c r="C21" s="8"/>
      <c r="E21" s="4"/>
      <c r="F21" s="4"/>
      <c r="G21" s="4"/>
    </row>
    <row r="22" spans="1:7" x14ac:dyDescent="0.25">
      <c r="A22" s="8"/>
      <c r="B22" s="8"/>
      <c r="C22" s="8"/>
      <c r="E22" s="4"/>
      <c r="F22" s="4"/>
      <c r="G22" s="4"/>
    </row>
    <row r="23" spans="1:7" x14ac:dyDescent="0.25">
      <c r="A23" s="8"/>
      <c r="B23" s="8"/>
      <c r="C23" s="8"/>
      <c r="E23" s="4"/>
      <c r="F23" s="4"/>
      <c r="G23" s="4"/>
    </row>
    <row r="24" spans="1:7" x14ac:dyDescent="0.25">
      <c r="A24" s="8"/>
      <c r="B24" s="8"/>
      <c r="C24" s="8"/>
      <c r="E24" s="4"/>
      <c r="F24" s="4"/>
      <c r="G24" s="4"/>
    </row>
    <row r="25" spans="1:7" x14ac:dyDescent="0.25">
      <c r="A25" s="8"/>
      <c r="B25" s="8"/>
      <c r="C25" s="8"/>
      <c r="E25" s="4"/>
      <c r="F25" s="4"/>
      <c r="G25" s="4"/>
    </row>
    <row r="26" spans="1:7" x14ac:dyDescent="0.25">
      <c r="A26" s="8"/>
      <c r="B26" s="8"/>
      <c r="C26" s="8"/>
      <c r="E26" s="4"/>
      <c r="F26" s="4"/>
      <c r="G26" s="4"/>
    </row>
    <row r="27" spans="1:7" x14ac:dyDescent="0.25">
      <c r="A27" s="8"/>
      <c r="B27" s="8"/>
      <c r="C27" s="8"/>
      <c r="E27" s="4"/>
      <c r="F27" s="4"/>
      <c r="G27" s="4"/>
    </row>
    <row r="28" spans="1:7" x14ac:dyDescent="0.25">
      <c r="A28" s="8"/>
      <c r="B28" s="8"/>
      <c r="C28" s="8"/>
      <c r="E28" s="4"/>
      <c r="F28" s="4"/>
      <c r="G28" s="4"/>
    </row>
    <row r="29" spans="1:7" x14ac:dyDescent="0.25">
      <c r="A29" s="8"/>
      <c r="B29" s="8"/>
      <c r="C29" s="8"/>
      <c r="E29" s="4"/>
      <c r="F29" s="4"/>
      <c r="G29" s="4"/>
    </row>
    <row r="30" spans="1:7" x14ac:dyDescent="0.25">
      <c r="A30" s="8"/>
      <c r="B30" s="8"/>
      <c r="C30" s="8"/>
      <c r="E30" s="4"/>
      <c r="F30" s="4"/>
      <c r="G30" s="4"/>
    </row>
  </sheetData>
  <customSheetViews>
    <customSheetView guid="{0CE72C7C-BA16-4CAF-8510-EA0FA4147AAD}" showPageBreaks="1" printArea="1" showRuler="0" topLeftCell="A19">
      <selection activeCell="A24" sqref="A24:IV24"/>
      <pageMargins left="0.39370078740157483" right="0.39370078740157483" top="0.78740157480314965" bottom="0.19685039370078741" header="0" footer="0"/>
      <pageSetup paperSize="9" scale="91" orientation="landscape" r:id="rId1"/>
      <headerFooter alignWithMargins="0"/>
    </customSheetView>
    <customSheetView guid="{C04E132C-DB09-4BDA-934A-E24AADBD03E8}" showRuler="0" topLeftCell="A19">
      <selection activeCell="B10" sqref="B10:L10"/>
      <pageMargins left="0.39370078740157483" right="0.39370078740157483" top="0.78740157480314965" bottom="0.19685039370078741" header="0" footer="0"/>
      <pageSetup paperSize="9" scale="91" orientation="landscape" r:id="rId2"/>
      <headerFooter alignWithMargins="0"/>
    </customSheetView>
  </customSheetViews>
  <mergeCells count="18">
    <mergeCell ref="L5:L6"/>
    <mergeCell ref="M5:M6"/>
    <mergeCell ref="A7:O7"/>
    <mergeCell ref="J5:J6"/>
    <mergeCell ref="A3:O3"/>
    <mergeCell ref="H1:O1"/>
    <mergeCell ref="H5:H6"/>
    <mergeCell ref="I5:I6"/>
    <mergeCell ref="E5:E6"/>
    <mergeCell ref="F5:F6"/>
    <mergeCell ref="G5:G6"/>
    <mergeCell ref="E4:O4"/>
    <mergeCell ref="N5:O5"/>
    <mergeCell ref="A4:A6"/>
    <mergeCell ref="B4:B6"/>
    <mergeCell ref="C4:C6"/>
    <mergeCell ref="D4:D6"/>
    <mergeCell ref="K5:K6"/>
  </mergeCells>
  <phoneticPr fontId="0" type="noConversion"/>
  <pageMargins left="0.78740157480314965" right="0.78740157480314965" top="1.1811023622047245" bottom="0.39370078740157483" header="0" footer="0"/>
  <pageSetup paperSize="9" scale="50" orientation="landscape" r:id="rId3"/>
  <headerFooter alignWithMargins="0">
    <oddHeader>&amp;C&amp;"Times New Roman,обычный"&amp;12 30</oddHeader>
    <oddFooter xml:space="preserve">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4"/>
  <sheetViews>
    <sheetView view="pageBreakPreview" zoomScale="85" zoomScaleNormal="100" zoomScaleSheetLayoutView="85" workbookViewId="0">
      <selection activeCell="D1" sqref="D1"/>
    </sheetView>
  </sheetViews>
  <sheetFormatPr defaultRowHeight="15.75" x14ac:dyDescent="0.25"/>
  <cols>
    <col min="1" max="1" width="5.140625" style="29" customWidth="1"/>
    <col min="2" max="2" width="31.85546875" style="29" customWidth="1"/>
    <col min="3" max="3" width="32.140625" style="29" customWidth="1"/>
    <col min="4" max="4" width="20.7109375" style="29" customWidth="1"/>
    <col min="5" max="5" width="15.5703125" style="29" customWidth="1"/>
    <col min="6" max="6" width="16.140625" style="29" customWidth="1"/>
    <col min="7" max="7" width="17.85546875" style="29" customWidth="1"/>
    <col min="8" max="8" width="19" style="29" customWidth="1"/>
    <col min="9" max="16384" width="9.140625" style="29"/>
  </cols>
  <sheetData>
    <row r="1" spans="1:8" ht="60.75" customHeight="1" x14ac:dyDescent="0.25">
      <c r="A1" s="104"/>
      <c r="C1" s="104"/>
      <c r="F1" s="240" t="s">
        <v>280</v>
      </c>
      <c r="G1" s="240"/>
      <c r="H1" s="240"/>
    </row>
    <row r="2" spans="1:8" ht="38.25" customHeight="1" x14ac:dyDescent="0.25">
      <c r="A2" s="51"/>
      <c r="C2" s="104"/>
    </row>
    <row r="3" spans="1:8" ht="18.75" x14ac:dyDescent="0.25">
      <c r="A3" s="51"/>
      <c r="C3" s="104"/>
    </row>
    <row r="4" spans="1:8" ht="18.75" x14ac:dyDescent="0.25">
      <c r="A4" s="241" t="s">
        <v>155</v>
      </c>
      <c r="B4" s="241"/>
      <c r="C4" s="241"/>
      <c r="D4" s="241"/>
      <c r="E4" s="241"/>
      <c r="F4" s="241"/>
      <c r="G4" s="241"/>
      <c r="H4" s="241"/>
    </row>
    <row r="5" spans="1:8" ht="18.75" x14ac:dyDescent="0.25">
      <c r="A5" s="242" t="s">
        <v>281</v>
      </c>
      <c r="B5" s="241"/>
      <c r="C5" s="241"/>
      <c r="D5" s="241"/>
      <c r="E5" s="241"/>
      <c r="F5" s="241"/>
      <c r="G5" s="241"/>
      <c r="H5" s="241"/>
    </row>
    <row r="6" spans="1:8" ht="18.75" x14ac:dyDescent="0.25">
      <c r="A6" s="242" t="s">
        <v>282</v>
      </c>
      <c r="B6" s="241"/>
      <c r="C6" s="241"/>
      <c r="D6" s="241"/>
      <c r="E6" s="241"/>
      <c r="F6" s="241"/>
      <c r="G6" s="241"/>
      <c r="H6" s="241"/>
    </row>
    <row r="7" spans="1:8" ht="18.75" x14ac:dyDescent="0.25">
      <c r="A7" s="51"/>
      <c r="C7" s="104"/>
    </row>
    <row r="8" spans="1:8" x14ac:dyDescent="0.25">
      <c r="A8" s="243" t="s">
        <v>20</v>
      </c>
      <c r="B8" s="243" t="s">
        <v>157</v>
      </c>
      <c r="C8" s="243" t="s">
        <v>12</v>
      </c>
      <c r="D8" s="243" t="s">
        <v>13</v>
      </c>
      <c r="E8" s="243" t="s">
        <v>113</v>
      </c>
      <c r="F8" s="243"/>
      <c r="G8" s="243"/>
      <c r="H8" s="243"/>
    </row>
    <row r="9" spans="1:8" x14ac:dyDescent="0.25">
      <c r="A9" s="243"/>
      <c r="B9" s="243"/>
      <c r="C9" s="243"/>
      <c r="D9" s="243"/>
      <c r="E9" s="31">
        <v>2022</v>
      </c>
      <c r="F9" s="31">
        <v>2023</v>
      </c>
      <c r="G9" s="31">
        <v>2024</v>
      </c>
      <c r="H9" s="31">
        <v>2025</v>
      </c>
    </row>
    <row r="10" spans="1:8" x14ac:dyDescent="0.2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</row>
    <row r="11" spans="1:8" x14ac:dyDescent="0.25">
      <c r="A11" s="244" t="s">
        <v>219</v>
      </c>
      <c r="B11" s="244"/>
      <c r="C11" s="244"/>
      <c r="D11" s="244"/>
      <c r="E11" s="244"/>
      <c r="F11" s="244"/>
      <c r="G11" s="244"/>
      <c r="H11" s="244"/>
    </row>
    <row r="12" spans="1:8" x14ac:dyDescent="0.25">
      <c r="A12" s="267" t="s">
        <v>220</v>
      </c>
      <c r="B12" s="267"/>
      <c r="C12" s="267"/>
      <c r="D12" s="267"/>
      <c r="E12" s="267"/>
      <c r="F12" s="267"/>
      <c r="G12" s="267"/>
      <c r="H12" s="267"/>
    </row>
    <row r="13" spans="1:8" ht="108" customHeight="1" x14ac:dyDescent="0.25">
      <c r="A13" s="105" t="s">
        <v>158</v>
      </c>
      <c r="B13" s="106" t="s">
        <v>283</v>
      </c>
      <c r="C13" s="105" t="s">
        <v>8</v>
      </c>
      <c r="D13" s="105" t="s">
        <v>160</v>
      </c>
      <c r="E13" s="31">
        <v>100</v>
      </c>
      <c r="F13" s="31">
        <v>100</v>
      </c>
      <c r="G13" s="31">
        <v>100</v>
      </c>
      <c r="H13" s="31">
        <v>100</v>
      </c>
    </row>
    <row r="14" spans="1:8" ht="105" customHeight="1" x14ac:dyDescent="0.25">
      <c r="A14" s="105" t="s">
        <v>274</v>
      </c>
      <c r="B14" s="106" t="s">
        <v>284</v>
      </c>
      <c r="C14" s="105" t="s">
        <v>187</v>
      </c>
      <c r="D14" s="105" t="s">
        <v>160</v>
      </c>
      <c r="E14" s="31" t="s">
        <v>188</v>
      </c>
      <c r="F14" s="31" t="s">
        <v>188</v>
      </c>
      <c r="G14" s="31" t="s">
        <v>188</v>
      </c>
      <c r="H14" s="31" t="s">
        <v>188</v>
      </c>
    </row>
  </sheetData>
  <mergeCells count="11">
    <mergeCell ref="A11:H11"/>
    <mergeCell ref="A12:H12"/>
    <mergeCell ref="F1:H1"/>
    <mergeCell ref="A4:H4"/>
    <mergeCell ref="A5:H5"/>
    <mergeCell ref="A6:H6"/>
    <mergeCell ref="A8:A9"/>
    <mergeCell ref="B8:B9"/>
    <mergeCell ref="C8:C9"/>
    <mergeCell ref="D8:D9"/>
    <mergeCell ref="E8:H8"/>
  </mergeCells>
  <pageMargins left="0.78740157480314965" right="0.78740157480314965" top="1.1811023622047245" bottom="0.39370078740157483" header="0" footer="0"/>
  <pageSetup paperSize="9" scale="80" orientation="landscape" r:id="rId1"/>
  <headerFooter alignWithMargins="0">
    <oddHeader>&amp;C46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Y17"/>
  <sheetViews>
    <sheetView topLeftCell="N7" zoomScaleNormal="100" zoomScaleSheetLayoutView="85" workbookViewId="0">
      <selection activeCell="P12" sqref="P12"/>
    </sheetView>
  </sheetViews>
  <sheetFormatPr defaultRowHeight="15.75" x14ac:dyDescent="0.25"/>
  <cols>
    <col min="1" max="1" width="5.140625" style="29" customWidth="1"/>
    <col min="2" max="2" width="24.140625" style="29" customWidth="1"/>
    <col min="3" max="3" width="28" style="29" customWidth="1"/>
    <col min="4" max="4" width="8.85546875" style="29" customWidth="1"/>
    <col min="5" max="5" width="8.42578125" style="29" customWidth="1"/>
    <col min="6" max="6" width="8" style="29" customWidth="1"/>
    <col min="7" max="7" width="7.42578125" style="29" customWidth="1"/>
    <col min="8" max="10" width="9.140625" style="29"/>
    <col min="11" max="11" width="10.7109375" style="29" customWidth="1"/>
    <col min="12" max="12" width="20" style="29" customWidth="1"/>
    <col min="13" max="14" width="9.140625" style="29"/>
    <col min="15" max="15" width="27.28515625" style="29" customWidth="1"/>
    <col min="16" max="16" width="29.85546875" style="29" customWidth="1"/>
    <col min="17" max="20" width="9.140625" style="29"/>
    <col min="21" max="21" width="12.140625" style="29" customWidth="1"/>
    <col min="22" max="22" width="11.7109375" style="29" customWidth="1"/>
    <col min="23" max="23" width="11.5703125" style="29" customWidth="1"/>
    <col min="24" max="24" width="9.140625" style="29"/>
    <col min="25" max="25" width="40.140625" style="29" customWidth="1"/>
    <col min="26" max="16384" width="9.140625" style="29"/>
  </cols>
  <sheetData>
    <row r="1" spans="1:25" ht="63" customHeight="1" x14ac:dyDescent="0.25">
      <c r="A1" s="174"/>
      <c r="B1" s="175"/>
      <c r="C1" s="175"/>
      <c r="D1" s="175"/>
      <c r="E1" s="175"/>
      <c r="F1" s="175"/>
      <c r="G1" s="175"/>
      <c r="H1" s="175"/>
      <c r="I1" s="175"/>
      <c r="J1" s="175"/>
      <c r="K1" s="271" t="s">
        <v>285</v>
      </c>
      <c r="L1" s="271"/>
      <c r="N1" s="174"/>
      <c r="O1" s="175"/>
      <c r="P1" s="175"/>
      <c r="Q1" s="175"/>
      <c r="R1" s="175"/>
      <c r="S1" s="175"/>
      <c r="T1" s="175"/>
      <c r="U1" s="175"/>
      <c r="V1" s="175"/>
      <c r="W1" s="175"/>
      <c r="X1" s="271" t="s">
        <v>285</v>
      </c>
      <c r="Y1" s="271"/>
    </row>
    <row r="2" spans="1:25" ht="23.25" customHeight="1" x14ac:dyDescent="0.25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N2" s="174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5" x14ac:dyDescent="0.25">
      <c r="A3" s="272" t="s">
        <v>155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N3" s="272" t="s">
        <v>155</v>
      </c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</row>
    <row r="4" spans="1:25" x14ac:dyDescent="0.25">
      <c r="A4" s="272" t="s">
        <v>286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N4" s="272" t="s">
        <v>286</v>
      </c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</row>
    <row r="5" spans="1:25" x14ac:dyDescent="0.25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N5" s="174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</row>
    <row r="6" spans="1:25" ht="42" customHeight="1" x14ac:dyDescent="0.25">
      <c r="A6" s="268" t="s">
        <v>20</v>
      </c>
      <c r="B6" s="268" t="s">
        <v>172</v>
      </c>
      <c r="C6" s="268" t="s">
        <v>24</v>
      </c>
      <c r="D6" s="268" t="s">
        <v>25</v>
      </c>
      <c r="E6" s="268"/>
      <c r="F6" s="268"/>
      <c r="G6" s="268"/>
      <c r="H6" s="268" t="s">
        <v>174</v>
      </c>
      <c r="I6" s="268"/>
      <c r="J6" s="268"/>
      <c r="K6" s="268"/>
      <c r="L6" s="268" t="s">
        <v>175</v>
      </c>
      <c r="N6" s="268" t="s">
        <v>20</v>
      </c>
      <c r="O6" s="268" t="s">
        <v>172</v>
      </c>
      <c r="P6" s="268" t="s">
        <v>24</v>
      </c>
      <c r="Q6" s="268" t="s">
        <v>25</v>
      </c>
      <c r="R6" s="268"/>
      <c r="S6" s="268"/>
      <c r="T6" s="268"/>
      <c r="U6" s="268" t="s">
        <v>174</v>
      </c>
      <c r="V6" s="268"/>
      <c r="W6" s="268"/>
      <c r="X6" s="268"/>
      <c r="Y6" s="268" t="s">
        <v>175</v>
      </c>
    </row>
    <row r="7" spans="1:25" ht="84" customHeight="1" x14ac:dyDescent="0.25">
      <c r="A7" s="268"/>
      <c r="B7" s="268"/>
      <c r="C7" s="268"/>
      <c r="D7" s="176" t="s">
        <v>24</v>
      </c>
      <c r="E7" s="176" t="s">
        <v>27</v>
      </c>
      <c r="F7" s="176" t="s">
        <v>28</v>
      </c>
      <c r="G7" s="176" t="s">
        <v>29</v>
      </c>
      <c r="H7" s="176">
        <v>2023</v>
      </c>
      <c r="I7" s="176">
        <v>2024</v>
      </c>
      <c r="J7" s="176">
        <v>2025</v>
      </c>
      <c r="K7" s="176" t="s">
        <v>82</v>
      </c>
      <c r="L7" s="268"/>
      <c r="N7" s="268"/>
      <c r="O7" s="268"/>
      <c r="P7" s="268"/>
      <c r="Q7" s="176" t="s">
        <v>24</v>
      </c>
      <c r="R7" s="176" t="s">
        <v>27</v>
      </c>
      <c r="S7" s="176" t="s">
        <v>28</v>
      </c>
      <c r="T7" s="176" t="s">
        <v>29</v>
      </c>
      <c r="U7" s="176">
        <v>2022</v>
      </c>
      <c r="V7" s="176">
        <v>2023</v>
      </c>
      <c r="W7" s="176">
        <v>2024</v>
      </c>
      <c r="X7" s="176" t="s">
        <v>82</v>
      </c>
      <c r="Y7" s="268"/>
    </row>
    <row r="8" spans="1:25" x14ac:dyDescent="0.25">
      <c r="A8" s="176">
        <v>1</v>
      </c>
      <c r="B8" s="176">
        <v>2</v>
      </c>
      <c r="C8" s="176">
        <v>3</v>
      </c>
      <c r="D8" s="176">
        <v>4</v>
      </c>
      <c r="E8" s="176">
        <v>5</v>
      </c>
      <c r="F8" s="176">
        <v>6</v>
      </c>
      <c r="G8" s="176">
        <v>7</v>
      </c>
      <c r="H8" s="176">
        <v>8</v>
      </c>
      <c r="I8" s="176">
        <v>9</v>
      </c>
      <c r="J8" s="176">
        <v>10</v>
      </c>
      <c r="K8" s="176">
        <v>11</v>
      </c>
      <c r="L8" s="176">
        <v>12</v>
      </c>
      <c r="N8" s="176">
        <v>1</v>
      </c>
      <c r="O8" s="176">
        <v>2</v>
      </c>
      <c r="P8" s="176">
        <v>3</v>
      </c>
      <c r="Q8" s="176">
        <v>4</v>
      </c>
      <c r="R8" s="176">
        <v>5</v>
      </c>
      <c r="S8" s="176">
        <v>6</v>
      </c>
      <c r="T8" s="176">
        <v>7</v>
      </c>
      <c r="U8" s="176">
        <v>8</v>
      </c>
      <c r="V8" s="176">
        <v>9</v>
      </c>
      <c r="W8" s="176">
        <v>10</v>
      </c>
      <c r="X8" s="176">
        <v>11</v>
      </c>
      <c r="Y8" s="176">
        <v>12</v>
      </c>
    </row>
    <row r="9" spans="1:25" x14ac:dyDescent="0.25">
      <c r="A9" s="269" t="s">
        <v>287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N9" s="269" t="s">
        <v>287</v>
      </c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</row>
    <row r="10" spans="1:25" x14ac:dyDescent="0.25">
      <c r="A10" s="270" t="s">
        <v>288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N10" s="270" t="s">
        <v>288</v>
      </c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</row>
    <row r="11" spans="1:25" ht="58.5" customHeight="1" x14ac:dyDescent="0.25">
      <c r="A11" s="177">
        <v>1</v>
      </c>
      <c r="B11" s="178" t="s">
        <v>289</v>
      </c>
      <c r="C11" s="179" t="s">
        <v>144</v>
      </c>
      <c r="D11" s="180">
        <v>241</v>
      </c>
      <c r="E11" s="181" t="s">
        <v>43</v>
      </c>
      <c r="F11" s="181" t="s">
        <v>43</v>
      </c>
      <c r="G11" s="181" t="s">
        <v>43</v>
      </c>
      <c r="H11" s="182">
        <v>0</v>
      </c>
      <c r="I11" s="182">
        <f>H11</f>
        <v>0</v>
      </c>
      <c r="J11" s="182">
        <f>I11</f>
        <v>0</v>
      </c>
      <c r="K11" s="182">
        <f t="shared" ref="K11:K16" si="0">H11+I11+J11</f>
        <v>0</v>
      </c>
      <c r="L11" s="178" t="s">
        <v>290</v>
      </c>
      <c r="N11" s="177">
        <v>1</v>
      </c>
      <c r="O11" s="178" t="s">
        <v>289</v>
      </c>
      <c r="P11" s="179" t="s">
        <v>144</v>
      </c>
      <c r="Q11" s="180">
        <v>241</v>
      </c>
      <c r="R11" s="181" t="s">
        <v>43</v>
      </c>
      <c r="S11" s="181" t="s">
        <v>43</v>
      </c>
      <c r="T11" s="181" t="s">
        <v>43</v>
      </c>
      <c r="U11" s="182">
        <v>0</v>
      </c>
      <c r="V11" s="182">
        <f>U11</f>
        <v>0</v>
      </c>
      <c r="W11" s="182">
        <f>V11</f>
        <v>0</v>
      </c>
      <c r="X11" s="182">
        <f t="shared" ref="X11:X16" si="1">U11+V11+W11</f>
        <v>0</v>
      </c>
      <c r="Y11" s="178" t="s">
        <v>290</v>
      </c>
    </row>
    <row r="12" spans="1:25" ht="48" customHeight="1" x14ac:dyDescent="0.25">
      <c r="A12" s="177">
        <v>2</v>
      </c>
      <c r="B12" s="178" t="s">
        <v>291</v>
      </c>
      <c r="C12" s="179" t="s">
        <v>144</v>
      </c>
      <c r="D12" s="180">
        <v>241</v>
      </c>
      <c r="E12" s="181" t="s">
        <v>43</v>
      </c>
      <c r="F12" s="181" t="s">
        <v>43</v>
      </c>
      <c r="G12" s="181" t="s">
        <v>43</v>
      </c>
      <c r="H12" s="182">
        <v>0</v>
      </c>
      <c r="I12" s="182">
        <f t="shared" ref="I12:J16" si="2">H12</f>
        <v>0</v>
      </c>
      <c r="J12" s="182">
        <f t="shared" si="2"/>
        <v>0</v>
      </c>
      <c r="K12" s="182">
        <f t="shared" si="0"/>
        <v>0</v>
      </c>
      <c r="L12" s="178" t="s">
        <v>292</v>
      </c>
      <c r="N12" s="177">
        <v>2</v>
      </c>
      <c r="O12" s="178" t="s">
        <v>291</v>
      </c>
      <c r="P12" s="179" t="s">
        <v>144</v>
      </c>
      <c r="Q12" s="180">
        <v>241</v>
      </c>
      <c r="R12" s="181" t="s">
        <v>43</v>
      </c>
      <c r="S12" s="181" t="s">
        <v>43</v>
      </c>
      <c r="T12" s="181" t="s">
        <v>43</v>
      </c>
      <c r="U12" s="182">
        <v>0</v>
      </c>
      <c r="V12" s="182">
        <f t="shared" ref="V12:W16" si="3">U12</f>
        <v>0</v>
      </c>
      <c r="W12" s="182">
        <f t="shared" si="3"/>
        <v>0</v>
      </c>
      <c r="X12" s="182">
        <f t="shared" si="1"/>
        <v>0</v>
      </c>
      <c r="Y12" s="178" t="s">
        <v>292</v>
      </c>
    </row>
    <row r="13" spans="1:25" ht="69" customHeight="1" x14ac:dyDescent="0.25">
      <c r="A13" s="177">
        <v>3</v>
      </c>
      <c r="B13" s="178" t="s">
        <v>293</v>
      </c>
      <c r="C13" s="179" t="s">
        <v>144</v>
      </c>
      <c r="D13" s="180">
        <v>241</v>
      </c>
      <c r="E13" s="181" t="s">
        <v>43</v>
      </c>
      <c r="F13" s="181" t="s">
        <v>43</v>
      </c>
      <c r="G13" s="181" t="s">
        <v>43</v>
      </c>
      <c r="H13" s="182">
        <v>0</v>
      </c>
      <c r="I13" s="182">
        <f t="shared" si="2"/>
        <v>0</v>
      </c>
      <c r="J13" s="182">
        <f t="shared" si="2"/>
        <v>0</v>
      </c>
      <c r="K13" s="182">
        <f t="shared" si="0"/>
        <v>0</v>
      </c>
      <c r="L13" s="178" t="s">
        <v>294</v>
      </c>
      <c r="N13" s="177">
        <v>3</v>
      </c>
      <c r="O13" s="178" t="s">
        <v>293</v>
      </c>
      <c r="P13" s="179" t="s">
        <v>144</v>
      </c>
      <c r="Q13" s="180">
        <v>241</v>
      </c>
      <c r="R13" s="181" t="s">
        <v>43</v>
      </c>
      <c r="S13" s="181" t="s">
        <v>43</v>
      </c>
      <c r="T13" s="181" t="s">
        <v>43</v>
      </c>
      <c r="U13" s="182">
        <v>0</v>
      </c>
      <c r="V13" s="182">
        <f t="shared" si="3"/>
        <v>0</v>
      </c>
      <c r="W13" s="182">
        <f t="shared" si="3"/>
        <v>0</v>
      </c>
      <c r="X13" s="182">
        <f t="shared" si="1"/>
        <v>0</v>
      </c>
      <c r="Y13" s="178" t="s">
        <v>294</v>
      </c>
    </row>
    <row r="14" spans="1:25" ht="63" customHeight="1" x14ac:dyDescent="0.25">
      <c r="A14" s="177">
        <v>4</v>
      </c>
      <c r="B14" s="178" t="s">
        <v>295</v>
      </c>
      <c r="C14" s="179" t="s">
        <v>144</v>
      </c>
      <c r="D14" s="180">
        <v>241</v>
      </c>
      <c r="E14" s="181" t="s">
        <v>43</v>
      </c>
      <c r="F14" s="181" t="s">
        <v>43</v>
      </c>
      <c r="G14" s="181" t="s">
        <v>43</v>
      </c>
      <c r="H14" s="182">
        <v>0</v>
      </c>
      <c r="I14" s="182">
        <f t="shared" si="2"/>
        <v>0</v>
      </c>
      <c r="J14" s="182">
        <f t="shared" si="2"/>
        <v>0</v>
      </c>
      <c r="K14" s="182">
        <f t="shared" si="0"/>
        <v>0</v>
      </c>
      <c r="L14" s="178" t="s">
        <v>296</v>
      </c>
      <c r="N14" s="177">
        <v>4</v>
      </c>
      <c r="O14" s="178" t="s">
        <v>295</v>
      </c>
      <c r="P14" s="179" t="s">
        <v>144</v>
      </c>
      <c r="Q14" s="180">
        <v>241</v>
      </c>
      <c r="R14" s="181" t="s">
        <v>43</v>
      </c>
      <c r="S14" s="181" t="s">
        <v>43</v>
      </c>
      <c r="T14" s="181" t="s">
        <v>43</v>
      </c>
      <c r="U14" s="182">
        <v>0</v>
      </c>
      <c r="V14" s="182">
        <f t="shared" si="3"/>
        <v>0</v>
      </c>
      <c r="W14" s="182">
        <f t="shared" si="3"/>
        <v>0</v>
      </c>
      <c r="X14" s="182">
        <f t="shared" si="1"/>
        <v>0</v>
      </c>
      <c r="Y14" s="178" t="s">
        <v>296</v>
      </c>
    </row>
    <row r="15" spans="1:25" ht="42" customHeight="1" x14ac:dyDescent="0.25">
      <c r="A15" s="177">
        <v>5</v>
      </c>
      <c r="B15" s="178" t="s">
        <v>297</v>
      </c>
      <c r="C15" s="179" t="s">
        <v>144</v>
      </c>
      <c r="D15" s="180">
        <v>241</v>
      </c>
      <c r="E15" s="181" t="s">
        <v>43</v>
      </c>
      <c r="F15" s="181" t="s">
        <v>43</v>
      </c>
      <c r="G15" s="181" t="s">
        <v>43</v>
      </c>
      <c r="H15" s="182">
        <v>0</v>
      </c>
      <c r="I15" s="182">
        <f t="shared" si="2"/>
        <v>0</v>
      </c>
      <c r="J15" s="182">
        <f t="shared" si="2"/>
        <v>0</v>
      </c>
      <c r="K15" s="182">
        <f t="shared" si="0"/>
        <v>0</v>
      </c>
      <c r="L15" s="178" t="s">
        <v>298</v>
      </c>
      <c r="N15" s="177">
        <v>5</v>
      </c>
      <c r="O15" s="178" t="s">
        <v>297</v>
      </c>
      <c r="P15" s="179" t="s">
        <v>144</v>
      </c>
      <c r="Q15" s="180">
        <v>241</v>
      </c>
      <c r="R15" s="181" t="s">
        <v>43</v>
      </c>
      <c r="S15" s="181" t="s">
        <v>43</v>
      </c>
      <c r="T15" s="181" t="s">
        <v>43</v>
      </c>
      <c r="U15" s="182">
        <v>0</v>
      </c>
      <c r="V15" s="182">
        <f t="shared" si="3"/>
        <v>0</v>
      </c>
      <c r="W15" s="182">
        <f t="shared" si="3"/>
        <v>0</v>
      </c>
      <c r="X15" s="182">
        <f t="shared" si="1"/>
        <v>0</v>
      </c>
      <c r="Y15" s="178" t="s">
        <v>298</v>
      </c>
    </row>
    <row r="16" spans="1:25" ht="49.5" customHeight="1" x14ac:dyDescent="0.25">
      <c r="A16" s="177">
        <v>6</v>
      </c>
      <c r="B16" s="178" t="s">
        <v>299</v>
      </c>
      <c r="C16" s="179" t="s">
        <v>144</v>
      </c>
      <c r="D16" s="180">
        <v>241</v>
      </c>
      <c r="E16" s="181" t="s">
        <v>43</v>
      </c>
      <c r="F16" s="181" t="s">
        <v>43</v>
      </c>
      <c r="G16" s="181" t="s">
        <v>43</v>
      </c>
      <c r="H16" s="182">
        <v>0</v>
      </c>
      <c r="I16" s="182">
        <f t="shared" si="2"/>
        <v>0</v>
      </c>
      <c r="J16" s="182">
        <f t="shared" si="2"/>
        <v>0</v>
      </c>
      <c r="K16" s="182">
        <f t="shared" si="0"/>
        <v>0</v>
      </c>
      <c r="L16" s="178" t="s">
        <v>300</v>
      </c>
      <c r="N16" s="177">
        <v>6</v>
      </c>
      <c r="O16" s="178" t="s">
        <v>299</v>
      </c>
      <c r="P16" s="179" t="s">
        <v>144</v>
      </c>
      <c r="Q16" s="180">
        <v>241</v>
      </c>
      <c r="R16" s="181" t="s">
        <v>43</v>
      </c>
      <c r="S16" s="181" t="s">
        <v>43</v>
      </c>
      <c r="T16" s="181" t="s">
        <v>43</v>
      </c>
      <c r="U16" s="182">
        <v>0</v>
      </c>
      <c r="V16" s="182">
        <f t="shared" si="3"/>
        <v>0</v>
      </c>
      <c r="W16" s="182">
        <f t="shared" si="3"/>
        <v>0</v>
      </c>
      <c r="X16" s="182">
        <f t="shared" si="1"/>
        <v>0</v>
      </c>
      <c r="Y16" s="178" t="s">
        <v>300</v>
      </c>
    </row>
    <row r="17" spans="1:25" ht="21" x14ac:dyDescent="0.25">
      <c r="A17" s="183"/>
      <c r="B17" s="184" t="s">
        <v>120</v>
      </c>
      <c r="C17" s="183" t="s">
        <v>43</v>
      </c>
      <c r="D17" s="183" t="s">
        <v>43</v>
      </c>
      <c r="E17" s="183" t="s">
        <v>43</v>
      </c>
      <c r="F17" s="183" t="s">
        <v>43</v>
      </c>
      <c r="G17" s="183" t="s">
        <v>43</v>
      </c>
      <c r="H17" s="185">
        <f>SUM(H11:H16)</f>
        <v>0</v>
      </c>
      <c r="I17" s="185">
        <f>SUM(I11:I16)</f>
        <v>0</v>
      </c>
      <c r="J17" s="185">
        <f>SUM(J11:J16)</f>
        <v>0</v>
      </c>
      <c r="K17" s="185">
        <f>SUM(K11:K16)</f>
        <v>0</v>
      </c>
      <c r="L17" s="183" t="s">
        <v>43</v>
      </c>
      <c r="N17" s="183"/>
      <c r="O17" s="184" t="s">
        <v>120</v>
      </c>
      <c r="P17" s="183" t="s">
        <v>43</v>
      </c>
      <c r="Q17" s="183" t="s">
        <v>43</v>
      </c>
      <c r="R17" s="183" t="s">
        <v>43</v>
      </c>
      <c r="S17" s="183" t="s">
        <v>43</v>
      </c>
      <c r="T17" s="183" t="s">
        <v>43</v>
      </c>
      <c r="U17" s="185">
        <f>SUM(U11:U16)</f>
        <v>0</v>
      </c>
      <c r="V17" s="185">
        <f>SUM(V11:V16)</f>
        <v>0</v>
      </c>
      <c r="W17" s="185">
        <f>SUM(W11:W16)</f>
        <v>0</v>
      </c>
      <c r="X17" s="185">
        <f>SUM(X11:X16)</f>
        <v>0</v>
      </c>
      <c r="Y17" s="183" t="s">
        <v>43</v>
      </c>
    </row>
  </sheetData>
  <mergeCells count="22">
    <mergeCell ref="K1:L1"/>
    <mergeCell ref="A3:L3"/>
    <mergeCell ref="A4:L4"/>
    <mergeCell ref="A6:A7"/>
    <mergeCell ref="B6:B7"/>
    <mergeCell ref="C6:C7"/>
    <mergeCell ref="X1:Y1"/>
    <mergeCell ref="N3:Y3"/>
    <mergeCell ref="N4:Y4"/>
    <mergeCell ref="N6:N7"/>
    <mergeCell ref="O6:O7"/>
    <mergeCell ref="P6:P7"/>
    <mergeCell ref="Q6:T6"/>
    <mergeCell ref="U6:X6"/>
    <mergeCell ref="Y6:Y7"/>
    <mergeCell ref="D6:G6"/>
    <mergeCell ref="H6:K6"/>
    <mergeCell ref="L6:L7"/>
    <mergeCell ref="N9:Y9"/>
    <mergeCell ref="N10:Y10"/>
    <mergeCell ref="A9:L9"/>
    <mergeCell ref="A10:L10"/>
  </mergeCells>
  <pageMargins left="0.78740157480314965" right="0.78740157480314965" top="0.43307086614173229" bottom="0.39370078740157483" header="0" footer="0"/>
  <pageSetup paperSize="9" scale="80" orientation="landscape" r:id="rId1"/>
  <headerFooter alignWithMargins="0">
    <oddHeader>&amp;C47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24"/>
  <sheetViews>
    <sheetView view="pageLayout" zoomScaleNormal="100" zoomScaleSheetLayoutView="85" workbookViewId="0">
      <selection activeCell="C10" sqref="A9:E10"/>
    </sheetView>
  </sheetViews>
  <sheetFormatPr defaultRowHeight="15.75" x14ac:dyDescent="0.25"/>
  <cols>
    <col min="1" max="1" width="5.140625" style="29" customWidth="1"/>
    <col min="2" max="2" width="24.140625" style="29" customWidth="1"/>
    <col min="3" max="3" width="38.28515625" style="29" customWidth="1"/>
    <col min="4" max="4" width="24.140625" style="29" customWidth="1"/>
    <col min="5" max="5" width="26" style="29" customWidth="1"/>
    <col min="6" max="6" width="5" style="29" customWidth="1"/>
    <col min="7" max="16384" width="9.140625" style="29"/>
  </cols>
  <sheetData>
    <row r="1" spans="1:6" ht="18.75" x14ac:dyDescent="0.25">
      <c r="C1" s="33"/>
      <c r="D1" s="29" t="s">
        <v>141</v>
      </c>
      <c r="F1" s="36"/>
    </row>
    <row r="2" spans="1:6" ht="80.25" customHeight="1" x14ac:dyDescent="0.25">
      <c r="C2" s="33"/>
      <c r="D2" s="279" t="s">
        <v>205</v>
      </c>
      <c r="E2" s="279"/>
      <c r="F2" s="36"/>
    </row>
    <row r="3" spans="1:6" ht="18.75" x14ac:dyDescent="0.25">
      <c r="C3" s="33"/>
      <c r="D3" s="36"/>
      <c r="E3" s="36"/>
      <c r="F3" s="36"/>
    </row>
    <row r="4" spans="1:6" ht="41.25" customHeight="1" x14ac:dyDescent="0.25">
      <c r="A4" s="32"/>
      <c r="D4" s="36"/>
    </row>
    <row r="5" spans="1:6" ht="18.75" x14ac:dyDescent="0.25">
      <c r="A5" s="241" t="s">
        <v>91</v>
      </c>
      <c r="B5" s="241"/>
      <c r="C5" s="241"/>
      <c r="D5" s="241"/>
      <c r="E5" s="241"/>
    </row>
    <row r="6" spans="1:6" ht="18.75" x14ac:dyDescent="0.25">
      <c r="A6" s="241" t="s">
        <v>90</v>
      </c>
      <c r="B6" s="241"/>
      <c r="C6" s="241"/>
      <c r="D6" s="241"/>
      <c r="E6" s="241"/>
    </row>
    <row r="7" spans="1:6" ht="18.75" x14ac:dyDescent="0.25">
      <c r="A7" s="241" t="s">
        <v>89</v>
      </c>
      <c r="B7" s="241"/>
      <c r="C7" s="241"/>
      <c r="D7" s="241"/>
      <c r="E7" s="241"/>
    </row>
    <row r="8" spans="1:6" ht="18.75" x14ac:dyDescent="0.25">
      <c r="A8" s="241" t="s">
        <v>88</v>
      </c>
      <c r="B8" s="241"/>
      <c r="C8" s="241"/>
      <c r="D8" s="241"/>
      <c r="E8" s="241"/>
    </row>
    <row r="9" spans="1:6" ht="18.75" x14ac:dyDescent="0.25">
      <c r="A9" s="241" t="s">
        <v>87</v>
      </c>
      <c r="B9" s="241"/>
      <c r="C9" s="241"/>
      <c r="D9" s="241"/>
      <c r="E9" s="241"/>
    </row>
    <row r="10" spans="1:6" ht="18.75" x14ac:dyDescent="0.25">
      <c r="A10" s="32"/>
    </row>
    <row r="11" spans="1:6" ht="47.25" x14ac:dyDescent="0.25">
      <c r="A11" s="31" t="s">
        <v>20</v>
      </c>
      <c r="B11" s="31" t="s">
        <v>86</v>
      </c>
      <c r="C11" s="31" t="s">
        <v>85</v>
      </c>
      <c r="D11" s="31" t="s">
        <v>84</v>
      </c>
      <c r="E11" s="31" t="s">
        <v>83</v>
      </c>
    </row>
    <row r="12" spans="1:6" x14ac:dyDescent="0.25">
      <c r="A12" s="31">
        <v>1</v>
      </c>
      <c r="B12" s="31">
        <v>2</v>
      </c>
      <c r="C12" s="31">
        <v>3</v>
      </c>
      <c r="D12" s="31">
        <v>4</v>
      </c>
      <c r="E12" s="31">
        <v>5</v>
      </c>
    </row>
    <row r="13" spans="1:6" ht="47.25" customHeight="1" x14ac:dyDescent="0.25">
      <c r="A13" s="30"/>
      <c r="B13" s="243" t="s">
        <v>111</v>
      </c>
      <c r="C13" s="243"/>
      <c r="D13" s="243"/>
      <c r="E13" s="243"/>
    </row>
    <row r="14" spans="1:6" ht="39.75" customHeight="1" x14ac:dyDescent="0.25">
      <c r="A14" s="30"/>
      <c r="B14" s="243" t="s">
        <v>112</v>
      </c>
      <c r="C14" s="243"/>
      <c r="D14" s="243"/>
      <c r="E14" s="243"/>
    </row>
    <row r="15" spans="1:6" ht="57.75" customHeight="1" x14ac:dyDescent="0.25">
      <c r="A15" s="30"/>
      <c r="B15" s="276" t="s">
        <v>110</v>
      </c>
      <c r="C15" s="277"/>
      <c r="D15" s="277"/>
      <c r="E15" s="278"/>
    </row>
    <row r="16" spans="1:6" ht="63" x14ac:dyDescent="0.25">
      <c r="A16" s="30"/>
      <c r="B16" s="81" t="s">
        <v>108</v>
      </c>
      <c r="C16" s="31" t="s">
        <v>93</v>
      </c>
      <c r="D16" s="31" t="s">
        <v>30</v>
      </c>
      <c r="E16" s="31" t="s">
        <v>92</v>
      </c>
    </row>
    <row r="17" spans="1:5" x14ac:dyDescent="0.25">
      <c r="A17" s="122">
        <v>4</v>
      </c>
      <c r="B17" s="280" t="s">
        <v>191</v>
      </c>
      <c r="C17" s="281"/>
      <c r="D17" s="281"/>
      <c r="E17" s="282"/>
    </row>
    <row r="18" spans="1:5" x14ac:dyDescent="0.25">
      <c r="A18" s="249" t="s">
        <v>192</v>
      </c>
      <c r="B18" s="273" t="s">
        <v>193</v>
      </c>
      <c r="C18" s="274"/>
      <c r="D18" s="274"/>
      <c r="E18" s="275"/>
    </row>
    <row r="19" spans="1:5" x14ac:dyDescent="0.25">
      <c r="A19" s="251"/>
      <c r="B19" s="273" t="s">
        <v>194</v>
      </c>
      <c r="C19" s="274"/>
      <c r="D19" s="274"/>
      <c r="E19" s="275"/>
    </row>
    <row r="20" spans="1:5" ht="47.25" x14ac:dyDescent="0.25">
      <c r="A20" s="31" t="s">
        <v>195</v>
      </c>
      <c r="B20" s="30" t="s">
        <v>196</v>
      </c>
      <c r="C20" s="30" t="s">
        <v>254</v>
      </c>
      <c r="D20" s="31" t="s">
        <v>144</v>
      </c>
      <c r="E20" s="31" t="s">
        <v>197</v>
      </c>
    </row>
    <row r="21" spans="1:5" ht="47.25" x14ac:dyDescent="0.25">
      <c r="A21" s="123" t="s">
        <v>198</v>
      </c>
      <c r="B21" s="30" t="s">
        <v>196</v>
      </c>
      <c r="C21" s="124" t="s">
        <v>253</v>
      </c>
      <c r="D21" s="31" t="s">
        <v>144</v>
      </c>
      <c r="E21" s="31" t="s">
        <v>199</v>
      </c>
    </row>
    <row r="22" spans="1:5" ht="63" x14ac:dyDescent="0.25">
      <c r="A22" s="123" t="s">
        <v>200</v>
      </c>
      <c r="B22" s="30" t="s">
        <v>196</v>
      </c>
      <c r="C22" s="124" t="s">
        <v>201</v>
      </c>
      <c r="D22" s="31" t="s">
        <v>144</v>
      </c>
      <c r="E22" s="125" t="s">
        <v>202</v>
      </c>
    </row>
    <row r="23" spans="1:5" ht="47.25" x14ac:dyDescent="0.25">
      <c r="A23" s="123" t="s">
        <v>203</v>
      </c>
      <c r="B23" s="30" t="s">
        <v>196</v>
      </c>
      <c r="C23" s="30" t="s">
        <v>252</v>
      </c>
      <c r="D23" s="31" t="s">
        <v>144</v>
      </c>
      <c r="E23" s="31" t="s">
        <v>197</v>
      </c>
    </row>
    <row r="24" spans="1:5" ht="47.25" x14ac:dyDescent="0.25">
      <c r="A24" s="123" t="s">
        <v>204</v>
      </c>
      <c r="B24" s="30" t="s">
        <v>196</v>
      </c>
      <c r="C24" s="124" t="s">
        <v>251</v>
      </c>
      <c r="D24" s="31" t="s">
        <v>144</v>
      </c>
      <c r="E24" s="31" t="s">
        <v>199</v>
      </c>
    </row>
  </sheetData>
  <customSheetViews>
    <customSheetView guid="{0CE72C7C-BA16-4CAF-8510-EA0FA4147AAD}" showPageBreaks="1" printArea="1" showRuler="0">
      <selection activeCell="B9" sqref="B9"/>
      <pageMargins left="0.39370078740157483" right="0.39370078740157483" top="0.78740157480314965" bottom="0.39370078740157483" header="0" footer="0"/>
      <pageSetup paperSize="9" scale="92" orientation="landscape" r:id="rId1"/>
      <headerFooter alignWithMargins="0"/>
    </customSheetView>
    <customSheetView guid="{C04E132C-DB09-4BDA-934A-E24AADBD03E8}" showRuler="0">
      <selection activeCell="J10" sqref="J10"/>
      <pageMargins left="0.39370078740157483" right="0.39370078740157483" top="0.78740157480314965" bottom="0.39370078740157483" header="0" footer="0"/>
      <pageSetup paperSize="9" scale="92" orientation="landscape" r:id="rId2"/>
      <headerFooter alignWithMargins="0"/>
    </customSheetView>
  </customSheetViews>
  <mergeCells count="13">
    <mergeCell ref="D2:E2"/>
    <mergeCell ref="A5:E5"/>
    <mergeCell ref="A6:E6"/>
    <mergeCell ref="A7:E7"/>
    <mergeCell ref="B17:E17"/>
    <mergeCell ref="A18:A19"/>
    <mergeCell ref="B18:E18"/>
    <mergeCell ref="B19:E19"/>
    <mergeCell ref="B15:E15"/>
    <mergeCell ref="A8:E8"/>
    <mergeCell ref="A9:E9"/>
    <mergeCell ref="B13:E13"/>
    <mergeCell ref="B14:E14"/>
  </mergeCells>
  <phoneticPr fontId="0" type="noConversion"/>
  <pageMargins left="0.59055118110236227" right="0.59055118110236227" top="0.47244094488188981" bottom="0.39370078740157483" header="0" footer="0"/>
  <pageSetup paperSize="9" scale="75" orientation="portrait" r:id="rId3"/>
  <headerFooter>
    <oddHeader>&amp;C48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zoomScale="75" zoomScaleNormal="55" zoomScaleSheetLayoutView="75" workbookViewId="0">
      <pane xSplit="8" ySplit="7" topLeftCell="I8" activePane="bottomRight" state="frozen"/>
      <selection activeCell="N13" sqref="N13"/>
      <selection pane="topRight" activeCell="N13" sqref="N13"/>
      <selection pane="bottomLeft" activeCell="N13" sqref="N13"/>
      <selection pane="bottomRight" activeCell="D1" sqref="D1"/>
    </sheetView>
  </sheetViews>
  <sheetFormatPr defaultRowHeight="12.75" x14ac:dyDescent="0.2"/>
  <cols>
    <col min="1" max="1" width="9.140625" style="77"/>
    <col min="2" max="2" width="25.140625" style="77" customWidth="1"/>
    <col min="3" max="3" width="28.42578125" style="77" customWidth="1"/>
    <col min="4" max="4" width="34.5703125" style="90" customWidth="1"/>
    <col min="5" max="5" width="13.42578125" style="77" customWidth="1"/>
    <col min="6" max="6" width="12.5703125" style="77" customWidth="1"/>
    <col min="7" max="7" width="16.7109375" style="77" customWidth="1"/>
    <col min="8" max="8" width="13.28515625" style="77" customWidth="1"/>
    <col min="9" max="9" width="19.42578125" style="77" customWidth="1"/>
    <col min="10" max="10" width="18" style="77" customWidth="1"/>
    <col min="11" max="11" width="17.85546875" style="77" customWidth="1"/>
    <col min="12" max="12" width="19.85546875" style="77" customWidth="1"/>
    <col min="13" max="16384" width="9.140625" style="77"/>
  </cols>
  <sheetData>
    <row r="1" spans="1:12" ht="72.75" customHeight="1" x14ac:dyDescent="0.3">
      <c r="A1" s="22" t="s">
        <v>22</v>
      </c>
      <c r="C1" s="89"/>
      <c r="E1" s="89"/>
      <c r="F1" s="89"/>
      <c r="G1" s="89"/>
      <c r="H1" s="89"/>
      <c r="I1" s="219" t="s">
        <v>153</v>
      </c>
      <c r="J1" s="300"/>
      <c r="K1" s="300"/>
      <c r="L1" s="300"/>
    </row>
    <row r="2" spans="1:12" ht="18.75" x14ac:dyDescent="0.3">
      <c r="A2" s="22"/>
      <c r="C2" s="89"/>
      <c r="E2" s="89"/>
      <c r="F2" s="89"/>
      <c r="G2" s="89"/>
      <c r="H2" s="89"/>
      <c r="I2" s="49"/>
      <c r="J2" s="48"/>
      <c r="K2" s="48"/>
      <c r="L2" s="48"/>
    </row>
    <row r="3" spans="1:12" ht="18.75" x14ac:dyDescent="0.3">
      <c r="B3" s="23"/>
    </row>
    <row r="4" spans="1:12" ht="44.25" customHeight="1" x14ac:dyDescent="0.3">
      <c r="B4" s="296" t="s">
        <v>109</v>
      </c>
      <c r="C4" s="297"/>
      <c r="D4" s="297"/>
      <c r="E4" s="297"/>
      <c r="F4" s="297"/>
      <c r="G4" s="298"/>
      <c r="H4" s="298"/>
      <c r="I4" s="298"/>
      <c r="J4" s="298"/>
      <c r="K4" s="298"/>
      <c r="L4" s="298"/>
    </row>
    <row r="5" spans="1:12" ht="18.75" x14ac:dyDescent="0.3">
      <c r="B5" s="24"/>
    </row>
    <row r="6" spans="1:12" ht="31.5" customHeight="1" x14ac:dyDescent="0.2">
      <c r="A6" s="291" t="s">
        <v>20</v>
      </c>
      <c r="B6" s="284" t="s">
        <v>41</v>
      </c>
      <c r="C6" s="284" t="s">
        <v>48</v>
      </c>
      <c r="D6" s="284" t="s">
        <v>49</v>
      </c>
      <c r="E6" s="299" t="s">
        <v>25</v>
      </c>
      <c r="F6" s="299"/>
      <c r="G6" s="299"/>
      <c r="H6" s="299"/>
      <c r="I6" s="19">
        <v>2022</v>
      </c>
      <c r="J6" s="19">
        <v>2023</v>
      </c>
      <c r="K6" s="19">
        <v>2024</v>
      </c>
      <c r="L6" s="293" t="s">
        <v>82</v>
      </c>
    </row>
    <row r="7" spans="1:12" ht="31.5" customHeight="1" x14ac:dyDescent="0.2">
      <c r="A7" s="292"/>
      <c r="B7" s="284"/>
      <c r="C7" s="284"/>
      <c r="D7" s="284"/>
      <c r="E7" s="19" t="s">
        <v>24</v>
      </c>
      <c r="F7" s="19" t="s">
        <v>27</v>
      </c>
      <c r="G7" s="19" t="s">
        <v>28</v>
      </c>
      <c r="H7" s="19" t="s">
        <v>29</v>
      </c>
      <c r="I7" s="19" t="s">
        <v>154</v>
      </c>
      <c r="J7" s="19" t="s">
        <v>154</v>
      </c>
      <c r="K7" s="19" t="s">
        <v>154</v>
      </c>
      <c r="L7" s="295"/>
    </row>
    <row r="8" spans="1:12" ht="15.75" x14ac:dyDescent="0.25">
      <c r="A8" s="54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19">
        <v>9</v>
      </c>
      <c r="J8" s="19">
        <v>10</v>
      </c>
      <c r="K8" s="19">
        <v>11</v>
      </c>
      <c r="L8" s="19">
        <v>12</v>
      </c>
    </row>
    <row r="9" spans="1:12" ht="47.25" x14ac:dyDescent="0.2">
      <c r="A9" s="288">
        <v>1</v>
      </c>
      <c r="B9" s="301" t="s">
        <v>42</v>
      </c>
      <c r="C9" s="301" t="s">
        <v>151</v>
      </c>
      <c r="D9" s="86" t="s">
        <v>142</v>
      </c>
      <c r="E9" s="59">
        <v>240</v>
      </c>
      <c r="F9" s="59" t="s">
        <v>43</v>
      </c>
      <c r="G9" s="59" t="s">
        <v>43</v>
      </c>
      <c r="H9" s="59" t="s">
        <v>43</v>
      </c>
      <c r="I9" s="60">
        <f>I13+I16+I19+I22</f>
        <v>706969.82400000002</v>
      </c>
      <c r="J9" s="60">
        <f>J13+J16+J19+J22</f>
        <v>581529.87400000007</v>
      </c>
      <c r="K9" s="60">
        <f>K13+K16+K19+K22</f>
        <v>581667.27200000011</v>
      </c>
      <c r="L9" s="60">
        <f>L13+L16+L19+L22</f>
        <v>1870166.97</v>
      </c>
    </row>
    <row r="10" spans="1:12" ht="15.75" x14ac:dyDescent="0.2">
      <c r="A10" s="289"/>
      <c r="B10" s="301"/>
      <c r="C10" s="301"/>
      <c r="D10" s="91" t="s">
        <v>143</v>
      </c>
      <c r="E10" s="87"/>
      <c r="F10" s="87"/>
      <c r="G10" s="87"/>
      <c r="H10" s="87"/>
      <c r="I10" s="92"/>
      <c r="J10" s="92"/>
      <c r="K10" s="92"/>
      <c r="L10" s="88"/>
    </row>
    <row r="11" spans="1:12" ht="31.5" x14ac:dyDescent="0.2">
      <c r="A11" s="289"/>
      <c r="B11" s="301"/>
      <c r="C11" s="301"/>
      <c r="D11" s="91" t="s">
        <v>144</v>
      </c>
      <c r="E11" s="87">
        <v>241</v>
      </c>
      <c r="F11" s="87"/>
      <c r="G11" s="87"/>
      <c r="H11" s="87"/>
      <c r="I11" s="92">
        <f>I24+I30+I33</f>
        <v>214333.86899999998</v>
      </c>
      <c r="J11" s="92">
        <f t="shared" ref="J11:K11" si="0">J24+J30+J33</f>
        <v>203894.66800000003</v>
      </c>
      <c r="K11" s="92">
        <f t="shared" si="0"/>
        <v>203893.56800000003</v>
      </c>
      <c r="L11" s="92">
        <f>L24</f>
        <v>574122.10499999998</v>
      </c>
    </row>
    <row r="12" spans="1:12" ht="47.25" x14ac:dyDescent="0.2">
      <c r="A12" s="290"/>
      <c r="B12" s="301"/>
      <c r="C12" s="301"/>
      <c r="D12" s="91" t="s">
        <v>30</v>
      </c>
      <c r="E12" s="87">
        <v>240</v>
      </c>
      <c r="F12" s="87" t="s">
        <v>43</v>
      </c>
      <c r="G12" s="87" t="s">
        <v>43</v>
      </c>
      <c r="H12" s="87" t="s">
        <v>43</v>
      </c>
      <c r="I12" s="92">
        <f>I15+I18+I21</f>
        <v>508635.95500000002</v>
      </c>
      <c r="J12" s="92">
        <f>J15+J18+J21</f>
        <v>393635.20600000006</v>
      </c>
      <c r="K12" s="92">
        <f>K15+K18+K21</f>
        <v>393773.70400000003</v>
      </c>
      <c r="L12" s="88">
        <f t="shared" ref="L12:L21" si="1">I12+J12+K12</f>
        <v>1296044.8650000002</v>
      </c>
    </row>
    <row r="13" spans="1:12" ht="63" x14ac:dyDescent="0.2">
      <c r="A13" s="285">
        <v>2</v>
      </c>
      <c r="B13" s="284" t="s">
        <v>44</v>
      </c>
      <c r="C13" s="284" t="s">
        <v>50</v>
      </c>
      <c r="D13" s="85" t="s">
        <v>145</v>
      </c>
      <c r="E13" s="83" t="s">
        <v>43</v>
      </c>
      <c r="F13" s="83" t="s">
        <v>43</v>
      </c>
      <c r="G13" s="83" t="s">
        <v>43</v>
      </c>
      <c r="H13" s="83" t="s">
        <v>43</v>
      </c>
      <c r="I13" s="93">
        <f>I15</f>
        <v>474456.07500000001</v>
      </c>
      <c r="J13" s="93">
        <f>J15</f>
        <v>345240.08700000006</v>
      </c>
      <c r="K13" s="93">
        <f>K15</f>
        <v>345378.58500000002</v>
      </c>
      <c r="L13" s="84">
        <f t="shared" si="1"/>
        <v>1165074.747</v>
      </c>
    </row>
    <row r="14" spans="1:12" ht="15.75" x14ac:dyDescent="0.2">
      <c r="A14" s="286"/>
      <c r="B14" s="284"/>
      <c r="C14" s="284"/>
      <c r="D14" s="53" t="s">
        <v>143</v>
      </c>
      <c r="E14" s="44"/>
      <c r="F14" s="44"/>
      <c r="G14" s="44"/>
      <c r="H14" s="44"/>
      <c r="I14" s="45"/>
      <c r="J14" s="45"/>
      <c r="K14" s="45"/>
      <c r="L14" s="46"/>
    </row>
    <row r="15" spans="1:12" ht="47.25" x14ac:dyDescent="0.2">
      <c r="A15" s="287"/>
      <c r="B15" s="284"/>
      <c r="C15" s="284"/>
      <c r="D15" s="82" t="s">
        <v>45</v>
      </c>
      <c r="E15" s="44">
        <v>240</v>
      </c>
      <c r="F15" s="44" t="s">
        <v>43</v>
      </c>
      <c r="G15" s="44" t="s">
        <v>43</v>
      </c>
      <c r="H15" s="44" t="s">
        <v>43</v>
      </c>
      <c r="I15" s="45">
        <f>'Пр.2 к 1ПП'!H19</f>
        <v>474456.07500000001</v>
      </c>
      <c r="J15" s="45">
        <f>'Пр.2 к 1ПП'!I19</f>
        <v>345240.08700000006</v>
      </c>
      <c r="K15" s="45">
        <f>'Пр.2 к 1ПП'!J19</f>
        <v>345378.58500000002</v>
      </c>
      <c r="L15" s="46">
        <f t="shared" si="1"/>
        <v>1165074.747</v>
      </c>
    </row>
    <row r="16" spans="1:12" ht="63" x14ac:dyDescent="0.2">
      <c r="A16" s="285">
        <v>3</v>
      </c>
      <c r="B16" s="293" t="s">
        <v>46</v>
      </c>
      <c r="C16" s="284" t="s">
        <v>58</v>
      </c>
      <c r="D16" s="85" t="s">
        <v>145</v>
      </c>
      <c r="E16" s="83">
        <v>240</v>
      </c>
      <c r="F16" s="83" t="s">
        <v>43</v>
      </c>
      <c r="G16" s="83" t="s">
        <v>43</v>
      </c>
      <c r="H16" s="83" t="s">
        <v>43</v>
      </c>
      <c r="I16" s="93">
        <f>I18</f>
        <v>0</v>
      </c>
      <c r="J16" s="93">
        <f>J18</f>
        <v>20000</v>
      </c>
      <c r="K16" s="93">
        <f>K18</f>
        <v>20000</v>
      </c>
      <c r="L16" s="84">
        <f t="shared" si="1"/>
        <v>40000</v>
      </c>
    </row>
    <row r="17" spans="1:12" ht="15.75" x14ac:dyDescent="0.2">
      <c r="A17" s="286"/>
      <c r="B17" s="294"/>
      <c r="C17" s="284"/>
      <c r="D17" s="53" t="s">
        <v>143</v>
      </c>
      <c r="E17" s="44"/>
      <c r="F17" s="44"/>
      <c r="G17" s="44"/>
      <c r="H17" s="44"/>
      <c r="I17" s="45"/>
      <c r="J17" s="45"/>
      <c r="K17" s="45"/>
      <c r="L17" s="46"/>
    </row>
    <row r="18" spans="1:12" ht="47.25" x14ac:dyDescent="0.2">
      <c r="A18" s="287"/>
      <c r="B18" s="295"/>
      <c r="C18" s="284"/>
      <c r="D18" s="82" t="s">
        <v>45</v>
      </c>
      <c r="E18" s="44">
        <v>240</v>
      </c>
      <c r="F18" s="44" t="s">
        <v>43</v>
      </c>
      <c r="G18" s="44" t="s">
        <v>43</v>
      </c>
      <c r="H18" s="44" t="s">
        <v>43</v>
      </c>
      <c r="I18" s="45">
        <f>'Пр.2 к 2ПП'!H20</f>
        <v>0</v>
      </c>
      <c r="J18" s="45">
        <f>'Пр.2 к 2ПП'!I20</f>
        <v>20000</v>
      </c>
      <c r="K18" s="45">
        <f>'Пр.2 к 2ПП'!J20</f>
        <v>20000</v>
      </c>
      <c r="L18" s="46">
        <f t="shared" si="1"/>
        <v>40000</v>
      </c>
    </row>
    <row r="19" spans="1:12" ht="63" x14ac:dyDescent="0.2">
      <c r="A19" s="283">
        <v>4</v>
      </c>
      <c r="B19" s="284" t="s">
        <v>47</v>
      </c>
      <c r="C19" s="284" t="s">
        <v>150</v>
      </c>
      <c r="D19" s="85" t="s">
        <v>145</v>
      </c>
      <c r="E19" s="83">
        <v>240</v>
      </c>
      <c r="F19" s="83" t="s">
        <v>43</v>
      </c>
      <c r="G19" s="83" t="s">
        <v>43</v>
      </c>
      <c r="H19" s="83" t="s">
        <v>43</v>
      </c>
      <c r="I19" s="93">
        <f>I21</f>
        <v>34179.879999999997</v>
      </c>
      <c r="J19" s="93">
        <f>J21</f>
        <v>28395.118999999999</v>
      </c>
      <c r="K19" s="93">
        <f>K21</f>
        <v>28395.118999999999</v>
      </c>
      <c r="L19" s="84">
        <f t="shared" si="1"/>
        <v>90970.117999999988</v>
      </c>
    </row>
    <row r="20" spans="1:12" ht="15.75" x14ac:dyDescent="0.2">
      <c r="A20" s="283"/>
      <c r="B20" s="284"/>
      <c r="C20" s="284"/>
      <c r="D20" s="53" t="s">
        <v>143</v>
      </c>
      <c r="E20" s="44"/>
      <c r="F20" s="44"/>
      <c r="G20" s="44"/>
      <c r="H20" s="44"/>
      <c r="I20" s="45"/>
      <c r="J20" s="45"/>
      <c r="K20" s="45"/>
      <c r="L20" s="46"/>
    </row>
    <row r="21" spans="1:12" ht="47.25" x14ac:dyDescent="0.2">
      <c r="A21" s="283"/>
      <c r="B21" s="284"/>
      <c r="C21" s="284"/>
      <c r="D21" s="82" t="s">
        <v>45</v>
      </c>
      <c r="E21" s="44">
        <v>240</v>
      </c>
      <c r="F21" s="44" t="s">
        <v>43</v>
      </c>
      <c r="G21" s="44" t="s">
        <v>43</v>
      </c>
      <c r="H21" s="44" t="s">
        <v>43</v>
      </c>
      <c r="I21" s="45">
        <f>'Пр.2 к 3ПП'!H21</f>
        <v>34179.879999999997</v>
      </c>
      <c r="J21" s="45">
        <f>'Пр.2 к 3ПП'!I21</f>
        <v>28395.118999999999</v>
      </c>
      <c r="K21" s="45">
        <f>'Пр.2 к 3ПП'!J21</f>
        <v>28395.118999999999</v>
      </c>
      <c r="L21" s="46">
        <f t="shared" si="1"/>
        <v>90970.117999999988</v>
      </c>
    </row>
    <row r="22" spans="1:12" ht="63" x14ac:dyDescent="0.2">
      <c r="A22" s="283">
        <v>5</v>
      </c>
      <c r="B22" s="293" t="s">
        <v>146</v>
      </c>
      <c r="C22" s="284" t="s">
        <v>224</v>
      </c>
      <c r="D22" s="85" t="s">
        <v>145</v>
      </c>
      <c r="E22" s="83">
        <v>241</v>
      </c>
      <c r="F22" s="83" t="s">
        <v>43</v>
      </c>
      <c r="G22" s="83" t="s">
        <v>43</v>
      </c>
      <c r="H22" s="83" t="s">
        <v>43</v>
      </c>
      <c r="I22" s="93">
        <f>I24</f>
        <v>198333.86899999998</v>
      </c>
      <c r="J22" s="93">
        <f>J24</f>
        <v>187894.66800000003</v>
      </c>
      <c r="K22" s="93">
        <f>K24</f>
        <v>187893.56800000003</v>
      </c>
      <c r="L22" s="84">
        <f>I22+J22+K22</f>
        <v>574122.10499999998</v>
      </c>
    </row>
    <row r="23" spans="1:12" ht="15.75" x14ac:dyDescent="0.2">
      <c r="A23" s="283"/>
      <c r="B23" s="294"/>
      <c r="C23" s="284"/>
      <c r="D23" s="53" t="s">
        <v>143</v>
      </c>
      <c r="E23" s="44"/>
      <c r="F23" s="44"/>
      <c r="G23" s="44"/>
      <c r="H23" s="44"/>
      <c r="I23" s="45"/>
      <c r="J23" s="45"/>
      <c r="K23" s="45"/>
      <c r="L23" s="46"/>
    </row>
    <row r="24" spans="1:12" ht="31.5" x14ac:dyDescent="0.2">
      <c r="A24" s="283"/>
      <c r="B24" s="295"/>
      <c r="C24" s="284"/>
      <c r="D24" s="82" t="s">
        <v>144</v>
      </c>
      <c r="E24" s="44">
        <v>241</v>
      </c>
      <c r="F24" s="44" t="s">
        <v>43</v>
      </c>
      <c r="G24" s="44" t="s">
        <v>43</v>
      </c>
      <c r="H24" s="44" t="s">
        <v>43</v>
      </c>
      <c r="I24" s="45">
        <f>'пр 2 к 4 пп'!H56</f>
        <v>198333.86899999998</v>
      </c>
      <c r="J24" s="45">
        <f>'пр 2 к 4 пп'!I56</f>
        <v>187894.66800000003</v>
      </c>
      <c r="K24" s="45">
        <f>'пр 2 к 4 пп'!J56</f>
        <v>187893.56800000003</v>
      </c>
      <c r="L24" s="46">
        <f>I24+J24+K24</f>
        <v>574122.10499999998</v>
      </c>
    </row>
    <row r="25" spans="1:12" ht="63" x14ac:dyDescent="0.2">
      <c r="A25" s="283">
        <v>6</v>
      </c>
      <c r="B25" s="284" t="s">
        <v>264</v>
      </c>
      <c r="C25" s="284" t="s">
        <v>265</v>
      </c>
      <c r="D25" s="85" t="s">
        <v>145</v>
      </c>
      <c r="E25" s="83">
        <v>241</v>
      </c>
      <c r="F25" s="83" t="s">
        <v>43</v>
      </c>
      <c r="G25" s="83" t="s">
        <v>43</v>
      </c>
      <c r="H25" s="83" t="s">
        <v>43</v>
      </c>
      <c r="I25" s="93">
        <f>I27</f>
        <v>0</v>
      </c>
      <c r="J25" s="93">
        <f>J27</f>
        <v>0</v>
      </c>
      <c r="K25" s="93">
        <f>K27</f>
        <v>0</v>
      </c>
      <c r="L25" s="84">
        <f>I25+J25+K25</f>
        <v>0</v>
      </c>
    </row>
    <row r="26" spans="1:12" ht="15.75" x14ac:dyDescent="0.2">
      <c r="A26" s="283"/>
      <c r="B26" s="284"/>
      <c r="C26" s="284"/>
      <c r="D26" s="53" t="s">
        <v>143</v>
      </c>
      <c r="E26" s="44"/>
      <c r="F26" s="44"/>
      <c r="G26" s="44"/>
      <c r="H26" s="44"/>
      <c r="I26" s="45"/>
      <c r="J26" s="45"/>
      <c r="K26" s="45"/>
      <c r="L26" s="46"/>
    </row>
    <row r="27" spans="1:12" ht="31.5" x14ac:dyDescent="0.2">
      <c r="A27" s="283"/>
      <c r="B27" s="284"/>
      <c r="C27" s="284"/>
      <c r="D27" s="82" t="s">
        <v>144</v>
      </c>
      <c r="E27" s="44">
        <v>241</v>
      </c>
      <c r="F27" s="44" t="s">
        <v>43</v>
      </c>
      <c r="G27" s="44" t="s">
        <v>43</v>
      </c>
      <c r="H27" s="44" t="s">
        <v>43</v>
      </c>
      <c r="I27" s="45">
        <f>'[1]пр 2 к 5 пп'!H18</f>
        <v>0</v>
      </c>
      <c r="J27" s="45">
        <f>'[1]пр 2 к 5 пп'!I18</f>
        <v>0</v>
      </c>
      <c r="K27" s="45">
        <f>'[1]пр 2 к 5 пп'!J18</f>
        <v>0</v>
      </c>
      <c r="L27" s="46">
        <f>I27+J27+K27</f>
        <v>0</v>
      </c>
    </row>
    <row r="28" spans="1:12" ht="63" x14ac:dyDescent="0.2">
      <c r="A28" s="283">
        <v>7</v>
      </c>
      <c r="B28" s="284" t="s">
        <v>261</v>
      </c>
      <c r="C28" s="284" t="s">
        <v>262</v>
      </c>
      <c r="D28" s="85" t="s">
        <v>145</v>
      </c>
      <c r="E28" s="83">
        <v>241</v>
      </c>
      <c r="F28" s="83" t="s">
        <v>43</v>
      </c>
      <c r="G28" s="83" t="s">
        <v>43</v>
      </c>
      <c r="H28" s="83" t="s">
        <v>43</v>
      </c>
      <c r="I28" s="93">
        <f>I30</f>
        <v>10000</v>
      </c>
      <c r="J28" s="93">
        <f>J30</f>
        <v>10000</v>
      </c>
      <c r="K28" s="93">
        <f>K30</f>
        <v>10000</v>
      </c>
      <c r="L28" s="84">
        <f>I28+J28+K28</f>
        <v>30000</v>
      </c>
    </row>
    <row r="29" spans="1:12" ht="15.75" x14ac:dyDescent="0.2">
      <c r="A29" s="283"/>
      <c r="B29" s="284"/>
      <c r="C29" s="284"/>
      <c r="D29" s="53" t="s">
        <v>143</v>
      </c>
      <c r="E29" s="44"/>
      <c r="F29" s="44"/>
      <c r="G29" s="44"/>
      <c r="H29" s="44"/>
      <c r="I29" s="45"/>
      <c r="J29" s="45"/>
      <c r="K29" s="45"/>
      <c r="L29" s="46"/>
    </row>
    <row r="30" spans="1:12" ht="31.5" x14ac:dyDescent="0.2">
      <c r="A30" s="283"/>
      <c r="B30" s="284"/>
      <c r="C30" s="284"/>
      <c r="D30" s="82" t="s">
        <v>144</v>
      </c>
      <c r="E30" s="44">
        <v>241</v>
      </c>
      <c r="F30" s="44" t="s">
        <v>43</v>
      </c>
      <c r="G30" s="44" t="s">
        <v>43</v>
      </c>
      <c r="H30" s="44" t="s">
        <v>43</v>
      </c>
      <c r="I30" s="45">
        <f>'[1]пр 2 к 4 пп'!H56</f>
        <v>10000</v>
      </c>
      <c r="J30" s="45">
        <f>'[1]пр 2 к 4 пп'!I56</f>
        <v>10000</v>
      </c>
      <c r="K30" s="45">
        <f>'[1]пр 2 к 4 пп'!J56</f>
        <v>10000</v>
      </c>
      <c r="L30" s="46">
        <f>I30+J30+K30</f>
        <v>30000</v>
      </c>
    </row>
    <row r="31" spans="1:12" ht="63" x14ac:dyDescent="0.2">
      <c r="A31" s="283">
        <v>8</v>
      </c>
      <c r="B31" s="284" t="s">
        <v>261</v>
      </c>
      <c r="C31" s="284" t="s">
        <v>263</v>
      </c>
      <c r="D31" s="85" t="s">
        <v>145</v>
      </c>
      <c r="E31" s="83">
        <v>241</v>
      </c>
      <c r="F31" s="83" t="s">
        <v>43</v>
      </c>
      <c r="G31" s="83" t="s">
        <v>43</v>
      </c>
      <c r="H31" s="83" t="s">
        <v>43</v>
      </c>
      <c r="I31" s="93">
        <f>I33</f>
        <v>6000</v>
      </c>
      <c r="J31" s="93">
        <f>J33</f>
        <v>6000</v>
      </c>
      <c r="K31" s="93">
        <f>K33</f>
        <v>6000</v>
      </c>
      <c r="L31" s="84">
        <f>I31+J31+K31</f>
        <v>18000</v>
      </c>
    </row>
    <row r="32" spans="1:12" ht="15.75" x14ac:dyDescent="0.2">
      <c r="A32" s="283"/>
      <c r="B32" s="284"/>
      <c r="C32" s="284"/>
      <c r="D32" s="53" t="s">
        <v>143</v>
      </c>
      <c r="E32" s="44"/>
      <c r="F32" s="44"/>
      <c r="G32" s="44"/>
      <c r="H32" s="44"/>
      <c r="I32" s="45"/>
      <c r="J32" s="45"/>
      <c r="K32" s="45"/>
      <c r="L32" s="46"/>
    </row>
    <row r="33" spans="1:12" ht="31.5" x14ac:dyDescent="0.2">
      <c r="A33" s="283"/>
      <c r="B33" s="284"/>
      <c r="C33" s="284"/>
      <c r="D33" s="82" t="s">
        <v>144</v>
      </c>
      <c r="E33" s="44">
        <v>241</v>
      </c>
      <c r="F33" s="44" t="s">
        <v>43</v>
      </c>
      <c r="G33" s="44" t="s">
        <v>43</v>
      </c>
      <c r="H33" s="44" t="s">
        <v>43</v>
      </c>
      <c r="I33" s="45">
        <f>'[1]пр 2 к 4 пп'!H54</f>
        <v>6000</v>
      </c>
      <c r="J33" s="45">
        <f>'[1]пр 2 к 4 пп'!I54</f>
        <v>6000</v>
      </c>
      <c r="K33" s="45">
        <f>'[1]пр 2 к 4 пп'!J54</f>
        <v>6000</v>
      </c>
      <c r="L33" s="46">
        <f>I33+J33+K33</f>
        <v>18000</v>
      </c>
    </row>
  </sheetData>
  <customSheetViews>
    <customSheetView guid="{0CE72C7C-BA16-4CAF-8510-EA0FA4147AAD}" showPageBreaks="1" printArea="1" showRuler="0" topLeftCell="A4">
      <selection activeCell="H11" sqref="H11"/>
      <rowBreaks count="1" manualBreakCount="1">
        <brk id="12" max="11" man="1"/>
      </rowBreaks>
      <pageMargins left="0.39370078740157483" right="0.39370078740157483" top="0.39370078740157483" bottom="0.39370078740157483" header="0" footer="0"/>
      <pageSetup paperSize="9" scale="81" orientation="landscape" r:id="rId1"/>
      <headerFooter alignWithMargins="0"/>
    </customSheetView>
    <customSheetView guid="{C04E132C-DB09-4BDA-934A-E24AADBD03E8}" scale="75" showPageBreaks="1" printArea="1" view="pageBreakPreview" showRuler="0">
      <pane xSplit="7" ySplit="6" topLeftCell="H16" activePane="bottomRight" state="frozen"/>
      <selection pane="bottomRight" activeCell="I19" sqref="I19"/>
      <rowBreaks count="2" manualBreakCount="2">
        <brk id="12" max="11" man="1"/>
        <brk id="36" max="11" man="1"/>
      </rowBreaks>
      <pageMargins left="0.39370078740157483" right="0.39370078740157483" top="0.39370078740157483" bottom="0.39370078740157483" header="0" footer="0"/>
      <pageSetup paperSize="9" scale="72" orientation="landscape" r:id="rId2"/>
      <headerFooter alignWithMargins="0"/>
    </customSheetView>
  </customSheetViews>
  <mergeCells count="32">
    <mergeCell ref="A31:A33"/>
    <mergeCell ref="B31:B33"/>
    <mergeCell ref="C31:C33"/>
    <mergeCell ref="A25:A27"/>
    <mergeCell ref="B25:B27"/>
    <mergeCell ref="C25:C27"/>
    <mergeCell ref="A28:A30"/>
    <mergeCell ref="B28:B30"/>
    <mergeCell ref="C28:C30"/>
    <mergeCell ref="I1:L1"/>
    <mergeCell ref="B19:B21"/>
    <mergeCell ref="C19:C21"/>
    <mergeCell ref="B9:B12"/>
    <mergeCell ref="C9:C12"/>
    <mergeCell ref="B13:B15"/>
    <mergeCell ref="C13:C15"/>
    <mergeCell ref="B4:L4"/>
    <mergeCell ref="B6:B7"/>
    <mergeCell ref="C6:C7"/>
    <mergeCell ref="D6:D7"/>
    <mergeCell ref="E6:H6"/>
    <mergeCell ref="L6:L7"/>
    <mergeCell ref="A22:A24"/>
    <mergeCell ref="C16:C18"/>
    <mergeCell ref="A13:A15"/>
    <mergeCell ref="A9:A12"/>
    <mergeCell ref="A6:A7"/>
    <mergeCell ref="A19:A21"/>
    <mergeCell ref="A16:A18"/>
    <mergeCell ref="B22:B24"/>
    <mergeCell ref="C22:C24"/>
    <mergeCell ref="B16:B18"/>
  </mergeCells>
  <phoneticPr fontId="5" type="noConversion"/>
  <pageMargins left="0.78740157480314965" right="0.78740157480314965" top="1.1811023622047245" bottom="0.39370078740157483" header="0" footer="0"/>
  <pageSetup paperSize="9" scale="55" orientation="landscape" r:id="rId3"/>
  <headerFooter differentOddEven="1" alignWithMargins="0">
    <oddHeader>&amp;C49</oddHeader>
  </headerFooter>
  <rowBreaks count="1" manualBreakCount="1">
    <brk id="2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view="pageBreakPreview" zoomScale="85" zoomScaleNormal="85" zoomScaleSheetLayoutView="85" workbookViewId="0">
      <selection activeCell="K14" sqref="K14"/>
    </sheetView>
  </sheetViews>
  <sheetFormatPr defaultRowHeight="15.75" outlineLevelCol="1" x14ac:dyDescent="0.25"/>
  <cols>
    <col min="1" max="1" width="9.140625" style="28"/>
    <col min="2" max="2" width="21.5703125" style="28" customWidth="1"/>
    <col min="3" max="3" width="38.42578125" style="28" customWidth="1"/>
    <col min="4" max="4" width="34.42578125" style="28" customWidth="1"/>
    <col min="5" max="10" width="22" style="132" hidden="1" customWidth="1" outlineLevel="1"/>
    <col min="11" max="11" width="22" style="28" customWidth="1" collapsed="1"/>
    <col min="12" max="13" width="22" style="28" customWidth="1"/>
    <col min="14" max="14" width="20.5703125" style="28" customWidth="1"/>
    <col min="15" max="15" width="13.140625" style="28" bestFit="1" customWidth="1"/>
    <col min="16" max="16" width="21.5703125" style="28" customWidth="1" outlineLevel="1"/>
    <col min="17" max="17" width="13.140625" style="28" customWidth="1"/>
    <col min="18" max="19" width="13.140625" style="28" bestFit="1" customWidth="1"/>
    <col min="20" max="16384" width="9.140625" style="28"/>
  </cols>
  <sheetData>
    <row r="1" spans="1:20" ht="50.25" customHeight="1" x14ac:dyDescent="0.25">
      <c r="B1" s="34"/>
      <c r="C1" s="95"/>
      <c r="D1" s="95"/>
      <c r="E1" s="126"/>
      <c r="F1" s="126"/>
      <c r="G1" s="126"/>
      <c r="H1" s="126"/>
      <c r="I1" s="126"/>
      <c r="J1" s="126"/>
      <c r="K1" s="304" t="s">
        <v>152</v>
      </c>
      <c r="L1" s="305"/>
      <c r="M1" s="305"/>
      <c r="N1" s="305"/>
    </row>
    <row r="2" spans="1:20" x14ac:dyDescent="0.25">
      <c r="B2" s="34"/>
      <c r="C2" s="95"/>
      <c r="D2" s="95"/>
      <c r="E2" s="126"/>
      <c r="F2" s="126"/>
      <c r="G2" s="126"/>
      <c r="H2" s="126"/>
      <c r="I2" s="126"/>
      <c r="J2" s="126"/>
      <c r="K2" s="102"/>
      <c r="L2" s="103"/>
      <c r="M2" s="103"/>
      <c r="N2" s="103"/>
    </row>
    <row r="3" spans="1:20" x14ac:dyDescent="0.25">
      <c r="B3" s="35"/>
      <c r="C3" s="96"/>
      <c r="D3" s="96"/>
      <c r="E3" s="127"/>
      <c r="F3" s="127"/>
      <c r="G3" s="127"/>
      <c r="H3" s="127"/>
      <c r="I3" s="127"/>
      <c r="J3" s="127"/>
      <c r="K3" s="96"/>
      <c r="L3" s="96"/>
      <c r="M3" s="96"/>
      <c r="N3" s="96"/>
    </row>
    <row r="4" spans="1:20" ht="41.25" customHeight="1" x14ac:dyDescent="0.25">
      <c r="B4" s="306" t="s">
        <v>94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20" x14ac:dyDescent="0.25">
      <c r="B5" s="100"/>
      <c r="C5" s="100"/>
      <c r="D5" s="100"/>
      <c r="E5" s="128"/>
      <c r="F5" s="128"/>
      <c r="G5" s="128"/>
      <c r="H5" s="128"/>
      <c r="I5" s="128"/>
      <c r="J5" s="128"/>
      <c r="K5" s="100"/>
      <c r="L5" s="100"/>
      <c r="M5" s="100"/>
      <c r="N5" s="100"/>
    </row>
    <row r="6" spans="1:20" x14ac:dyDescent="0.25">
      <c r="B6" s="34"/>
      <c r="C6" s="34"/>
      <c r="D6" s="34"/>
      <c r="E6" s="129"/>
      <c r="F6" s="129"/>
      <c r="G6" s="129"/>
      <c r="H6" s="129"/>
      <c r="I6" s="129"/>
      <c r="J6" s="129"/>
      <c r="K6" s="34"/>
      <c r="L6" s="34"/>
      <c r="M6" s="34"/>
      <c r="N6" s="101" t="s">
        <v>96</v>
      </c>
    </row>
    <row r="7" spans="1:20" ht="30.75" customHeight="1" x14ac:dyDescent="0.25">
      <c r="A7" s="302" t="s">
        <v>20</v>
      </c>
      <c r="B7" s="284" t="s">
        <v>51</v>
      </c>
      <c r="C7" s="284" t="s">
        <v>52</v>
      </c>
      <c r="D7" s="284" t="s">
        <v>95</v>
      </c>
      <c r="E7" s="130">
        <v>2014</v>
      </c>
      <c r="F7" s="130">
        <v>2015</v>
      </c>
      <c r="G7" s="130">
        <v>2016</v>
      </c>
      <c r="H7" s="130">
        <v>2017</v>
      </c>
      <c r="I7" s="130">
        <v>2018</v>
      </c>
      <c r="J7" s="130">
        <v>2019</v>
      </c>
      <c r="K7" s="19">
        <v>2022</v>
      </c>
      <c r="L7" s="19">
        <v>2023</v>
      </c>
      <c r="M7" s="19">
        <v>2024</v>
      </c>
      <c r="N7" s="293" t="s">
        <v>82</v>
      </c>
    </row>
    <row r="8" spans="1:20" ht="30.75" customHeight="1" x14ac:dyDescent="0.25">
      <c r="A8" s="303"/>
      <c r="B8" s="284"/>
      <c r="C8" s="284"/>
      <c r="D8" s="284"/>
      <c r="E8" s="130" t="s">
        <v>233</v>
      </c>
      <c r="F8" s="130" t="s">
        <v>233</v>
      </c>
      <c r="G8" s="130" t="s">
        <v>233</v>
      </c>
      <c r="H8" s="130" t="s">
        <v>233</v>
      </c>
      <c r="I8" s="130" t="s">
        <v>233</v>
      </c>
      <c r="J8" s="130" t="s">
        <v>234</v>
      </c>
      <c r="K8" s="19" t="s">
        <v>154</v>
      </c>
      <c r="L8" s="19" t="s">
        <v>154</v>
      </c>
      <c r="M8" s="19" t="s">
        <v>154</v>
      </c>
      <c r="N8" s="295"/>
    </row>
    <row r="9" spans="1:20" x14ac:dyDescent="0.25">
      <c r="A9" s="58">
        <v>1</v>
      </c>
      <c r="B9" s="26">
        <v>2</v>
      </c>
      <c r="C9" s="26">
        <v>3</v>
      </c>
      <c r="D9" s="19">
        <v>4</v>
      </c>
      <c r="E9" s="130"/>
      <c r="F9" s="130"/>
      <c r="G9" s="130"/>
      <c r="H9" s="130"/>
      <c r="I9" s="130"/>
      <c r="J9" s="130"/>
      <c r="K9" s="19">
        <v>5</v>
      </c>
      <c r="L9" s="19">
        <v>6</v>
      </c>
      <c r="M9" s="19">
        <v>7</v>
      </c>
      <c r="N9" s="19">
        <v>8</v>
      </c>
    </row>
    <row r="10" spans="1:20" s="57" customFormat="1" x14ac:dyDescent="0.25">
      <c r="A10" s="285">
        <v>1</v>
      </c>
      <c r="B10" s="293" t="s">
        <v>53</v>
      </c>
      <c r="C10" s="293" t="str">
        <f>'Пр. 7 к МП'!C9</f>
        <v>Управление муниципальными финансами и обеспечения деятельности администрации Туруханского района</v>
      </c>
      <c r="D10" s="94" t="s">
        <v>54</v>
      </c>
      <c r="E10" s="133">
        <f>E13+E14</f>
        <v>239435.25898000001</v>
      </c>
      <c r="F10" s="133" t="e">
        <f>F13+F14</f>
        <v>#REF!</v>
      </c>
      <c r="G10" s="133" t="e">
        <f>G13+G14</f>
        <v>#REF!</v>
      </c>
      <c r="H10" s="133" t="e">
        <f>H13+H14</f>
        <v>#REF!</v>
      </c>
      <c r="I10" s="133" t="e">
        <f>I13+I14</f>
        <v>#REF!</v>
      </c>
      <c r="J10" s="133" t="e">
        <f>J13+J14+J12</f>
        <v>#REF!</v>
      </c>
      <c r="K10" s="93">
        <f>K13+K14+K12</f>
        <v>706969.82399999991</v>
      </c>
      <c r="L10" s="93">
        <f>L13+L14+L12</f>
        <v>597529.87400000007</v>
      </c>
      <c r="M10" s="93">
        <f>M13+M14+M12</f>
        <v>597667.27200000011</v>
      </c>
      <c r="N10" s="93">
        <f>K10+L10+M10</f>
        <v>1902166.97</v>
      </c>
      <c r="O10" s="97"/>
      <c r="P10" s="137">
        <f>K10+L10+M10</f>
        <v>1902166.97</v>
      </c>
      <c r="Q10" s="97"/>
      <c r="R10" s="97"/>
      <c r="S10" s="97"/>
      <c r="T10" s="97"/>
    </row>
    <row r="11" spans="1:20" x14ac:dyDescent="0.25">
      <c r="A11" s="286"/>
      <c r="B11" s="294"/>
      <c r="C11" s="294"/>
      <c r="D11" s="82" t="s">
        <v>55</v>
      </c>
      <c r="E11" s="134"/>
      <c r="F11" s="134"/>
      <c r="G11" s="134"/>
      <c r="H11" s="134"/>
      <c r="I11" s="134"/>
      <c r="J11" s="134"/>
      <c r="K11" s="43"/>
      <c r="L11" s="43"/>
      <c r="M11" s="43"/>
      <c r="N11" s="45"/>
    </row>
    <row r="12" spans="1:20" x14ac:dyDescent="0.25">
      <c r="A12" s="286"/>
      <c r="B12" s="294"/>
      <c r="C12" s="294"/>
      <c r="D12" s="82" t="s">
        <v>59</v>
      </c>
      <c r="E12" s="134" t="e">
        <f>E19+E26+E33+E40+#REF!</f>
        <v>#REF!</v>
      </c>
      <c r="F12" s="134" t="e">
        <f>F19+F26+F33+F40+#REF!</f>
        <v>#REF!</v>
      </c>
      <c r="G12" s="134" t="e">
        <f>G19+G26+G33+G40+#REF!</f>
        <v>#REF!</v>
      </c>
      <c r="H12" s="134" t="e">
        <f>H19+H26+H33+H40+#REF!</f>
        <v>#REF!</v>
      </c>
      <c r="I12" s="134" t="e">
        <f>I19+I26+I33+I40+#REF!</f>
        <v>#REF!</v>
      </c>
      <c r="J12" s="134" t="e">
        <f>J19+J26+J33+J40+#REF!</f>
        <v>#REF!</v>
      </c>
      <c r="K12" s="45">
        <f t="shared" ref="K12:N13" si="0">K19+K26+K33+K40</f>
        <v>339</v>
      </c>
      <c r="L12" s="45">
        <f t="shared" si="0"/>
        <v>9.9</v>
      </c>
      <c r="M12" s="45">
        <f t="shared" si="0"/>
        <v>8.8000000000000007</v>
      </c>
      <c r="N12" s="45">
        <f t="shared" si="0"/>
        <v>357.7</v>
      </c>
      <c r="P12" s="137">
        <f>K12+L12+M12</f>
        <v>357.7</v>
      </c>
    </row>
    <row r="13" spans="1:20" x14ac:dyDescent="0.25">
      <c r="A13" s="286"/>
      <c r="B13" s="294"/>
      <c r="C13" s="294"/>
      <c r="D13" s="82" t="s">
        <v>60</v>
      </c>
      <c r="E13" s="134">
        <v>13669.2</v>
      </c>
      <c r="F13" s="134" t="e">
        <f>F20+F27+F34+F41+#REF!</f>
        <v>#REF!</v>
      </c>
      <c r="G13" s="134" t="e">
        <f>G20+G27+G34+G41+#REF!</f>
        <v>#REF!</v>
      </c>
      <c r="H13" s="134" t="e">
        <f>H20+H27+H34+H41+#REF!</f>
        <v>#REF!</v>
      </c>
      <c r="I13" s="134" t="e">
        <f>I20+I27+I34+I41+#REF!</f>
        <v>#REF!</v>
      </c>
      <c r="J13" s="134">
        <f>J20+J27+J34+J41</f>
        <v>22341.731</v>
      </c>
      <c r="K13" s="45">
        <f t="shared" si="0"/>
        <v>6365.5969999999998</v>
      </c>
      <c r="L13" s="45">
        <f t="shared" si="0"/>
        <v>5608.1</v>
      </c>
      <c r="M13" s="45">
        <f t="shared" si="0"/>
        <v>5608.1</v>
      </c>
      <c r="N13" s="45">
        <f t="shared" si="0"/>
        <v>17581.796999999999</v>
      </c>
      <c r="P13" s="137">
        <f>K13+L13+M13</f>
        <v>17581.796999999999</v>
      </c>
    </row>
    <row r="14" spans="1:20" x14ac:dyDescent="0.25">
      <c r="A14" s="286"/>
      <c r="B14" s="294"/>
      <c r="C14" s="294"/>
      <c r="D14" s="82" t="s">
        <v>56</v>
      </c>
      <c r="E14" s="134">
        <v>225766.05898</v>
      </c>
      <c r="F14" s="134" t="e">
        <f>F21+F28+F35+F42+#REF!</f>
        <v>#REF!</v>
      </c>
      <c r="G14" s="134" t="e">
        <f>G21+G28+G35+G42+#REF!</f>
        <v>#REF!</v>
      </c>
      <c r="H14" s="134" t="e">
        <f>H21+H28+H35+H42+#REF!</f>
        <v>#REF!</v>
      </c>
      <c r="I14" s="134" t="e">
        <f>I21+I28+I35+I42+#REF!</f>
        <v>#REF!</v>
      </c>
      <c r="J14" s="134" t="e">
        <f>J21+J28+J35+J42+#REF!</f>
        <v>#REF!</v>
      </c>
      <c r="K14" s="45">
        <f>K21+K28+K35+K42+K56+K63</f>
        <v>700265.22699999996</v>
      </c>
      <c r="L14" s="45">
        <f t="shared" ref="L14:M14" si="1">L21+L28+L35+L42+L56+L63</f>
        <v>591911.87400000007</v>
      </c>
      <c r="M14" s="45">
        <f t="shared" si="1"/>
        <v>592050.37200000009</v>
      </c>
      <c r="N14" s="45">
        <f>N21+N28+N35+N42+N56+N63</f>
        <v>1884227.4730000002</v>
      </c>
      <c r="P14" s="137">
        <f>K14+L14+M14</f>
        <v>1884227.4730000002</v>
      </c>
    </row>
    <row r="15" spans="1:20" x14ac:dyDescent="0.25">
      <c r="A15" s="286"/>
      <c r="B15" s="294"/>
      <c r="C15" s="294"/>
      <c r="D15" s="82" t="s">
        <v>61</v>
      </c>
      <c r="E15" s="134"/>
      <c r="F15" s="134"/>
      <c r="G15" s="134"/>
      <c r="H15" s="134"/>
      <c r="I15" s="134"/>
      <c r="J15" s="134"/>
      <c r="K15" s="45"/>
      <c r="L15" s="45"/>
      <c r="M15" s="45"/>
      <c r="N15" s="45"/>
    </row>
    <row r="16" spans="1:20" x14ac:dyDescent="0.25">
      <c r="A16" s="287"/>
      <c r="B16" s="295"/>
      <c r="C16" s="295"/>
      <c r="D16" s="82" t="s">
        <v>57</v>
      </c>
      <c r="E16" s="134"/>
      <c r="F16" s="134"/>
      <c r="G16" s="134"/>
      <c r="H16" s="134"/>
      <c r="I16" s="134"/>
      <c r="J16" s="134"/>
      <c r="K16" s="45"/>
      <c r="L16" s="45"/>
      <c r="M16" s="45"/>
      <c r="N16" s="45"/>
    </row>
    <row r="17" spans="1:19" s="57" customFormat="1" x14ac:dyDescent="0.25">
      <c r="A17" s="285">
        <v>2</v>
      </c>
      <c r="B17" s="293" t="s">
        <v>44</v>
      </c>
      <c r="C17" s="293" t="str">
        <f>'Пр. 7 к МП'!C13</f>
        <v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v>
      </c>
      <c r="D17" s="94" t="s">
        <v>54</v>
      </c>
      <c r="E17" s="133">
        <f t="shared" ref="E17:M17" si="2">E20+E21</f>
        <v>223192.87700000001</v>
      </c>
      <c r="F17" s="133">
        <f t="shared" si="2"/>
        <v>250770.334</v>
      </c>
      <c r="G17" s="133">
        <f t="shared" si="2"/>
        <v>230493.56200000001</v>
      </c>
      <c r="H17" s="133">
        <f t="shared" si="2"/>
        <v>238487.77181000001</v>
      </c>
      <c r="I17" s="133">
        <f>I20+I21</f>
        <v>275347.06453999999</v>
      </c>
      <c r="J17" s="133">
        <f>SUM(J20:J21)</f>
        <v>312786.674</v>
      </c>
      <c r="K17" s="93">
        <f t="shared" si="2"/>
        <v>474456.07500000001</v>
      </c>
      <c r="L17" s="93">
        <f t="shared" si="2"/>
        <v>345240.087</v>
      </c>
      <c r="M17" s="93">
        <f t="shared" si="2"/>
        <v>345378.58500000002</v>
      </c>
      <c r="N17" s="93">
        <f>K17+L17+M17</f>
        <v>1165074.747</v>
      </c>
      <c r="P17" s="137">
        <f>K17+L17+M17</f>
        <v>1165074.747</v>
      </c>
    </row>
    <row r="18" spans="1:19" x14ac:dyDescent="0.25">
      <c r="A18" s="286"/>
      <c r="B18" s="294"/>
      <c r="C18" s="294"/>
      <c r="D18" s="82" t="s">
        <v>55</v>
      </c>
      <c r="E18" s="134"/>
      <c r="F18" s="134"/>
      <c r="G18" s="134"/>
      <c r="H18" s="134"/>
      <c r="I18" s="134"/>
      <c r="J18" s="134"/>
      <c r="K18" s="46"/>
      <c r="L18" s="46"/>
      <c r="M18" s="46"/>
      <c r="N18" s="46"/>
    </row>
    <row r="19" spans="1:19" x14ac:dyDescent="0.25">
      <c r="A19" s="286"/>
      <c r="B19" s="294"/>
      <c r="C19" s="294"/>
      <c r="D19" s="82" t="s">
        <v>59</v>
      </c>
      <c r="E19" s="134"/>
      <c r="F19" s="134"/>
      <c r="G19" s="134"/>
      <c r="H19" s="134"/>
      <c r="I19" s="134"/>
      <c r="J19" s="134"/>
      <c r="K19" s="45"/>
      <c r="L19" s="45"/>
      <c r="M19" s="45"/>
      <c r="N19" s="45"/>
    </row>
    <row r="20" spans="1:19" x14ac:dyDescent="0.25">
      <c r="A20" s="286"/>
      <c r="B20" s="294"/>
      <c r="C20" s="294"/>
      <c r="D20" s="82" t="s">
        <v>60</v>
      </c>
      <c r="E20" s="134">
        <v>13669.2</v>
      </c>
      <c r="F20" s="134">
        <v>13227.1</v>
      </c>
      <c r="G20" s="134">
        <v>13178.9</v>
      </c>
      <c r="H20" s="134">
        <v>13895.9</v>
      </c>
      <c r="I20" s="134">
        <v>24220.6</v>
      </c>
      <c r="J20" s="134">
        <v>18743.900000000001</v>
      </c>
      <c r="K20" s="45"/>
      <c r="L20" s="45"/>
      <c r="M20" s="45"/>
      <c r="N20" s="45">
        <f>K20+L20+M20</f>
        <v>0</v>
      </c>
      <c r="P20" s="137">
        <f>K20+L20+M20</f>
        <v>0</v>
      </c>
    </row>
    <row r="21" spans="1:19" x14ac:dyDescent="0.25">
      <c r="A21" s="286"/>
      <c r="B21" s="294"/>
      <c r="C21" s="294"/>
      <c r="D21" s="82" t="s">
        <v>56</v>
      </c>
      <c r="E21" s="134">
        <v>209523.677</v>
      </c>
      <c r="F21" s="134">
        <v>237543.234</v>
      </c>
      <c r="G21" s="134">
        <v>217314.66200000001</v>
      </c>
      <c r="H21" s="134">
        <v>224591.87181000001</v>
      </c>
      <c r="I21" s="134">
        <v>251126.46453999999</v>
      </c>
      <c r="J21" s="134">
        <v>294042.77399999998</v>
      </c>
      <c r="K21" s="45">
        <f>'Пр.2 к 1ПП'!H13+'Пр.2 к 1ПП'!H15+'Пр.2 к 1ПП'!H18+'Пр.2 к 1ПП'!H11</f>
        <v>474456.07500000001</v>
      </c>
      <c r="L21" s="45">
        <f>'Пр.2 к 1ПП'!I13+'Пр.2 к 1ПП'!I15+'Пр.2 к 1ПП'!I18+'Пр.2 к 1ПП'!I11</f>
        <v>345240.087</v>
      </c>
      <c r="M21" s="45">
        <f>'Пр.2 к 1ПП'!J13+'Пр.2 к 1ПП'!J15+'Пр.2 к 1ПП'!J18+'Пр.2 к 1ПП'!J11</f>
        <v>345378.58500000002</v>
      </c>
      <c r="N21" s="45">
        <f>K21+L21+M21</f>
        <v>1165074.747</v>
      </c>
      <c r="P21" s="137">
        <f>K21+L21+M21</f>
        <v>1165074.747</v>
      </c>
    </row>
    <row r="22" spans="1:19" x14ac:dyDescent="0.25">
      <c r="A22" s="286"/>
      <c r="B22" s="294"/>
      <c r="C22" s="294"/>
      <c r="D22" s="82" t="s">
        <v>61</v>
      </c>
      <c r="E22" s="134"/>
      <c r="F22" s="134"/>
      <c r="G22" s="134"/>
      <c r="H22" s="134"/>
      <c r="I22" s="134"/>
      <c r="J22" s="134"/>
      <c r="K22" s="45"/>
      <c r="L22" s="45"/>
      <c r="M22" s="45"/>
      <c r="N22" s="45"/>
    </row>
    <row r="23" spans="1:19" x14ac:dyDescent="0.25">
      <c r="A23" s="287"/>
      <c r="B23" s="295"/>
      <c r="C23" s="295"/>
      <c r="D23" s="82" t="s">
        <v>57</v>
      </c>
      <c r="E23" s="134"/>
      <c r="F23" s="134"/>
      <c r="G23" s="134"/>
      <c r="H23" s="134"/>
      <c r="I23" s="134"/>
      <c r="J23" s="134"/>
      <c r="K23" s="45"/>
      <c r="L23" s="45"/>
      <c r="M23" s="45"/>
      <c r="N23" s="45"/>
    </row>
    <row r="24" spans="1:19" s="57" customFormat="1" x14ac:dyDescent="0.25">
      <c r="A24" s="285">
        <v>3</v>
      </c>
      <c r="B24" s="293" t="s">
        <v>46</v>
      </c>
      <c r="C24" s="293" t="str">
        <f>'Пр. 7 к МП'!C16</f>
        <v>Управление муниципальным долгом Туруханского района</v>
      </c>
      <c r="D24" s="94" t="s">
        <v>54</v>
      </c>
      <c r="E24" s="133">
        <f t="shared" ref="E24:M24" si="3">E27+E28</f>
        <v>0</v>
      </c>
      <c r="F24" s="133">
        <f t="shared" si="3"/>
        <v>0</v>
      </c>
      <c r="G24" s="133">
        <f t="shared" si="3"/>
        <v>4290.6459999999997</v>
      </c>
      <c r="H24" s="133">
        <f t="shared" si="3"/>
        <v>13554.557779999999</v>
      </c>
      <c r="I24" s="133">
        <f>I27+I28</f>
        <v>15431.1716</v>
      </c>
      <c r="J24" s="133">
        <f>J27+J28</f>
        <v>2991.7420000000002</v>
      </c>
      <c r="K24" s="93">
        <f t="shared" si="3"/>
        <v>0</v>
      </c>
      <c r="L24" s="93">
        <f t="shared" si="3"/>
        <v>20000</v>
      </c>
      <c r="M24" s="93">
        <f t="shared" si="3"/>
        <v>20000</v>
      </c>
      <c r="N24" s="93">
        <f>K24+L24+M24</f>
        <v>40000</v>
      </c>
      <c r="P24" s="137">
        <f>K24+L24+M24</f>
        <v>40000</v>
      </c>
    </row>
    <row r="25" spans="1:19" x14ac:dyDescent="0.25">
      <c r="A25" s="286"/>
      <c r="B25" s="294"/>
      <c r="C25" s="294"/>
      <c r="D25" s="82" t="s">
        <v>55</v>
      </c>
      <c r="E25" s="134"/>
      <c r="F25" s="134"/>
      <c r="G25" s="134"/>
      <c r="H25" s="134"/>
      <c r="I25" s="134"/>
      <c r="J25" s="134"/>
      <c r="K25" s="46"/>
      <c r="L25" s="46"/>
      <c r="M25" s="46"/>
      <c r="N25" s="46"/>
    </row>
    <row r="26" spans="1:19" x14ac:dyDescent="0.25">
      <c r="A26" s="286"/>
      <c r="B26" s="294"/>
      <c r="C26" s="294"/>
      <c r="D26" s="82" t="s">
        <v>59</v>
      </c>
      <c r="E26" s="134"/>
      <c r="F26" s="134"/>
      <c r="G26" s="134"/>
      <c r="H26" s="134"/>
      <c r="I26" s="134"/>
      <c r="J26" s="134"/>
      <c r="K26" s="45"/>
      <c r="L26" s="45"/>
      <c r="M26" s="45"/>
      <c r="N26" s="45"/>
    </row>
    <row r="27" spans="1:19" x14ac:dyDescent="0.25">
      <c r="A27" s="286"/>
      <c r="B27" s="294"/>
      <c r="C27" s="294"/>
      <c r="D27" s="82" t="s">
        <v>60</v>
      </c>
      <c r="E27" s="134">
        <v>0</v>
      </c>
      <c r="F27" s="134">
        <v>0</v>
      </c>
      <c r="G27" s="134"/>
      <c r="H27" s="134"/>
      <c r="I27" s="134"/>
      <c r="J27" s="134"/>
      <c r="K27" s="45"/>
      <c r="L27" s="45"/>
      <c r="M27" s="45"/>
      <c r="N27" s="45"/>
      <c r="S27" s="145">
        <f>K42-116681.319</f>
        <v>74947.952999999994</v>
      </c>
    </row>
    <row r="28" spans="1:19" x14ac:dyDescent="0.25">
      <c r="A28" s="286"/>
      <c r="B28" s="294"/>
      <c r="C28" s="294"/>
      <c r="D28" s="82" t="s">
        <v>56</v>
      </c>
      <c r="E28" s="134">
        <v>0</v>
      </c>
      <c r="F28" s="134">
        <v>0</v>
      </c>
      <c r="G28" s="134">
        <v>4290.6459999999997</v>
      </c>
      <c r="H28" s="134">
        <v>13554.557779999999</v>
      </c>
      <c r="I28" s="134">
        <v>15431.1716</v>
      </c>
      <c r="J28" s="134">
        <v>2991.7420000000002</v>
      </c>
      <c r="K28" s="45">
        <f>'Пр.2 к 2ПП'!H20</f>
        <v>0</v>
      </c>
      <c r="L28" s="45">
        <f>'Пр.2 к 2ПП'!I20</f>
        <v>20000</v>
      </c>
      <c r="M28" s="45">
        <f>'Пр.2 к 2ПП'!J20</f>
        <v>20000</v>
      </c>
      <c r="N28" s="45">
        <f>K28+L28+M28</f>
        <v>40000</v>
      </c>
      <c r="P28" s="137">
        <f>K28+L28+M28</f>
        <v>40000</v>
      </c>
    </row>
    <row r="29" spans="1:19" x14ac:dyDescent="0.25">
      <c r="A29" s="286"/>
      <c r="B29" s="294"/>
      <c r="C29" s="294"/>
      <c r="D29" s="82" t="s">
        <v>61</v>
      </c>
      <c r="E29" s="134"/>
      <c r="F29" s="134"/>
      <c r="G29" s="134"/>
      <c r="H29" s="134"/>
      <c r="I29" s="134"/>
      <c r="J29" s="134"/>
      <c r="K29" s="45"/>
      <c r="L29" s="45"/>
      <c r="M29" s="45"/>
      <c r="N29" s="45"/>
    </row>
    <row r="30" spans="1:19" x14ac:dyDescent="0.25">
      <c r="A30" s="287"/>
      <c r="B30" s="295"/>
      <c r="C30" s="295"/>
      <c r="D30" s="82" t="s">
        <v>57</v>
      </c>
      <c r="E30" s="134"/>
      <c r="F30" s="134"/>
      <c r="G30" s="134"/>
      <c r="H30" s="134"/>
      <c r="I30" s="134"/>
      <c r="J30" s="134"/>
      <c r="K30" s="45"/>
      <c r="L30" s="45"/>
      <c r="M30" s="45"/>
      <c r="N30" s="45"/>
    </row>
    <row r="31" spans="1:19" s="57" customFormat="1" x14ac:dyDescent="0.25">
      <c r="A31" s="285">
        <v>4</v>
      </c>
      <c r="B31" s="293" t="s">
        <v>47</v>
      </c>
      <c r="C31" s="293" t="str">
        <f>'Пр. 7 к МП'!C19</f>
        <v>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</v>
      </c>
      <c r="D31" s="94" t="s">
        <v>54</v>
      </c>
      <c r="E31" s="133">
        <f t="shared" ref="E31:M31" si="4">E34+E35</f>
        <v>16242.237999999999</v>
      </c>
      <c r="F31" s="133">
        <f t="shared" si="4"/>
        <v>15997.313</v>
      </c>
      <c r="G31" s="133">
        <f t="shared" si="4"/>
        <v>16237.299000000001</v>
      </c>
      <c r="H31" s="133">
        <f t="shared" si="4"/>
        <v>16073.57</v>
      </c>
      <c r="I31" s="133">
        <f>I34+I35</f>
        <v>17934.863529999999</v>
      </c>
      <c r="J31" s="133">
        <f>J34+J35</f>
        <v>24821.323</v>
      </c>
      <c r="K31" s="93">
        <f t="shared" si="4"/>
        <v>34179.879999999997</v>
      </c>
      <c r="L31" s="93">
        <f t="shared" si="4"/>
        <v>28395.118999999999</v>
      </c>
      <c r="M31" s="93">
        <f t="shared" si="4"/>
        <v>28395.118999999999</v>
      </c>
      <c r="N31" s="93">
        <f>K31+L31+M31</f>
        <v>90970.117999999988</v>
      </c>
      <c r="P31" s="137">
        <f>K31+L31+M31</f>
        <v>90970.117999999988</v>
      </c>
    </row>
    <row r="32" spans="1:19" x14ac:dyDescent="0.25">
      <c r="A32" s="286"/>
      <c r="B32" s="294"/>
      <c r="C32" s="294"/>
      <c r="D32" s="82" t="s">
        <v>55</v>
      </c>
      <c r="E32" s="134"/>
      <c r="F32" s="134"/>
      <c r="G32" s="134"/>
      <c r="H32" s="134"/>
      <c r="I32" s="134"/>
      <c r="J32" s="134"/>
      <c r="K32" s="45"/>
      <c r="L32" s="45"/>
      <c r="M32" s="45"/>
      <c r="N32" s="45"/>
    </row>
    <row r="33" spans="1:16" x14ac:dyDescent="0.25">
      <c r="A33" s="286"/>
      <c r="B33" s="294"/>
      <c r="C33" s="294"/>
      <c r="D33" s="82" t="s">
        <v>59</v>
      </c>
      <c r="E33" s="134"/>
      <c r="F33" s="134"/>
      <c r="G33" s="134"/>
      <c r="H33" s="134"/>
      <c r="I33" s="134"/>
      <c r="J33" s="134"/>
      <c r="K33" s="45"/>
      <c r="L33" s="45"/>
      <c r="M33" s="45"/>
      <c r="N33" s="45"/>
    </row>
    <row r="34" spans="1:16" x14ac:dyDescent="0.25">
      <c r="A34" s="286"/>
      <c r="B34" s="294"/>
      <c r="C34" s="294"/>
      <c r="D34" s="82" t="s">
        <v>60</v>
      </c>
      <c r="E34" s="134"/>
      <c r="F34" s="134"/>
      <c r="G34" s="134"/>
      <c r="H34" s="134"/>
      <c r="I34" s="134"/>
      <c r="J34" s="134"/>
      <c r="K34" s="45"/>
      <c r="L34" s="45"/>
      <c r="M34" s="45"/>
      <c r="N34" s="45"/>
    </row>
    <row r="35" spans="1:16" x14ac:dyDescent="0.25">
      <c r="A35" s="286"/>
      <c r="B35" s="294"/>
      <c r="C35" s="294"/>
      <c r="D35" s="82" t="s">
        <v>56</v>
      </c>
      <c r="E35" s="134">
        <v>16242.237999999999</v>
      </c>
      <c r="F35" s="134">
        <v>15997.313</v>
      </c>
      <c r="G35" s="134">
        <v>16237.299000000001</v>
      </c>
      <c r="H35" s="134">
        <v>16073.57</v>
      </c>
      <c r="I35" s="134">
        <v>17934.863529999999</v>
      </c>
      <c r="J35" s="134">
        <v>24821.323</v>
      </c>
      <c r="K35" s="45">
        <f>'Пр.2 к 3ПП'!H21</f>
        <v>34179.879999999997</v>
      </c>
      <c r="L35" s="45">
        <f>'Пр.2 к 3ПП'!I21</f>
        <v>28395.118999999999</v>
      </c>
      <c r="M35" s="45">
        <f>'Пр.2 к 3ПП'!J21</f>
        <v>28395.118999999999</v>
      </c>
      <c r="N35" s="45">
        <f>K35+L35+M35</f>
        <v>90970.117999999988</v>
      </c>
      <c r="P35" s="137">
        <f>K35+L35+M35</f>
        <v>90970.117999999988</v>
      </c>
    </row>
    <row r="36" spans="1:16" x14ac:dyDescent="0.25">
      <c r="A36" s="286"/>
      <c r="B36" s="294"/>
      <c r="C36" s="294"/>
      <c r="D36" s="82" t="s">
        <v>61</v>
      </c>
      <c r="E36" s="134"/>
      <c r="F36" s="134"/>
      <c r="G36" s="134"/>
      <c r="H36" s="134"/>
      <c r="I36" s="134"/>
      <c r="J36" s="134"/>
      <c r="K36" s="45"/>
      <c r="L36" s="45"/>
      <c r="M36" s="45"/>
      <c r="N36" s="45"/>
    </row>
    <row r="37" spans="1:16" x14ac:dyDescent="0.25">
      <c r="A37" s="287"/>
      <c r="B37" s="295"/>
      <c r="C37" s="295"/>
      <c r="D37" s="82" t="s">
        <v>57</v>
      </c>
      <c r="E37" s="134"/>
      <c r="F37" s="134"/>
      <c r="G37" s="134"/>
      <c r="H37" s="134"/>
      <c r="I37" s="134"/>
      <c r="J37" s="134"/>
      <c r="K37" s="43"/>
      <c r="L37" s="43"/>
      <c r="M37" s="43"/>
      <c r="N37" s="45"/>
    </row>
    <row r="38" spans="1:16" s="98" customFormat="1" ht="15" customHeight="1" x14ac:dyDescent="0.25">
      <c r="A38" s="285">
        <v>5</v>
      </c>
      <c r="B38" s="293" t="s">
        <v>146</v>
      </c>
      <c r="C38" s="293" t="str">
        <f>'Пр. 7 к МП'!C22</f>
        <v>Обеспечение деятельности администрации Туруханского района</v>
      </c>
      <c r="D38" s="94" t="s">
        <v>54</v>
      </c>
      <c r="E38" s="133">
        <f>E41+E42</f>
        <v>0</v>
      </c>
      <c r="F38" s="133">
        <f>F41+F42</f>
        <v>0</v>
      </c>
      <c r="G38" s="133">
        <f>G41+G42</f>
        <v>0</v>
      </c>
      <c r="H38" s="133">
        <f>H41+H42</f>
        <v>0</v>
      </c>
      <c r="I38" s="133">
        <f>I41+I42</f>
        <v>0</v>
      </c>
      <c r="J38" s="133">
        <f>J41+J42+J40</f>
        <v>104145.246</v>
      </c>
      <c r="K38" s="93">
        <f>K41+K42+K40</f>
        <v>198333.86900000001</v>
      </c>
      <c r="L38" s="93">
        <f>L41+L42+L40</f>
        <v>187894.66800000003</v>
      </c>
      <c r="M38" s="93">
        <f>M41+M42+M40</f>
        <v>187893.56800000003</v>
      </c>
      <c r="N38" s="93">
        <f>K38+L38+M38</f>
        <v>574122.10499999998</v>
      </c>
      <c r="P38" s="137">
        <f>K38+L38+M38</f>
        <v>574122.10499999998</v>
      </c>
    </row>
    <row r="39" spans="1:16" s="99" customFormat="1" ht="15" customHeight="1" x14ac:dyDescent="0.25">
      <c r="A39" s="286"/>
      <c r="B39" s="294"/>
      <c r="C39" s="294"/>
      <c r="D39" s="82" t="s">
        <v>55</v>
      </c>
      <c r="E39" s="134"/>
      <c r="F39" s="134"/>
      <c r="G39" s="134"/>
      <c r="H39" s="134"/>
      <c r="I39" s="134"/>
      <c r="J39" s="146"/>
      <c r="K39" s="45"/>
      <c r="L39" s="45"/>
      <c r="M39" s="45"/>
      <c r="N39" s="45"/>
      <c r="P39" s="28"/>
    </row>
    <row r="40" spans="1:16" s="99" customFormat="1" ht="15" customHeight="1" x14ac:dyDescent="0.25">
      <c r="A40" s="286"/>
      <c r="B40" s="294"/>
      <c r="C40" s="294"/>
      <c r="D40" s="82" t="s">
        <v>59</v>
      </c>
      <c r="E40" s="134"/>
      <c r="F40" s="134"/>
      <c r="G40" s="134"/>
      <c r="H40" s="134"/>
      <c r="I40" s="134"/>
      <c r="J40" s="146">
        <v>18.899999999999999</v>
      </c>
      <c r="K40" s="45">
        <f>'пр 2 к 4 пп'!H45</f>
        <v>339</v>
      </c>
      <c r="L40" s="45">
        <f>'пр 2 к 4 пп'!I45</f>
        <v>9.9</v>
      </c>
      <c r="M40" s="45">
        <f>'пр 2 к 4 пп'!J45</f>
        <v>8.8000000000000007</v>
      </c>
      <c r="N40" s="45">
        <f>K40+L40+M40</f>
        <v>357.7</v>
      </c>
      <c r="P40" s="137">
        <f>K40+L40+M40</f>
        <v>357.7</v>
      </c>
    </row>
    <row r="41" spans="1:16" s="99" customFormat="1" ht="15" customHeight="1" x14ac:dyDescent="0.25">
      <c r="A41" s="286"/>
      <c r="B41" s="294"/>
      <c r="C41" s="294"/>
      <c r="D41" s="82" t="s">
        <v>60</v>
      </c>
      <c r="E41" s="134"/>
      <c r="F41" s="134"/>
      <c r="G41" s="134"/>
      <c r="H41" s="134"/>
      <c r="I41" s="134"/>
      <c r="J41" s="146">
        <v>3597.8310000000001</v>
      </c>
      <c r="K41" s="45">
        <f>'пр 2 к 4 пп'!H32+'пр 2 к 4 пп'!H36+'пр 2 к 4 пп'!H40+'пр 2 к 4 пп'!H44+'пр 2 к 4 пп'!H50+'пр 2 к 4 пп'!H55</f>
        <v>6365.5969999999998</v>
      </c>
      <c r="L41" s="45">
        <f>'пр 2 к 4 пп'!I32+'пр 2 к 4 пп'!I36+'пр 2 к 4 пп'!I40+'пр 2 к 4 пп'!I44+'пр 2 к 4 пп'!I50+'пр 2 к 4 пп'!I55</f>
        <v>5608.1</v>
      </c>
      <c r="M41" s="45">
        <f>'пр 2 к 4 пп'!J32+'пр 2 к 4 пп'!J36+'пр 2 к 4 пп'!J40+'пр 2 к 4 пп'!J44+'пр 2 к 4 пп'!J50+'пр 2 к 4 пп'!J55</f>
        <v>5608.1</v>
      </c>
      <c r="N41" s="45">
        <f>K41+L41+M41</f>
        <v>17581.796999999999</v>
      </c>
      <c r="P41" s="137">
        <f>K41+L41+M41</f>
        <v>17581.796999999999</v>
      </c>
    </row>
    <row r="42" spans="1:16" s="99" customFormat="1" ht="15" customHeight="1" x14ac:dyDescent="0.25">
      <c r="A42" s="286"/>
      <c r="B42" s="294"/>
      <c r="C42" s="294"/>
      <c r="D42" s="82" t="s">
        <v>56</v>
      </c>
      <c r="E42" s="134"/>
      <c r="F42" s="134"/>
      <c r="G42" s="134"/>
      <c r="H42" s="134"/>
      <c r="I42" s="134"/>
      <c r="J42" s="146">
        <f>100547.415-18.9</f>
        <v>100528.515</v>
      </c>
      <c r="K42" s="45">
        <f>'пр 2 к 4 пп'!H15+'пр 2 к 4 пп'!H25+'пр 2 к 4 пп'!H27</f>
        <v>191629.272</v>
      </c>
      <c r="L42" s="45">
        <f>'пр 2 к 4 пп'!I15+'пр 2 к 4 пп'!I25+'пр 2 к 4 пп'!I27</f>
        <v>182276.66800000003</v>
      </c>
      <c r="M42" s="45">
        <f>'пр 2 к 4 пп'!J15+'пр 2 к 4 пп'!J25+'пр 2 к 4 пп'!J27</f>
        <v>182276.66800000003</v>
      </c>
      <c r="N42" s="45">
        <f>K42+L42+M42</f>
        <v>556182.60800000012</v>
      </c>
      <c r="P42" s="137">
        <f>K42+L42+M42</f>
        <v>556182.60800000012</v>
      </c>
    </row>
    <row r="43" spans="1:16" s="99" customFormat="1" ht="15" customHeight="1" x14ac:dyDescent="0.25">
      <c r="A43" s="286"/>
      <c r="B43" s="294"/>
      <c r="C43" s="294"/>
      <c r="D43" s="82" t="s">
        <v>61</v>
      </c>
      <c r="E43" s="134"/>
      <c r="F43" s="134"/>
      <c r="G43" s="134"/>
      <c r="H43" s="134"/>
      <c r="I43" s="134"/>
      <c r="J43" s="146"/>
      <c r="K43" s="45"/>
      <c r="L43" s="45"/>
      <c r="M43" s="45"/>
      <c r="N43" s="45"/>
    </row>
    <row r="44" spans="1:16" s="99" customFormat="1" ht="15" customHeight="1" x14ac:dyDescent="0.25">
      <c r="A44" s="287"/>
      <c r="B44" s="295"/>
      <c r="C44" s="295"/>
      <c r="D44" s="82" t="s">
        <v>57</v>
      </c>
      <c r="E44" s="134"/>
      <c r="F44" s="134"/>
      <c r="G44" s="134"/>
      <c r="H44" s="134"/>
      <c r="I44" s="134"/>
      <c r="J44" s="134"/>
      <c r="K44" s="43"/>
      <c r="L44" s="43"/>
      <c r="M44" s="43"/>
      <c r="N44" s="45"/>
    </row>
    <row r="45" spans="1:16" s="99" customFormat="1" ht="15" customHeight="1" x14ac:dyDescent="0.25">
      <c r="A45" s="285">
        <v>6</v>
      </c>
      <c r="B45" s="293" t="s">
        <v>264</v>
      </c>
      <c r="C45" s="293" t="str">
        <f>'[1]Пр. 7 к МП'!C25</f>
        <v>Противодействие коррупции</v>
      </c>
      <c r="D45" s="94" t="s">
        <v>54</v>
      </c>
      <c r="E45" s="133">
        <f t="shared" ref="E45:M45" si="5">E48+E49</f>
        <v>0</v>
      </c>
      <c r="F45" s="133">
        <f t="shared" si="5"/>
        <v>0</v>
      </c>
      <c r="G45" s="133">
        <f t="shared" si="5"/>
        <v>0</v>
      </c>
      <c r="H45" s="133">
        <f t="shared" si="5"/>
        <v>0</v>
      </c>
      <c r="I45" s="133">
        <f t="shared" si="5"/>
        <v>0</v>
      </c>
      <c r="J45" s="133">
        <f t="shared" si="5"/>
        <v>0</v>
      </c>
      <c r="K45" s="93">
        <f t="shared" si="5"/>
        <v>0</v>
      </c>
      <c r="L45" s="93">
        <f t="shared" si="5"/>
        <v>0</v>
      </c>
      <c r="M45" s="93">
        <f t="shared" si="5"/>
        <v>0</v>
      </c>
      <c r="N45" s="93">
        <f>K45+L45+M45</f>
        <v>0</v>
      </c>
    </row>
    <row r="46" spans="1:16" s="99" customFormat="1" ht="15" customHeight="1" x14ac:dyDescent="0.25">
      <c r="A46" s="286"/>
      <c r="B46" s="294"/>
      <c r="C46" s="294"/>
      <c r="D46" s="82" t="s">
        <v>55</v>
      </c>
      <c r="E46" s="134"/>
      <c r="F46" s="134"/>
      <c r="G46" s="134"/>
      <c r="H46" s="134"/>
      <c r="I46" s="134"/>
      <c r="J46" s="134"/>
      <c r="K46" s="45"/>
      <c r="L46" s="45"/>
      <c r="M46" s="45"/>
      <c r="N46" s="45"/>
    </row>
    <row r="47" spans="1:16" s="99" customFormat="1" ht="15" customHeight="1" x14ac:dyDescent="0.25">
      <c r="A47" s="286"/>
      <c r="B47" s="294"/>
      <c r="C47" s="294"/>
      <c r="D47" s="82" t="s">
        <v>59</v>
      </c>
      <c r="E47" s="134"/>
      <c r="F47" s="134"/>
      <c r="G47" s="134"/>
      <c r="H47" s="134"/>
      <c r="I47" s="134"/>
      <c r="J47" s="134"/>
      <c r="K47" s="45"/>
      <c r="L47" s="45"/>
      <c r="M47" s="45"/>
      <c r="N47" s="45"/>
    </row>
    <row r="48" spans="1:16" s="99" customFormat="1" ht="15" customHeight="1" x14ac:dyDescent="0.25">
      <c r="A48" s="286"/>
      <c r="B48" s="294"/>
      <c r="C48" s="294"/>
      <c r="D48" s="82" t="s">
        <v>60</v>
      </c>
      <c r="E48" s="134"/>
      <c r="F48" s="134"/>
      <c r="G48" s="134"/>
      <c r="H48" s="134"/>
      <c r="I48" s="134"/>
      <c r="J48" s="134"/>
      <c r="K48" s="45"/>
      <c r="L48" s="45"/>
      <c r="M48" s="45"/>
      <c r="N48" s="45"/>
    </row>
    <row r="49" spans="1:14" s="99" customFormat="1" ht="15" customHeight="1" x14ac:dyDescent="0.25">
      <c r="A49" s="286"/>
      <c r="B49" s="294"/>
      <c r="C49" s="294"/>
      <c r="D49" s="82" t="s">
        <v>56</v>
      </c>
      <c r="E49" s="134"/>
      <c r="F49" s="134"/>
      <c r="G49" s="134"/>
      <c r="H49" s="134"/>
      <c r="I49" s="134"/>
      <c r="J49" s="134">
        <v>0</v>
      </c>
      <c r="K49" s="45">
        <f>'[1]пр 2 к 5 пп'!H18</f>
        <v>0</v>
      </c>
      <c r="L49" s="45">
        <f>'[1]пр 2 к 5 пп'!I18</f>
        <v>0</v>
      </c>
      <c r="M49" s="45">
        <f>'[1]пр 2 к 5 пп'!J18</f>
        <v>0</v>
      </c>
      <c r="N49" s="45">
        <f>K49+L49+M49</f>
        <v>0</v>
      </c>
    </row>
    <row r="50" spans="1:14" s="99" customFormat="1" ht="15" customHeight="1" x14ac:dyDescent="0.25">
      <c r="A50" s="286"/>
      <c r="B50" s="294"/>
      <c r="C50" s="294"/>
      <c r="D50" s="82" t="s">
        <v>61</v>
      </c>
      <c r="E50" s="134"/>
      <c r="F50" s="134"/>
      <c r="G50" s="134"/>
      <c r="H50" s="134"/>
      <c r="I50" s="134"/>
      <c r="J50" s="134"/>
      <c r="K50" s="45"/>
      <c r="L50" s="45"/>
      <c r="M50" s="45"/>
      <c r="N50" s="45"/>
    </row>
    <row r="51" spans="1:14" s="99" customFormat="1" ht="15" customHeight="1" x14ac:dyDescent="0.25">
      <c r="A51" s="287"/>
      <c r="B51" s="295"/>
      <c r="C51" s="295"/>
      <c r="D51" s="82" t="s">
        <v>57</v>
      </c>
      <c r="E51" s="134"/>
      <c r="F51" s="134"/>
      <c r="G51" s="134"/>
      <c r="H51" s="134"/>
      <c r="I51" s="134"/>
      <c r="J51" s="134"/>
      <c r="K51" s="43"/>
      <c r="L51" s="43"/>
      <c r="M51" s="43"/>
      <c r="N51" s="45"/>
    </row>
    <row r="52" spans="1:14" s="99" customFormat="1" ht="15" customHeight="1" x14ac:dyDescent="0.25">
      <c r="A52" s="285">
        <v>7</v>
      </c>
      <c r="B52" s="293" t="s">
        <v>261</v>
      </c>
      <c r="C52" s="293" t="s">
        <v>262</v>
      </c>
      <c r="D52" s="94" t="s">
        <v>54</v>
      </c>
      <c r="E52" s="154"/>
      <c r="F52" s="154"/>
      <c r="G52" s="154"/>
      <c r="H52" s="154"/>
      <c r="I52" s="154"/>
      <c r="J52" s="154"/>
      <c r="K52" s="155">
        <f>K56</f>
        <v>0</v>
      </c>
      <c r="L52" s="155">
        <f>L56</f>
        <v>10000</v>
      </c>
      <c r="M52" s="155">
        <f>M56</f>
        <v>10000</v>
      </c>
      <c r="N52" s="155">
        <f>N56</f>
        <v>20000</v>
      </c>
    </row>
    <row r="53" spans="1:14" s="99" customFormat="1" ht="15" customHeight="1" x14ac:dyDescent="0.25">
      <c r="A53" s="286"/>
      <c r="B53" s="294"/>
      <c r="C53" s="294"/>
      <c r="D53" s="82" t="s">
        <v>55</v>
      </c>
      <c r="E53" s="154"/>
      <c r="F53" s="154"/>
      <c r="G53" s="154"/>
      <c r="H53" s="154"/>
      <c r="I53" s="154"/>
      <c r="J53" s="154"/>
      <c r="K53" s="156"/>
      <c r="L53" s="156"/>
      <c r="M53" s="156"/>
      <c r="N53" s="156"/>
    </row>
    <row r="54" spans="1:14" s="99" customFormat="1" ht="15" customHeight="1" x14ac:dyDescent="0.25">
      <c r="A54" s="286"/>
      <c r="B54" s="294"/>
      <c r="C54" s="294"/>
      <c r="D54" s="82" t="s">
        <v>59</v>
      </c>
      <c r="E54" s="154"/>
      <c r="F54" s="154"/>
      <c r="G54" s="154"/>
      <c r="H54" s="154"/>
      <c r="I54" s="154"/>
      <c r="J54" s="154"/>
      <c r="K54" s="156"/>
      <c r="L54" s="156"/>
      <c r="M54" s="156"/>
      <c r="N54" s="156"/>
    </row>
    <row r="55" spans="1:14" s="99" customFormat="1" ht="15" customHeight="1" x14ac:dyDescent="0.25">
      <c r="A55" s="286"/>
      <c r="B55" s="294"/>
      <c r="C55" s="294"/>
      <c r="D55" s="82" t="s">
        <v>60</v>
      </c>
      <c r="E55" s="154"/>
      <c r="F55" s="154"/>
      <c r="G55" s="154"/>
      <c r="H55" s="154"/>
      <c r="I55" s="154"/>
      <c r="J55" s="154"/>
      <c r="K55" s="156"/>
      <c r="L55" s="156"/>
      <c r="M55" s="156"/>
      <c r="N55" s="156"/>
    </row>
    <row r="56" spans="1:14" s="99" customFormat="1" ht="15" customHeight="1" x14ac:dyDescent="0.25">
      <c r="A56" s="286"/>
      <c r="B56" s="294"/>
      <c r="C56" s="294"/>
      <c r="D56" s="82" t="s">
        <v>56</v>
      </c>
      <c r="E56" s="154"/>
      <c r="F56" s="154"/>
      <c r="G56" s="154"/>
      <c r="H56" s="154"/>
      <c r="I56" s="154"/>
      <c r="J56" s="154"/>
      <c r="K56" s="45">
        <v>0</v>
      </c>
      <c r="L56" s="45">
        <f>'[1]пр 2 к 4 пп'!H56</f>
        <v>10000</v>
      </c>
      <c r="M56" s="45">
        <f>'[1]пр 2 к 4 пп'!I56</f>
        <v>10000</v>
      </c>
      <c r="N56" s="45">
        <f>K56+L56+M56</f>
        <v>20000</v>
      </c>
    </row>
    <row r="57" spans="1:14" s="99" customFormat="1" ht="15" customHeight="1" x14ac:dyDescent="0.25">
      <c r="A57" s="286"/>
      <c r="B57" s="294"/>
      <c r="C57" s="294"/>
      <c r="D57" s="82" t="s">
        <v>61</v>
      </c>
      <c r="E57" s="154"/>
      <c r="F57" s="154"/>
      <c r="G57" s="154"/>
      <c r="H57" s="154"/>
      <c r="I57" s="154"/>
      <c r="J57" s="154"/>
      <c r="K57" s="156"/>
      <c r="L57" s="156"/>
      <c r="M57" s="156"/>
      <c r="N57" s="156"/>
    </row>
    <row r="58" spans="1:14" s="99" customFormat="1" ht="15" customHeight="1" x14ac:dyDescent="0.25">
      <c r="A58" s="287"/>
      <c r="B58" s="295"/>
      <c r="C58" s="295"/>
      <c r="D58" s="82" t="s">
        <v>57</v>
      </c>
      <c r="E58" s="154"/>
      <c r="F58" s="154"/>
      <c r="G58" s="154"/>
      <c r="H58" s="154"/>
      <c r="I58" s="154"/>
      <c r="J58" s="154"/>
      <c r="K58" s="156"/>
      <c r="L58" s="156"/>
      <c r="M58" s="156"/>
      <c r="N58" s="156"/>
    </row>
    <row r="59" spans="1:14" s="99" customFormat="1" ht="15" customHeight="1" x14ac:dyDescent="0.25">
      <c r="A59" s="285">
        <v>8</v>
      </c>
      <c r="B59" s="293" t="s">
        <v>261</v>
      </c>
      <c r="C59" s="293" t="s">
        <v>263</v>
      </c>
      <c r="D59" s="94" t="s">
        <v>54</v>
      </c>
      <c r="E59" s="154"/>
      <c r="F59" s="154"/>
      <c r="G59" s="154"/>
      <c r="H59" s="154"/>
      <c r="I59" s="154"/>
      <c r="J59" s="154"/>
      <c r="K59" s="155">
        <f>K63</f>
        <v>0</v>
      </c>
      <c r="L59" s="155">
        <f>L63</f>
        <v>6000</v>
      </c>
      <c r="M59" s="155">
        <f>M63</f>
        <v>6000</v>
      </c>
      <c r="N59" s="155">
        <f>N63</f>
        <v>12000</v>
      </c>
    </row>
    <row r="60" spans="1:14" s="99" customFormat="1" ht="15" customHeight="1" x14ac:dyDescent="0.25">
      <c r="A60" s="286"/>
      <c r="B60" s="294"/>
      <c r="C60" s="294"/>
      <c r="D60" s="82" t="s">
        <v>55</v>
      </c>
      <c r="E60" s="154"/>
      <c r="F60" s="154"/>
      <c r="G60" s="154"/>
      <c r="H60" s="154"/>
      <c r="I60" s="154"/>
      <c r="J60" s="154"/>
      <c r="K60" s="156"/>
      <c r="L60" s="156"/>
      <c r="M60" s="156"/>
      <c r="N60" s="156"/>
    </row>
    <row r="61" spans="1:14" s="99" customFormat="1" ht="15" customHeight="1" x14ac:dyDescent="0.25">
      <c r="A61" s="286"/>
      <c r="B61" s="294"/>
      <c r="C61" s="294"/>
      <c r="D61" s="82" t="s">
        <v>59</v>
      </c>
      <c r="E61" s="154"/>
      <c r="F61" s="154"/>
      <c r="G61" s="154"/>
      <c r="H61" s="154"/>
      <c r="I61" s="154"/>
      <c r="J61" s="154"/>
      <c r="K61" s="156"/>
      <c r="L61" s="156"/>
      <c r="M61" s="156"/>
      <c r="N61" s="156"/>
    </row>
    <row r="62" spans="1:14" s="99" customFormat="1" ht="15" customHeight="1" x14ac:dyDescent="0.25">
      <c r="A62" s="286"/>
      <c r="B62" s="294"/>
      <c r="C62" s="294"/>
      <c r="D62" s="82" t="s">
        <v>60</v>
      </c>
      <c r="E62" s="154"/>
      <c r="F62" s="154"/>
      <c r="G62" s="154"/>
      <c r="H62" s="154"/>
      <c r="I62" s="154"/>
      <c r="J62" s="154"/>
      <c r="K62" s="156"/>
      <c r="L62" s="156"/>
      <c r="M62" s="156"/>
      <c r="N62" s="156"/>
    </row>
    <row r="63" spans="1:14" s="99" customFormat="1" ht="15" customHeight="1" x14ac:dyDescent="0.25">
      <c r="A63" s="286"/>
      <c r="B63" s="294"/>
      <c r="C63" s="294"/>
      <c r="D63" s="82" t="s">
        <v>56</v>
      </c>
      <c r="E63" s="154"/>
      <c r="F63" s="154"/>
      <c r="G63" s="154"/>
      <c r="H63" s="154"/>
      <c r="I63" s="154"/>
      <c r="J63" s="154"/>
      <c r="K63" s="45">
        <v>0</v>
      </c>
      <c r="L63" s="45">
        <f>'[1]пр 2 к 4 пп'!H54</f>
        <v>6000</v>
      </c>
      <c r="M63" s="45">
        <f>'[1]пр 2 к 4 пп'!I54</f>
        <v>6000</v>
      </c>
      <c r="N63" s="45">
        <f>K63+L63+M63</f>
        <v>12000</v>
      </c>
    </row>
    <row r="64" spans="1:14" s="99" customFormat="1" ht="15" customHeight="1" x14ac:dyDescent="0.25">
      <c r="A64" s="286"/>
      <c r="B64" s="294"/>
      <c r="C64" s="294"/>
      <c r="D64" s="82" t="s">
        <v>61</v>
      </c>
      <c r="E64" s="154"/>
      <c r="F64" s="154"/>
      <c r="G64" s="154"/>
      <c r="H64" s="154"/>
      <c r="I64" s="154"/>
      <c r="J64" s="154"/>
      <c r="K64" s="156"/>
      <c r="L64" s="156"/>
      <c r="M64" s="156"/>
      <c r="N64" s="156"/>
    </row>
    <row r="65" spans="1:14" s="99" customFormat="1" ht="15" customHeight="1" x14ac:dyDescent="0.25">
      <c r="A65" s="287"/>
      <c r="B65" s="295"/>
      <c r="C65" s="295"/>
      <c r="D65" s="82" t="s">
        <v>57</v>
      </c>
      <c r="E65" s="154"/>
      <c r="F65" s="154"/>
      <c r="G65" s="154"/>
      <c r="H65" s="154"/>
      <c r="I65" s="154"/>
      <c r="J65" s="154"/>
      <c r="K65" s="156"/>
      <c r="L65" s="156"/>
      <c r="M65" s="156"/>
      <c r="N65" s="156"/>
    </row>
    <row r="66" spans="1:14" s="99" customFormat="1" ht="15" customHeight="1" x14ac:dyDescent="0.25">
      <c r="E66" s="131"/>
      <c r="F66" s="131"/>
      <c r="G66" s="131"/>
      <c r="H66" s="131"/>
      <c r="I66" s="131"/>
      <c r="J66" s="131"/>
    </row>
    <row r="67" spans="1:14" s="99" customFormat="1" ht="15" customHeight="1" x14ac:dyDescent="0.25">
      <c r="E67" s="131"/>
      <c r="F67" s="131"/>
      <c r="G67" s="131"/>
      <c r="H67" s="131"/>
      <c r="I67" s="131"/>
      <c r="J67" s="131"/>
    </row>
    <row r="68" spans="1:14" s="99" customFormat="1" ht="15" customHeight="1" x14ac:dyDescent="0.25">
      <c r="E68" s="131"/>
      <c r="F68" s="131"/>
      <c r="G68" s="131"/>
      <c r="H68" s="131"/>
      <c r="I68" s="131"/>
      <c r="J68" s="131"/>
    </row>
    <row r="69" spans="1:14" s="99" customFormat="1" ht="15" customHeight="1" x14ac:dyDescent="0.25">
      <c r="E69" s="131"/>
      <c r="F69" s="131"/>
      <c r="G69" s="131"/>
      <c r="H69" s="131"/>
      <c r="I69" s="131"/>
      <c r="J69" s="131"/>
    </row>
    <row r="70" spans="1:14" s="99" customFormat="1" ht="15" customHeight="1" x14ac:dyDescent="0.25">
      <c r="E70" s="131"/>
      <c r="F70" s="131"/>
      <c r="G70" s="131"/>
      <c r="H70" s="131"/>
      <c r="I70" s="131"/>
      <c r="J70" s="131"/>
    </row>
    <row r="71" spans="1:14" s="99" customFormat="1" ht="15" customHeight="1" x14ac:dyDescent="0.25">
      <c r="E71" s="131"/>
      <c r="F71" s="131"/>
      <c r="G71" s="131"/>
      <c r="H71" s="131"/>
      <c r="I71" s="131"/>
      <c r="J71" s="131"/>
    </row>
    <row r="72" spans="1:14" s="99" customFormat="1" ht="15" customHeight="1" x14ac:dyDescent="0.25">
      <c r="E72" s="131"/>
      <c r="F72" s="131"/>
      <c r="G72" s="131"/>
      <c r="H72" s="131"/>
      <c r="I72" s="131"/>
      <c r="J72" s="131"/>
    </row>
    <row r="73" spans="1:14" s="99" customFormat="1" ht="15" customHeight="1" x14ac:dyDescent="0.25">
      <c r="E73" s="131"/>
      <c r="F73" s="131"/>
      <c r="G73" s="131"/>
      <c r="H73" s="131"/>
      <c r="I73" s="131"/>
      <c r="J73" s="131"/>
    </row>
    <row r="74" spans="1:14" s="99" customFormat="1" ht="15" customHeight="1" x14ac:dyDescent="0.25">
      <c r="E74" s="131"/>
      <c r="F74" s="131"/>
      <c r="G74" s="131"/>
      <c r="H74" s="131"/>
      <c r="I74" s="131"/>
      <c r="J74" s="131"/>
    </row>
    <row r="75" spans="1:14" s="99" customFormat="1" ht="15" customHeight="1" x14ac:dyDescent="0.25">
      <c r="E75" s="131"/>
      <c r="F75" s="131"/>
      <c r="G75" s="131"/>
      <c r="H75" s="131"/>
      <c r="I75" s="131"/>
      <c r="J75" s="131"/>
    </row>
    <row r="76" spans="1:14" s="99" customFormat="1" ht="15" customHeight="1" x14ac:dyDescent="0.25">
      <c r="E76" s="131"/>
      <c r="F76" s="131"/>
      <c r="G76" s="131"/>
      <c r="H76" s="131"/>
      <c r="I76" s="131"/>
      <c r="J76" s="131"/>
    </row>
    <row r="77" spans="1:14" s="99" customFormat="1" ht="15" customHeight="1" x14ac:dyDescent="0.25">
      <c r="E77" s="131"/>
      <c r="F77" s="131"/>
      <c r="G77" s="131"/>
      <c r="H77" s="131"/>
      <c r="I77" s="131"/>
      <c r="J77" s="131"/>
    </row>
    <row r="78" spans="1:14" s="99" customFormat="1" ht="15" customHeight="1" x14ac:dyDescent="0.25">
      <c r="E78" s="131"/>
      <c r="F78" s="131"/>
      <c r="G78" s="131"/>
      <c r="H78" s="131"/>
      <c r="I78" s="131"/>
      <c r="J78" s="131"/>
    </row>
    <row r="79" spans="1:14" s="99" customFormat="1" ht="15" customHeight="1" x14ac:dyDescent="0.25">
      <c r="E79" s="131"/>
      <c r="F79" s="131"/>
      <c r="G79" s="131"/>
      <c r="H79" s="131"/>
      <c r="I79" s="131"/>
      <c r="J79" s="131"/>
    </row>
    <row r="80" spans="1:14" s="99" customFormat="1" ht="15" customHeight="1" x14ac:dyDescent="0.25">
      <c r="E80" s="131"/>
      <c r="F80" s="131"/>
      <c r="G80" s="131"/>
      <c r="H80" s="131"/>
      <c r="I80" s="131"/>
      <c r="J80" s="131"/>
    </row>
    <row r="81" spans="5:10" s="99" customFormat="1" ht="15" customHeight="1" x14ac:dyDescent="0.25">
      <c r="E81" s="131"/>
      <c r="F81" s="131"/>
      <c r="G81" s="131"/>
      <c r="H81" s="131"/>
      <c r="I81" s="131"/>
      <c r="J81" s="131"/>
    </row>
    <row r="82" spans="5:10" s="99" customFormat="1" ht="15" customHeight="1" x14ac:dyDescent="0.25">
      <c r="E82" s="131"/>
      <c r="F82" s="131"/>
      <c r="G82" s="131"/>
      <c r="H82" s="131"/>
      <c r="I82" s="131"/>
      <c r="J82" s="131"/>
    </row>
    <row r="83" spans="5:10" s="99" customFormat="1" ht="15" customHeight="1" x14ac:dyDescent="0.25">
      <c r="E83" s="131"/>
      <c r="F83" s="131"/>
      <c r="G83" s="131"/>
      <c r="H83" s="131"/>
      <c r="I83" s="131"/>
      <c r="J83" s="131"/>
    </row>
    <row r="84" spans="5:10" s="99" customFormat="1" ht="15" customHeight="1" x14ac:dyDescent="0.25">
      <c r="E84" s="131"/>
      <c r="F84" s="131"/>
      <c r="G84" s="131"/>
      <c r="H84" s="131"/>
      <c r="I84" s="131"/>
      <c r="J84" s="131"/>
    </row>
    <row r="85" spans="5:10" s="99" customFormat="1" ht="15" customHeight="1" x14ac:dyDescent="0.25">
      <c r="E85" s="131"/>
      <c r="F85" s="131"/>
      <c r="G85" s="131"/>
      <c r="H85" s="131"/>
      <c r="I85" s="131"/>
      <c r="J85" s="131"/>
    </row>
    <row r="86" spans="5:10" s="99" customFormat="1" ht="15" customHeight="1" x14ac:dyDescent="0.25">
      <c r="E86" s="131"/>
      <c r="F86" s="131"/>
      <c r="G86" s="131"/>
      <c r="H86" s="131"/>
      <c r="I86" s="131"/>
      <c r="J86" s="131"/>
    </row>
    <row r="87" spans="5:10" s="99" customFormat="1" ht="15" customHeight="1" x14ac:dyDescent="0.25">
      <c r="E87" s="131"/>
      <c r="F87" s="131"/>
      <c r="G87" s="131"/>
      <c r="H87" s="131"/>
      <c r="I87" s="131"/>
      <c r="J87" s="131"/>
    </row>
    <row r="88" spans="5:10" s="99" customFormat="1" ht="15" customHeight="1" x14ac:dyDescent="0.25">
      <c r="E88" s="131"/>
      <c r="F88" s="131"/>
      <c r="G88" s="131"/>
      <c r="H88" s="131"/>
      <c r="I88" s="131"/>
      <c r="J88" s="131"/>
    </row>
    <row r="89" spans="5:10" s="99" customFormat="1" ht="15" customHeight="1" x14ac:dyDescent="0.25">
      <c r="E89" s="131"/>
      <c r="F89" s="131"/>
      <c r="G89" s="131"/>
      <c r="H89" s="131"/>
      <c r="I89" s="131"/>
      <c r="J89" s="131"/>
    </row>
    <row r="90" spans="5:10" s="99" customFormat="1" ht="15" customHeight="1" x14ac:dyDescent="0.25">
      <c r="E90" s="131"/>
      <c r="F90" s="131"/>
      <c r="G90" s="131"/>
      <c r="H90" s="131"/>
      <c r="I90" s="131"/>
      <c r="J90" s="131"/>
    </row>
    <row r="91" spans="5:10" s="99" customFormat="1" ht="15" customHeight="1" x14ac:dyDescent="0.25">
      <c r="E91" s="131"/>
      <c r="F91" s="131"/>
      <c r="G91" s="131"/>
      <c r="H91" s="131"/>
      <c r="I91" s="131"/>
      <c r="J91" s="131"/>
    </row>
    <row r="92" spans="5:10" s="99" customFormat="1" ht="15" customHeight="1" x14ac:dyDescent="0.25">
      <c r="E92" s="131"/>
      <c r="F92" s="131"/>
      <c r="G92" s="131"/>
      <c r="H92" s="131"/>
      <c r="I92" s="131"/>
      <c r="J92" s="131"/>
    </row>
    <row r="93" spans="5:10" s="99" customFormat="1" ht="15" customHeight="1" x14ac:dyDescent="0.25">
      <c r="E93" s="131"/>
      <c r="F93" s="131"/>
      <c r="G93" s="131"/>
      <c r="H93" s="131"/>
      <c r="I93" s="131"/>
      <c r="J93" s="131"/>
    </row>
    <row r="94" spans="5:10" s="99" customFormat="1" ht="15" customHeight="1" x14ac:dyDescent="0.25">
      <c r="E94" s="131"/>
      <c r="F94" s="131"/>
      <c r="G94" s="131"/>
      <c r="H94" s="131"/>
      <c r="I94" s="131"/>
      <c r="J94" s="131"/>
    </row>
    <row r="95" spans="5:10" s="99" customFormat="1" ht="15" customHeight="1" x14ac:dyDescent="0.25">
      <c r="E95" s="131"/>
      <c r="F95" s="131"/>
      <c r="G95" s="131"/>
      <c r="H95" s="131"/>
      <c r="I95" s="131"/>
      <c r="J95" s="131"/>
    </row>
    <row r="96" spans="5:10" s="99" customFormat="1" ht="15" customHeight="1" x14ac:dyDescent="0.25">
      <c r="E96" s="131"/>
      <c r="F96" s="131"/>
      <c r="G96" s="131"/>
      <c r="H96" s="131"/>
      <c r="I96" s="131"/>
      <c r="J96" s="131"/>
    </row>
    <row r="97" spans="5:10" s="99" customFormat="1" ht="15" customHeight="1" x14ac:dyDescent="0.25">
      <c r="E97" s="131"/>
      <c r="F97" s="131"/>
      <c r="G97" s="131"/>
      <c r="H97" s="131"/>
      <c r="I97" s="131"/>
      <c r="J97" s="131"/>
    </row>
    <row r="98" spans="5:10" s="99" customFormat="1" ht="15" customHeight="1" x14ac:dyDescent="0.25">
      <c r="E98" s="131"/>
      <c r="F98" s="131"/>
      <c r="G98" s="131"/>
      <c r="H98" s="131"/>
      <c r="I98" s="131"/>
      <c r="J98" s="131"/>
    </row>
    <row r="99" spans="5:10" s="99" customFormat="1" ht="15" customHeight="1" x14ac:dyDescent="0.25">
      <c r="E99" s="131"/>
      <c r="F99" s="131"/>
      <c r="G99" s="131"/>
      <c r="H99" s="131"/>
      <c r="I99" s="131"/>
      <c r="J99" s="131"/>
    </row>
    <row r="100" spans="5:10" s="99" customFormat="1" ht="15" customHeight="1" x14ac:dyDescent="0.25">
      <c r="E100" s="131"/>
      <c r="F100" s="131"/>
      <c r="G100" s="131"/>
      <c r="H100" s="131"/>
      <c r="I100" s="131"/>
      <c r="J100" s="131"/>
    </row>
    <row r="101" spans="5:10" s="99" customFormat="1" ht="15" customHeight="1" x14ac:dyDescent="0.25">
      <c r="E101" s="131"/>
      <c r="F101" s="131"/>
      <c r="G101" s="131"/>
      <c r="H101" s="131"/>
      <c r="I101" s="131"/>
      <c r="J101" s="131"/>
    </row>
    <row r="102" spans="5:10" s="99" customFormat="1" ht="15" customHeight="1" x14ac:dyDescent="0.25">
      <c r="E102" s="131"/>
      <c r="F102" s="131"/>
      <c r="G102" s="131"/>
      <c r="H102" s="131"/>
      <c r="I102" s="131"/>
      <c r="J102" s="131"/>
    </row>
    <row r="103" spans="5:10" s="99" customFormat="1" ht="15" customHeight="1" x14ac:dyDescent="0.25">
      <c r="E103" s="131"/>
      <c r="F103" s="131"/>
      <c r="G103" s="131"/>
      <c r="H103" s="131"/>
      <c r="I103" s="131"/>
      <c r="J103" s="131"/>
    </row>
    <row r="104" spans="5:10" s="99" customFormat="1" ht="15" customHeight="1" x14ac:dyDescent="0.25">
      <c r="E104" s="131"/>
      <c r="F104" s="131"/>
      <c r="G104" s="131"/>
      <c r="H104" s="131"/>
      <c r="I104" s="131"/>
      <c r="J104" s="131"/>
    </row>
    <row r="105" spans="5:10" s="99" customFormat="1" ht="15" customHeight="1" x14ac:dyDescent="0.25">
      <c r="E105" s="131"/>
      <c r="F105" s="131"/>
      <c r="G105" s="131"/>
      <c r="H105" s="131"/>
      <c r="I105" s="131"/>
      <c r="J105" s="131"/>
    </row>
    <row r="106" spans="5:10" s="99" customFormat="1" ht="15" customHeight="1" x14ac:dyDescent="0.25">
      <c r="E106" s="131"/>
      <c r="F106" s="131"/>
      <c r="G106" s="131"/>
      <c r="H106" s="131"/>
      <c r="I106" s="131"/>
      <c r="J106" s="131"/>
    </row>
    <row r="107" spans="5:10" s="99" customFormat="1" ht="15" customHeight="1" x14ac:dyDescent="0.25">
      <c r="E107" s="131"/>
      <c r="F107" s="131"/>
      <c r="G107" s="131"/>
      <c r="H107" s="131"/>
      <c r="I107" s="131"/>
      <c r="J107" s="131"/>
    </row>
    <row r="108" spans="5:10" s="99" customFormat="1" ht="15" customHeight="1" x14ac:dyDescent="0.25">
      <c r="E108" s="131"/>
      <c r="F108" s="131"/>
      <c r="G108" s="131"/>
      <c r="H108" s="131"/>
      <c r="I108" s="131"/>
      <c r="J108" s="131"/>
    </row>
    <row r="109" spans="5:10" s="99" customFormat="1" ht="15" customHeight="1" x14ac:dyDescent="0.25">
      <c r="E109" s="131"/>
      <c r="F109" s="131"/>
      <c r="G109" s="131"/>
      <c r="H109" s="131"/>
      <c r="I109" s="131"/>
      <c r="J109" s="131"/>
    </row>
    <row r="110" spans="5:10" s="99" customFormat="1" ht="15" customHeight="1" x14ac:dyDescent="0.25">
      <c r="E110" s="131"/>
      <c r="F110" s="131"/>
      <c r="G110" s="131"/>
      <c r="H110" s="131"/>
      <c r="I110" s="131"/>
      <c r="J110" s="131"/>
    </row>
    <row r="111" spans="5:10" s="99" customFormat="1" ht="15" customHeight="1" x14ac:dyDescent="0.25">
      <c r="E111" s="131"/>
      <c r="F111" s="131"/>
      <c r="G111" s="131"/>
      <c r="H111" s="131"/>
      <c r="I111" s="131"/>
      <c r="J111" s="131"/>
    </row>
    <row r="112" spans="5:10" s="99" customFormat="1" ht="15" customHeight="1" x14ac:dyDescent="0.25">
      <c r="E112" s="131"/>
      <c r="F112" s="131"/>
      <c r="G112" s="131"/>
      <c r="H112" s="131"/>
      <c r="I112" s="131"/>
      <c r="J112" s="131"/>
    </row>
    <row r="113" spans="5:10" s="99" customFormat="1" ht="15" customHeight="1" x14ac:dyDescent="0.25">
      <c r="E113" s="131"/>
      <c r="F113" s="131"/>
      <c r="G113" s="131"/>
      <c r="H113" s="131"/>
      <c r="I113" s="131"/>
      <c r="J113" s="131"/>
    </row>
    <row r="114" spans="5:10" s="99" customFormat="1" ht="15" customHeight="1" x14ac:dyDescent="0.25">
      <c r="E114" s="131"/>
      <c r="F114" s="131"/>
      <c r="G114" s="131"/>
      <c r="H114" s="131"/>
      <c r="I114" s="131"/>
      <c r="J114" s="131"/>
    </row>
    <row r="115" spans="5:10" s="99" customFormat="1" ht="15" customHeight="1" x14ac:dyDescent="0.25">
      <c r="E115" s="131"/>
      <c r="F115" s="131"/>
      <c r="G115" s="131"/>
      <c r="H115" s="131"/>
      <c r="I115" s="131"/>
      <c r="J115" s="131"/>
    </row>
    <row r="116" spans="5:10" s="99" customFormat="1" ht="15" customHeight="1" x14ac:dyDescent="0.25">
      <c r="E116" s="131"/>
      <c r="F116" s="131"/>
      <c r="G116" s="131"/>
      <c r="H116" s="131"/>
      <c r="I116" s="131"/>
      <c r="J116" s="131"/>
    </row>
    <row r="117" spans="5:10" s="99" customFormat="1" ht="15" customHeight="1" x14ac:dyDescent="0.25">
      <c r="E117" s="131"/>
      <c r="F117" s="131"/>
      <c r="G117" s="131"/>
      <c r="H117" s="131"/>
      <c r="I117" s="131"/>
      <c r="J117" s="131"/>
    </row>
    <row r="118" spans="5:10" s="99" customFormat="1" ht="15" customHeight="1" x14ac:dyDescent="0.25">
      <c r="E118" s="131"/>
      <c r="F118" s="131"/>
      <c r="G118" s="131"/>
      <c r="H118" s="131"/>
      <c r="I118" s="131"/>
      <c r="J118" s="131"/>
    </row>
    <row r="119" spans="5:10" s="99" customFormat="1" ht="15" customHeight="1" x14ac:dyDescent="0.25">
      <c r="E119" s="131"/>
      <c r="F119" s="131"/>
      <c r="G119" s="131"/>
      <c r="H119" s="131"/>
      <c r="I119" s="131"/>
      <c r="J119" s="131"/>
    </row>
    <row r="120" spans="5:10" s="99" customFormat="1" ht="15" customHeight="1" x14ac:dyDescent="0.25">
      <c r="E120" s="131"/>
      <c r="F120" s="131"/>
      <c r="G120" s="131"/>
      <c r="H120" s="131"/>
      <c r="I120" s="131"/>
      <c r="J120" s="131"/>
    </row>
    <row r="121" spans="5:10" s="99" customFormat="1" ht="15" customHeight="1" x14ac:dyDescent="0.25">
      <c r="E121" s="131"/>
      <c r="F121" s="131"/>
      <c r="G121" s="131"/>
      <c r="H121" s="131"/>
      <c r="I121" s="131"/>
      <c r="J121" s="131"/>
    </row>
    <row r="122" spans="5:10" s="99" customFormat="1" ht="15" customHeight="1" x14ac:dyDescent="0.25">
      <c r="E122" s="131"/>
      <c r="F122" s="131"/>
      <c r="G122" s="131"/>
      <c r="H122" s="131"/>
      <c r="I122" s="131"/>
      <c r="J122" s="131"/>
    </row>
    <row r="123" spans="5:10" s="99" customFormat="1" ht="15" customHeight="1" x14ac:dyDescent="0.25">
      <c r="E123" s="131"/>
      <c r="F123" s="131"/>
      <c r="G123" s="131"/>
      <c r="H123" s="131"/>
      <c r="I123" s="131"/>
      <c r="J123" s="131"/>
    </row>
    <row r="124" spans="5:10" s="99" customFormat="1" ht="15" customHeight="1" x14ac:dyDescent="0.25">
      <c r="E124" s="131"/>
      <c r="F124" s="131"/>
      <c r="G124" s="131"/>
      <c r="H124" s="131"/>
      <c r="I124" s="131"/>
      <c r="J124" s="131"/>
    </row>
    <row r="125" spans="5:10" s="99" customFormat="1" ht="15" customHeight="1" x14ac:dyDescent="0.25">
      <c r="E125" s="131"/>
      <c r="F125" s="131"/>
      <c r="G125" s="131"/>
      <c r="H125" s="131"/>
      <c r="I125" s="131"/>
      <c r="J125" s="131"/>
    </row>
    <row r="126" spans="5:10" s="99" customFormat="1" ht="15" customHeight="1" x14ac:dyDescent="0.25">
      <c r="E126" s="131"/>
      <c r="F126" s="131"/>
      <c r="G126" s="131"/>
      <c r="H126" s="131"/>
      <c r="I126" s="131"/>
      <c r="J126" s="131"/>
    </row>
    <row r="127" spans="5:10" s="99" customFormat="1" ht="15" customHeight="1" x14ac:dyDescent="0.25">
      <c r="E127" s="131"/>
      <c r="F127" s="131"/>
      <c r="G127" s="131"/>
      <c r="H127" s="131"/>
      <c r="I127" s="131"/>
      <c r="J127" s="131"/>
    </row>
    <row r="128" spans="5:10" s="99" customFormat="1" ht="15" customHeight="1" x14ac:dyDescent="0.25">
      <c r="E128" s="131"/>
      <c r="F128" s="131"/>
      <c r="G128" s="131"/>
      <c r="H128" s="131"/>
      <c r="I128" s="131"/>
      <c r="J128" s="131"/>
    </row>
    <row r="129" spans="5:10" s="99" customFormat="1" ht="15" customHeight="1" x14ac:dyDescent="0.25">
      <c r="E129" s="131"/>
      <c r="F129" s="131"/>
      <c r="G129" s="131"/>
      <c r="H129" s="131"/>
      <c r="I129" s="131"/>
      <c r="J129" s="131"/>
    </row>
    <row r="130" spans="5:10" s="99" customFormat="1" ht="15" customHeight="1" x14ac:dyDescent="0.25">
      <c r="E130" s="131"/>
      <c r="F130" s="131"/>
      <c r="G130" s="131"/>
      <c r="H130" s="131"/>
      <c r="I130" s="131"/>
      <c r="J130" s="131"/>
    </row>
    <row r="131" spans="5:10" s="99" customFormat="1" ht="15" customHeight="1" x14ac:dyDescent="0.25">
      <c r="E131" s="131"/>
      <c r="F131" s="131"/>
      <c r="G131" s="131"/>
      <c r="H131" s="131"/>
      <c r="I131" s="131"/>
      <c r="J131" s="131"/>
    </row>
    <row r="132" spans="5:10" s="99" customFormat="1" ht="15" customHeight="1" x14ac:dyDescent="0.25">
      <c r="E132" s="131"/>
      <c r="F132" s="131"/>
      <c r="G132" s="131"/>
      <c r="H132" s="131"/>
      <c r="I132" s="131"/>
      <c r="J132" s="131"/>
    </row>
    <row r="133" spans="5:10" s="99" customFormat="1" ht="15" customHeight="1" x14ac:dyDescent="0.25">
      <c r="E133" s="131"/>
      <c r="F133" s="131"/>
      <c r="G133" s="131"/>
      <c r="H133" s="131"/>
      <c r="I133" s="131"/>
      <c r="J133" s="131"/>
    </row>
    <row r="134" spans="5:10" s="99" customFormat="1" ht="15" customHeight="1" x14ac:dyDescent="0.25">
      <c r="E134" s="131"/>
      <c r="F134" s="131"/>
      <c r="G134" s="131"/>
      <c r="H134" s="131"/>
      <c r="I134" s="131"/>
      <c r="J134" s="131"/>
    </row>
    <row r="135" spans="5:10" s="99" customFormat="1" ht="15" customHeight="1" x14ac:dyDescent="0.25">
      <c r="E135" s="131"/>
      <c r="F135" s="131"/>
      <c r="G135" s="131"/>
      <c r="H135" s="131"/>
      <c r="I135" s="131"/>
      <c r="J135" s="131"/>
    </row>
    <row r="136" spans="5:10" s="99" customFormat="1" ht="15" customHeight="1" x14ac:dyDescent="0.25">
      <c r="E136" s="131"/>
      <c r="F136" s="131"/>
      <c r="G136" s="131"/>
      <c r="H136" s="131"/>
      <c r="I136" s="131"/>
      <c r="J136" s="131"/>
    </row>
    <row r="137" spans="5:10" s="99" customFormat="1" ht="15" customHeight="1" x14ac:dyDescent="0.25">
      <c r="E137" s="131"/>
      <c r="F137" s="131"/>
      <c r="G137" s="131"/>
      <c r="H137" s="131"/>
      <c r="I137" s="131"/>
      <c r="J137" s="131"/>
    </row>
    <row r="138" spans="5:10" s="99" customFormat="1" ht="15" customHeight="1" x14ac:dyDescent="0.25">
      <c r="E138" s="131"/>
      <c r="F138" s="131"/>
      <c r="G138" s="131"/>
      <c r="H138" s="131"/>
      <c r="I138" s="131"/>
      <c r="J138" s="131"/>
    </row>
    <row r="139" spans="5:10" s="99" customFormat="1" ht="15" customHeight="1" x14ac:dyDescent="0.25">
      <c r="E139" s="131"/>
      <c r="F139" s="131"/>
      <c r="G139" s="131"/>
      <c r="H139" s="131"/>
      <c r="I139" s="131"/>
      <c r="J139" s="131"/>
    </row>
    <row r="140" spans="5:10" s="99" customFormat="1" ht="15" customHeight="1" x14ac:dyDescent="0.25">
      <c r="E140" s="131"/>
      <c r="F140" s="131"/>
      <c r="G140" s="131"/>
      <c r="H140" s="131"/>
      <c r="I140" s="131"/>
      <c r="J140" s="131"/>
    </row>
    <row r="141" spans="5:10" s="99" customFormat="1" ht="15" customHeight="1" x14ac:dyDescent="0.25">
      <c r="E141" s="131"/>
      <c r="F141" s="131"/>
      <c r="G141" s="131"/>
      <c r="H141" s="131"/>
      <c r="I141" s="131"/>
      <c r="J141" s="131"/>
    </row>
    <row r="142" spans="5:10" s="99" customFormat="1" ht="15" customHeight="1" x14ac:dyDescent="0.25">
      <c r="E142" s="131"/>
      <c r="F142" s="131"/>
      <c r="G142" s="131"/>
      <c r="H142" s="131"/>
      <c r="I142" s="131"/>
      <c r="J142" s="131"/>
    </row>
    <row r="143" spans="5:10" s="99" customFormat="1" ht="15" customHeight="1" x14ac:dyDescent="0.25">
      <c r="E143" s="131"/>
      <c r="F143" s="131"/>
      <c r="G143" s="131"/>
      <c r="H143" s="131"/>
      <c r="I143" s="131"/>
      <c r="J143" s="131"/>
    </row>
  </sheetData>
  <customSheetViews>
    <customSheetView guid="{0CE72C7C-BA16-4CAF-8510-EA0FA4147AAD}" showPageBreaks="1" printArea="1" showRuler="0">
      <selection activeCell="D18" sqref="D18"/>
      <pageMargins left="0.39370078740157483" right="0.39370078740157483" top="0.98425196850393704" bottom="0.39370078740157483" header="0" footer="0"/>
      <printOptions horizontalCentered="1" verticalCentered="1"/>
      <pageSetup paperSize="9" orientation="landscape" r:id="rId1"/>
      <headerFooter alignWithMargins="0"/>
    </customSheetView>
    <customSheetView guid="{C04E132C-DB09-4BDA-934A-E24AADBD03E8}" showRuler="0" topLeftCell="A16">
      <selection activeCell="I32" sqref="I32"/>
      <pageMargins left="0.39370078740157483" right="0.39370078740157483" top="0.98425196850393704" bottom="0.39370078740157483" header="0" footer="0"/>
      <printOptions horizontalCentered="1" verticalCentered="1"/>
      <pageSetup paperSize="9" orientation="landscape" r:id="rId2"/>
      <headerFooter alignWithMargins="0"/>
    </customSheetView>
  </customSheetViews>
  <mergeCells count="31">
    <mergeCell ref="A59:A65"/>
    <mergeCell ref="B59:B65"/>
    <mergeCell ref="C59:C65"/>
    <mergeCell ref="A45:A51"/>
    <mergeCell ref="B45:B51"/>
    <mergeCell ref="C45:C51"/>
    <mergeCell ref="A52:A58"/>
    <mergeCell ref="B52:B58"/>
    <mergeCell ref="C52:C58"/>
    <mergeCell ref="K1:N1"/>
    <mergeCell ref="B10:B16"/>
    <mergeCell ref="C10:C16"/>
    <mergeCell ref="B17:B23"/>
    <mergeCell ref="C17:C23"/>
    <mergeCell ref="B4:N4"/>
    <mergeCell ref="C31:C37"/>
    <mergeCell ref="B31:B37"/>
    <mergeCell ref="N7:N8"/>
    <mergeCell ref="C7:C8"/>
    <mergeCell ref="A38:A44"/>
    <mergeCell ref="B38:B44"/>
    <mergeCell ref="C38:C44"/>
    <mergeCell ref="A31:A37"/>
    <mergeCell ref="A7:A8"/>
    <mergeCell ref="A10:A16"/>
    <mergeCell ref="A17:A23"/>
    <mergeCell ref="A24:A30"/>
    <mergeCell ref="D7:D8"/>
    <mergeCell ref="B7:B8"/>
    <mergeCell ref="C24:C30"/>
    <mergeCell ref="B24:B30"/>
  </mergeCells>
  <phoneticPr fontId="5" type="noConversion"/>
  <pageMargins left="0.78740157480314965" right="0.78740157480314965" top="1.1811023622047245" bottom="0.39370078740157483" header="0" footer="0"/>
  <pageSetup paperSize="9" scale="63" orientation="landscape" r:id="rId3"/>
  <headerFooter differentOddEven="1" alignWithMargins="0">
    <oddHeader>&amp;C51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I10" sqref="I10"/>
    </sheetView>
  </sheetViews>
  <sheetFormatPr defaultRowHeight="12.75" x14ac:dyDescent="0.2"/>
  <cols>
    <col min="1" max="1" width="6.85546875" customWidth="1"/>
    <col min="2" max="2" width="19" customWidth="1"/>
    <col min="3" max="3" width="11.28515625" customWidth="1"/>
    <col min="4" max="4" width="14.7109375" customWidth="1"/>
    <col min="5" max="5" width="8.42578125" customWidth="1"/>
    <col min="6" max="6" width="8.85546875" customWidth="1"/>
    <col min="7" max="7" width="9.5703125" customWidth="1"/>
    <col min="8" max="8" width="7" customWidth="1"/>
  </cols>
  <sheetData>
    <row r="1" spans="1:8" ht="209.25" customHeight="1" x14ac:dyDescent="0.25">
      <c r="A1" s="104"/>
      <c r="B1" s="29"/>
      <c r="C1" s="104"/>
      <c r="D1" s="29"/>
      <c r="E1" s="29"/>
      <c r="F1" s="240" t="s">
        <v>266</v>
      </c>
      <c r="G1" s="240"/>
      <c r="H1" s="240"/>
    </row>
    <row r="2" spans="1:8" ht="18.75" x14ac:dyDescent="0.25">
      <c r="A2" s="51"/>
      <c r="B2" s="29"/>
      <c r="C2" s="104"/>
      <c r="D2" s="29"/>
      <c r="E2" s="29"/>
      <c r="F2" s="29"/>
      <c r="G2" s="29"/>
      <c r="H2" s="29"/>
    </row>
    <row r="3" spans="1:8" ht="18.75" x14ac:dyDescent="0.2">
      <c r="A3" s="241" t="s">
        <v>155</v>
      </c>
      <c r="B3" s="241"/>
      <c r="C3" s="241"/>
      <c r="D3" s="241"/>
      <c r="E3" s="241"/>
      <c r="F3" s="241"/>
      <c r="G3" s="241"/>
      <c r="H3" s="241"/>
    </row>
    <row r="4" spans="1:8" ht="18.75" x14ac:dyDescent="0.2">
      <c r="A4" s="242" t="s">
        <v>267</v>
      </c>
      <c r="B4" s="241"/>
      <c r="C4" s="241"/>
      <c r="D4" s="241"/>
      <c r="E4" s="241"/>
      <c r="F4" s="241"/>
      <c r="G4" s="241"/>
      <c r="H4" s="241"/>
    </row>
    <row r="5" spans="1:8" ht="15.75" x14ac:dyDescent="0.25">
      <c r="A5" s="104"/>
      <c r="B5" s="29"/>
      <c r="C5" s="104"/>
      <c r="D5" s="29"/>
      <c r="E5" s="29"/>
      <c r="F5" s="29"/>
      <c r="G5" s="29"/>
      <c r="H5" s="29"/>
    </row>
    <row r="6" spans="1:8" ht="15.75" x14ac:dyDescent="0.2">
      <c r="A6" s="243" t="s">
        <v>20</v>
      </c>
      <c r="B6" s="243" t="s">
        <v>157</v>
      </c>
      <c r="C6" s="243" t="s">
        <v>12</v>
      </c>
      <c r="D6" s="243" t="s">
        <v>13</v>
      </c>
      <c r="E6" s="243" t="s">
        <v>113</v>
      </c>
      <c r="F6" s="243"/>
      <c r="G6" s="243"/>
      <c r="H6" s="243"/>
    </row>
    <row r="7" spans="1:8" ht="51.75" customHeight="1" x14ac:dyDescent="0.2">
      <c r="A7" s="243"/>
      <c r="B7" s="243"/>
      <c r="C7" s="243"/>
      <c r="D7" s="243"/>
      <c r="E7" s="31">
        <v>2022</v>
      </c>
      <c r="F7" s="31">
        <v>2023</v>
      </c>
      <c r="G7" s="31">
        <v>2024</v>
      </c>
      <c r="H7" s="31">
        <v>2025</v>
      </c>
    </row>
    <row r="8" spans="1:8" ht="15.75" x14ac:dyDescent="0.2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</row>
    <row r="9" spans="1:8" ht="15.75" x14ac:dyDescent="0.2">
      <c r="A9" s="266" t="s">
        <v>268</v>
      </c>
      <c r="B9" s="266"/>
      <c r="C9" s="266"/>
      <c r="D9" s="266"/>
      <c r="E9" s="266"/>
      <c r="F9" s="266"/>
      <c r="G9" s="266"/>
      <c r="H9" s="266"/>
    </row>
    <row r="10" spans="1:8" ht="15.75" x14ac:dyDescent="0.2">
      <c r="A10" s="258" t="s">
        <v>269</v>
      </c>
      <c r="B10" s="258"/>
      <c r="C10" s="258"/>
      <c r="D10" s="258"/>
      <c r="E10" s="258"/>
      <c r="F10" s="258"/>
      <c r="G10" s="258"/>
      <c r="H10" s="258"/>
    </row>
    <row r="11" spans="1:8" ht="63" x14ac:dyDescent="0.2">
      <c r="A11" s="105" t="s">
        <v>158</v>
      </c>
      <c r="B11" s="106" t="s">
        <v>270</v>
      </c>
      <c r="C11" s="105" t="s">
        <v>271</v>
      </c>
      <c r="D11" s="105" t="s">
        <v>272</v>
      </c>
      <c r="E11" s="31">
        <v>1</v>
      </c>
      <c r="F11" s="31">
        <v>1</v>
      </c>
      <c r="G11" s="31">
        <v>1</v>
      </c>
      <c r="H11" s="31">
        <v>1</v>
      </c>
    </row>
    <row r="12" spans="1:8" ht="15.75" x14ac:dyDescent="0.2">
      <c r="A12" s="258" t="s">
        <v>273</v>
      </c>
      <c r="B12" s="258"/>
      <c r="C12" s="258"/>
      <c r="D12" s="258"/>
      <c r="E12" s="258"/>
      <c r="F12" s="258"/>
      <c r="G12" s="258"/>
      <c r="H12" s="258"/>
    </row>
    <row r="13" spans="1:8" ht="78.75" x14ac:dyDescent="0.2">
      <c r="A13" s="105" t="s">
        <v>274</v>
      </c>
      <c r="B13" s="106" t="s">
        <v>275</v>
      </c>
      <c r="C13" s="105" t="s">
        <v>271</v>
      </c>
      <c r="D13" s="105" t="s">
        <v>272</v>
      </c>
      <c r="E13" s="31">
        <v>1</v>
      </c>
      <c r="F13" s="31">
        <v>1</v>
      </c>
      <c r="G13" s="31">
        <v>1</v>
      </c>
      <c r="H13" s="31">
        <v>1</v>
      </c>
    </row>
  </sheetData>
  <mergeCells count="11">
    <mergeCell ref="A9:H9"/>
    <mergeCell ref="A10:H10"/>
    <mergeCell ref="A12:H12"/>
    <mergeCell ref="F1:H1"/>
    <mergeCell ref="A3:H3"/>
    <mergeCell ref="A4:H4"/>
    <mergeCell ref="A6:A7"/>
    <mergeCell ref="B6:B7"/>
    <mergeCell ref="C6:C7"/>
    <mergeCell ref="D6:D7"/>
    <mergeCell ref="E6:H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&amp;C53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G1" sqref="G1"/>
    </sheetView>
  </sheetViews>
  <sheetFormatPr defaultRowHeight="12.75" x14ac:dyDescent="0.2"/>
  <cols>
    <col min="2" max="2" width="12.42578125" customWidth="1"/>
    <col min="6" max="6" width="10.85546875" customWidth="1"/>
    <col min="8" max="8" width="11.7109375" customWidth="1"/>
    <col min="9" max="9" width="11.5703125" customWidth="1"/>
    <col min="10" max="10" width="13.7109375" customWidth="1"/>
    <col min="11" max="11" width="11.85546875" customWidth="1"/>
  </cols>
  <sheetData>
    <row r="1" spans="1:12" ht="127.5" customHeight="1" x14ac:dyDescent="0.2">
      <c r="A1" s="157"/>
      <c r="B1" s="158"/>
      <c r="C1" s="158"/>
      <c r="D1" s="157"/>
      <c r="E1" s="158"/>
      <c r="F1" s="158"/>
      <c r="G1" s="158"/>
      <c r="H1" s="158"/>
      <c r="I1" s="158"/>
      <c r="J1" s="158"/>
      <c r="K1" s="309" t="s">
        <v>276</v>
      </c>
      <c r="L1" s="309"/>
    </row>
    <row r="2" spans="1:12" x14ac:dyDescent="0.2">
      <c r="A2" s="157"/>
      <c r="B2" s="158"/>
      <c r="C2" s="158"/>
      <c r="D2" s="157"/>
      <c r="E2" s="158"/>
      <c r="F2" s="158"/>
      <c r="G2" s="158"/>
      <c r="H2" s="158"/>
      <c r="I2" s="158"/>
      <c r="J2" s="158"/>
      <c r="K2" s="158"/>
      <c r="L2" s="158"/>
    </row>
    <row r="3" spans="1:12" x14ac:dyDescent="0.2">
      <c r="A3" s="310" t="s">
        <v>155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12" x14ac:dyDescent="0.2">
      <c r="A4" s="311" t="s">
        <v>277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</row>
    <row r="5" spans="1:12" x14ac:dyDescent="0.2">
      <c r="A5" s="157"/>
      <c r="B5" s="158"/>
      <c r="C5" s="158"/>
      <c r="D5" s="157"/>
      <c r="E5" s="158"/>
      <c r="F5" s="158"/>
      <c r="G5" s="158"/>
      <c r="H5" s="158"/>
      <c r="I5" s="158"/>
      <c r="J5" s="158"/>
      <c r="K5" s="158"/>
      <c r="L5" s="158"/>
    </row>
    <row r="6" spans="1:12" x14ac:dyDescent="0.2">
      <c r="A6" s="312" t="s">
        <v>20</v>
      </c>
      <c r="B6" s="312" t="s">
        <v>172</v>
      </c>
      <c r="C6" s="312" t="s">
        <v>173</v>
      </c>
      <c r="D6" s="312" t="s">
        <v>25</v>
      </c>
      <c r="E6" s="312"/>
      <c r="F6" s="312"/>
      <c r="G6" s="312"/>
      <c r="H6" s="312" t="s">
        <v>174</v>
      </c>
      <c r="I6" s="312"/>
      <c r="J6" s="312"/>
      <c r="K6" s="312"/>
      <c r="L6" s="312" t="s">
        <v>175</v>
      </c>
    </row>
    <row r="7" spans="1:12" ht="75.75" customHeight="1" x14ac:dyDescent="0.2">
      <c r="A7" s="312"/>
      <c r="B7" s="312"/>
      <c r="C7" s="312"/>
      <c r="D7" s="159" t="s">
        <v>24</v>
      </c>
      <c r="E7" s="159" t="s">
        <v>27</v>
      </c>
      <c r="F7" s="159" t="s">
        <v>28</v>
      </c>
      <c r="G7" s="159" t="s">
        <v>29</v>
      </c>
      <c r="H7" s="159">
        <v>2022</v>
      </c>
      <c r="I7" s="159">
        <v>2023</v>
      </c>
      <c r="J7" s="159">
        <v>2024</v>
      </c>
      <c r="K7" s="159" t="s">
        <v>82</v>
      </c>
      <c r="L7" s="312"/>
    </row>
    <row r="8" spans="1:12" x14ac:dyDescent="0.2">
      <c r="A8" s="159">
        <v>1</v>
      </c>
      <c r="B8" s="159">
        <v>2</v>
      </c>
      <c r="C8" s="159">
        <v>3</v>
      </c>
      <c r="D8" s="159">
        <v>4</v>
      </c>
      <c r="E8" s="159">
        <v>5</v>
      </c>
      <c r="F8" s="159">
        <v>6</v>
      </c>
      <c r="G8" s="159">
        <v>7</v>
      </c>
      <c r="H8" s="159">
        <v>8</v>
      </c>
      <c r="I8" s="159">
        <v>9</v>
      </c>
      <c r="J8" s="159">
        <v>10</v>
      </c>
      <c r="K8" s="159">
        <v>11</v>
      </c>
      <c r="L8" s="159">
        <v>12</v>
      </c>
    </row>
    <row r="9" spans="1:12" x14ac:dyDescent="0.2">
      <c r="A9" s="313" t="s">
        <v>268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</row>
    <row r="10" spans="1:12" x14ac:dyDescent="0.2">
      <c r="A10" s="314" t="s">
        <v>278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</row>
    <row r="11" spans="1:12" ht="63.75" x14ac:dyDescent="0.2">
      <c r="A11" s="307">
        <v>1</v>
      </c>
      <c r="B11" s="307" t="s">
        <v>260</v>
      </c>
      <c r="C11" s="160" t="s">
        <v>144</v>
      </c>
      <c r="D11" s="161" t="s">
        <v>239</v>
      </c>
      <c r="E11" s="161" t="s">
        <v>185</v>
      </c>
      <c r="F11" s="162" t="s">
        <v>258</v>
      </c>
      <c r="G11" s="163">
        <v>811</v>
      </c>
      <c r="H11" s="164">
        <v>0</v>
      </c>
      <c r="I11" s="164">
        <v>6000</v>
      </c>
      <c r="J11" s="164">
        <v>6000</v>
      </c>
      <c r="K11" s="165">
        <f>(H11+I11+J11)/1000</f>
        <v>12</v>
      </c>
      <c r="L11" s="166"/>
    </row>
    <row r="12" spans="1:12" ht="38.25" x14ac:dyDescent="0.2">
      <c r="A12" s="308"/>
      <c r="B12" s="308"/>
      <c r="C12" s="167" t="s">
        <v>125</v>
      </c>
      <c r="D12" s="168" t="s">
        <v>43</v>
      </c>
      <c r="E12" s="168" t="s">
        <v>43</v>
      </c>
      <c r="F12" s="168" t="s">
        <v>43</v>
      </c>
      <c r="G12" s="169" t="s">
        <v>43</v>
      </c>
      <c r="H12" s="170">
        <f>H11</f>
        <v>0</v>
      </c>
      <c r="I12" s="170">
        <f>I11</f>
        <v>6000</v>
      </c>
      <c r="J12" s="170">
        <f>J11</f>
        <v>6000</v>
      </c>
      <c r="K12" s="170">
        <f>SUM(H12:J12)</f>
        <v>12000</v>
      </c>
      <c r="L12" s="166"/>
    </row>
    <row r="13" spans="1:12" x14ac:dyDescent="0.2">
      <c r="A13" s="314" t="s">
        <v>279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</row>
    <row r="14" spans="1:12" ht="63.75" x14ac:dyDescent="0.2">
      <c r="A14" s="307">
        <v>2</v>
      </c>
      <c r="B14" s="307" t="s">
        <v>259</v>
      </c>
      <c r="C14" s="160" t="s">
        <v>144</v>
      </c>
      <c r="D14" s="161" t="s">
        <v>239</v>
      </c>
      <c r="E14" s="161" t="s">
        <v>185</v>
      </c>
      <c r="F14" s="162" t="s">
        <v>257</v>
      </c>
      <c r="G14" s="163">
        <v>831</v>
      </c>
      <c r="H14" s="164">
        <v>0</v>
      </c>
      <c r="I14" s="164">
        <v>10000</v>
      </c>
      <c r="J14" s="164">
        <v>10000</v>
      </c>
      <c r="K14" s="165">
        <f>(H14+I14+J14)/1000</f>
        <v>20</v>
      </c>
      <c r="L14" s="166"/>
    </row>
    <row r="15" spans="1:12" ht="38.25" x14ac:dyDescent="0.2">
      <c r="A15" s="308"/>
      <c r="B15" s="308"/>
      <c r="C15" s="167" t="s">
        <v>125</v>
      </c>
      <c r="D15" s="168" t="s">
        <v>43</v>
      </c>
      <c r="E15" s="168" t="s">
        <v>43</v>
      </c>
      <c r="F15" s="168" t="s">
        <v>43</v>
      </c>
      <c r="G15" s="169" t="s">
        <v>43</v>
      </c>
      <c r="H15" s="170">
        <f>H14</f>
        <v>0</v>
      </c>
      <c r="I15" s="170">
        <f>I14</f>
        <v>10000</v>
      </c>
      <c r="J15" s="170">
        <f>J14</f>
        <v>10000</v>
      </c>
      <c r="K15" s="170">
        <f>SUM(H15:J15)</f>
        <v>20000</v>
      </c>
      <c r="L15" s="166"/>
    </row>
    <row r="16" spans="1:12" ht="29.25" customHeight="1" x14ac:dyDescent="0.2">
      <c r="A16" s="171"/>
      <c r="B16" s="172" t="s">
        <v>120</v>
      </c>
      <c r="C16" s="171" t="s">
        <v>43</v>
      </c>
      <c r="D16" s="171" t="s">
        <v>43</v>
      </c>
      <c r="E16" s="171" t="s">
        <v>43</v>
      </c>
      <c r="F16" s="171" t="s">
        <v>43</v>
      </c>
      <c r="G16" s="171" t="s">
        <v>43</v>
      </c>
      <c r="H16" s="173">
        <f>H12+H15</f>
        <v>0</v>
      </c>
      <c r="I16" s="173">
        <f>I12+I15</f>
        <v>16000</v>
      </c>
      <c r="J16" s="173">
        <f>J12+J15</f>
        <v>16000</v>
      </c>
      <c r="K16" s="173">
        <f>SUM(H16:J16)</f>
        <v>32000</v>
      </c>
      <c r="L16" s="171" t="s">
        <v>43</v>
      </c>
    </row>
  </sheetData>
  <mergeCells count="16">
    <mergeCell ref="A14:A15"/>
    <mergeCell ref="B14:B15"/>
    <mergeCell ref="K1:L1"/>
    <mergeCell ref="A3:L3"/>
    <mergeCell ref="A4:L4"/>
    <mergeCell ref="A6:A7"/>
    <mergeCell ref="B6:B7"/>
    <mergeCell ref="C6:C7"/>
    <mergeCell ref="D6:G6"/>
    <mergeCell ref="H6:K6"/>
    <mergeCell ref="L6:L7"/>
    <mergeCell ref="A9:L9"/>
    <mergeCell ref="A10:L10"/>
    <mergeCell ref="A11:A12"/>
    <mergeCell ref="B11:B12"/>
    <mergeCell ref="A13:L13"/>
  </mergeCells>
  <pageMargins left="0.70866141732283472" right="0.70866141732283472" top="0.15748031496062992" bottom="0.35433070866141736" header="0.31496062992125984" footer="0.31496062992125984"/>
  <pageSetup paperSize="9" orientation="landscape" r:id="rId1"/>
  <headerFooter>
    <oddHeader>&amp;C54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"/>
  <sheetViews>
    <sheetView view="pageLayout" zoomScaleNormal="100" zoomScaleSheetLayoutView="75" workbookViewId="0">
      <selection activeCell="D1" sqref="D1"/>
    </sheetView>
  </sheetViews>
  <sheetFormatPr defaultRowHeight="15.75" x14ac:dyDescent="0.25"/>
  <cols>
    <col min="1" max="1" width="8.140625" style="3" customWidth="1"/>
    <col min="2" max="2" width="50.42578125" style="3" customWidth="1"/>
    <col min="3" max="3" width="13.7109375" style="3" customWidth="1"/>
    <col min="4" max="4" width="19.7109375" style="3" customWidth="1"/>
    <col min="5" max="8" width="19.28515625" style="3" customWidth="1"/>
    <col min="9" max="9" width="9.140625" style="3" hidden="1" customWidth="1"/>
    <col min="10" max="16384" width="9.140625" style="3"/>
  </cols>
  <sheetData>
    <row r="1" spans="1:8" ht="103.5" customHeight="1" x14ac:dyDescent="0.25">
      <c r="A1" s="79"/>
      <c r="B1" s="79"/>
      <c r="C1" s="79"/>
      <c r="D1" s="79"/>
      <c r="E1" s="79"/>
      <c r="F1" s="206" t="s">
        <v>139</v>
      </c>
      <c r="G1" s="206"/>
      <c r="H1" s="206"/>
    </row>
    <row r="2" spans="1:8" x14ac:dyDescent="0.25">
      <c r="A2" s="80"/>
      <c r="B2" s="80"/>
      <c r="C2" s="80"/>
      <c r="D2" s="80"/>
      <c r="E2" s="80"/>
      <c r="F2" s="80"/>
      <c r="G2" s="80"/>
      <c r="H2" s="80"/>
    </row>
    <row r="3" spans="1:8" ht="40.5" customHeight="1" x14ac:dyDescent="0.25">
      <c r="A3" s="207" t="s">
        <v>138</v>
      </c>
      <c r="B3" s="207"/>
      <c r="C3" s="207"/>
      <c r="D3" s="207"/>
      <c r="E3" s="207"/>
      <c r="F3" s="207"/>
      <c r="G3" s="207"/>
      <c r="H3" s="207"/>
    </row>
    <row r="4" spans="1:8" x14ac:dyDescent="0.25">
      <c r="A4" s="52"/>
      <c r="B4" s="52"/>
      <c r="C4" s="52"/>
      <c r="D4" s="52"/>
      <c r="E4" s="50"/>
      <c r="F4" s="50"/>
      <c r="G4" s="50"/>
      <c r="H4" s="50"/>
    </row>
    <row r="5" spans="1:8" x14ac:dyDescent="0.25">
      <c r="A5" s="193" t="s">
        <v>15</v>
      </c>
      <c r="B5" s="193" t="s">
        <v>21</v>
      </c>
      <c r="C5" s="193" t="s">
        <v>12</v>
      </c>
      <c r="D5" s="193" t="s">
        <v>13</v>
      </c>
      <c r="E5" s="199" t="s">
        <v>113</v>
      </c>
      <c r="F5" s="200"/>
      <c r="G5" s="200"/>
      <c r="H5" s="201"/>
    </row>
    <row r="6" spans="1:8" x14ac:dyDescent="0.25">
      <c r="A6" s="194"/>
      <c r="B6" s="194"/>
      <c r="C6" s="194"/>
      <c r="D6" s="194"/>
      <c r="E6" s="5">
        <v>2020</v>
      </c>
      <c r="F6" s="5">
        <v>2021</v>
      </c>
      <c r="G6" s="5">
        <v>2022</v>
      </c>
      <c r="H6" s="5">
        <v>2023</v>
      </c>
    </row>
    <row r="7" spans="1:8" x14ac:dyDescent="0.25">
      <c r="A7" s="208" t="s">
        <v>208</v>
      </c>
      <c r="B7" s="208"/>
      <c r="C7" s="208"/>
      <c r="D7" s="208"/>
      <c r="E7" s="208"/>
      <c r="F7" s="208"/>
      <c r="G7" s="208"/>
      <c r="H7" s="208"/>
    </row>
    <row r="8" spans="1:8" x14ac:dyDescent="0.25">
      <c r="A8" s="202" t="s">
        <v>209</v>
      </c>
      <c r="B8" s="203"/>
      <c r="C8" s="203"/>
      <c r="D8" s="203"/>
      <c r="E8" s="203"/>
      <c r="F8" s="203"/>
      <c r="G8" s="203"/>
      <c r="H8" s="204"/>
    </row>
    <row r="9" spans="1:8" ht="47.25" x14ac:dyDescent="0.25">
      <c r="A9" s="6" t="s">
        <v>137</v>
      </c>
      <c r="B9" s="5" t="s">
        <v>0</v>
      </c>
      <c r="C9" s="5" t="s">
        <v>16</v>
      </c>
      <c r="D9" s="5" t="s">
        <v>1</v>
      </c>
      <c r="E9" s="19">
        <v>9.1</v>
      </c>
      <c r="F9" s="19">
        <v>9.1</v>
      </c>
      <c r="G9" s="19">
        <v>9.1</v>
      </c>
      <c r="H9" s="19">
        <v>9.1</v>
      </c>
    </row>
    <row r="10" spans="1:8" x14ac:dyDescent="0.25">
      <c r="A10" s="202" t="s">
        <v>210</v>
      </c>
      <c r="B10" s="203"/>
      <c r="C10" s="203"/>
      <c r="D10" s="203"/>
      <c r="E10" s="203"/>
      <c r="F10" s="203"/>
      <c r="G10" s="203"/>
      <c r="H10" s="204"/>
    </row>
    <row r="11" spans="1:8" ht="78.75" x14ac:dyDescent="0.25">
      <c r="A11" s="6" t="s">
        <v>98</v>
      </c>
      <c r="B11" s="5" t="s">
        <v>4</v>
      </c>
      <c r="C11" s="5" t="s">
        <v>16</v>
      </c>
      <c r="D11" s="5" t="s">
        <v>5</v>
      </c>
      <c r="E11" s="5">
        <v>0</v>
      </c>
      <c r="F11" s="5">
        <v>0</v>
      </c>
      <c r="G11" s="5">
        <v>0</v>
      </c>
      <c r="H11" s="5">
        <v>0</v>
      </c>
    </row>
    <row r="12" spans="1:8" x14ac:dyDescent="0.25">
      <c r="A12" s="18"/>
      <c r="B12" s="16"/>
      <c r="C12" s="9"/>
      <c r="D12" s="9"/>
      <c r="E12" s="9"/>
      <c r="F12" s="9"/>
      <c r="G12" s="9"/>
      <c r="H12" s="9"/>
    </row>
    <row r="13" spans="1:8" x14ac:dyDescent="0.25">
      <c r="A13" s="18"/>
      <c r="B13" s="16"/>
      <c r="C13" s="9"/>
      <c r="D13" s="9"/>
      <c r="E13" s="9"/>
      <c r="F13" s="9"/>
      <c r="G13" s="9"/>
      <c r="H13" s="9"/>
    </row>
    <row r="15" spans="1:8" ht="49.5" customHeight="1" x14ac:dyDescent="0.25">
      <c r="A15" s="205"/>
      <c r="B15" s="205"/>
    </row>
  </sheetData>
  <customSheetViews>
    <customSheetView guid="{0CE72C7C-BA16-4CAF-8510-EA0FA4147AAD}" scale="75" showPageBreaks="1" printArea="1" view="pageBreakPreview" showRuler="0">
      <selection activeCell="F7" sqref="F7"/>
      <pageMargins left="0.39370078740157483" right="0.39370078740157483" top="0.78740157480314965" bottom="0.39370078740157483" header="0" footer="0"/>
      <pageSetup paperSize="9" orientation="landscape" r:id="rId1"/>
      <headerFooter alignWithMargins="0"/>
    </customSheetView>
    <customSheetView guid="{C04E132C-DB09-4BDA-934A-E24AADBD03E8}" scale="75" showPageBreaks="1" printArea="1" view="pageBreakPreview" showRuler="0">
      <selection activeCell="A6" sqref="A6:K6"/>
      <pageMargins left="0.39370078740157483" right="0.39370078740157483" top="0.78740157480314965" bottom="0.39370078740157483" header="0" footer="0"/>
      <pageSetup paperSize="9" scale="94" orientation="landscape" r:id="rId2"/>
      <headerFooter alignWithMargins="0"/>
    </customSheetView>
  </customSheetViews>
  <mergeCells count="11">
    <mergeCell ref="E5:H5"/>
    <mergeCell ref="A8:H8"/>
    <mergeCell ref="A10:H10"/>
    <mergeCell ref="A15:B15"/>
    <mergeCell ref="F1:H1"/>
    <mergeCell ref="A3:H3"/>
    <mergeCell ref="A7:H7"/>
    <mergeCell ref="A5:A6"/>
    <mergeCell ref="B5:B6"/>
    <mergeCell ref="C5:C6"/>
    <mergeCell ref="D5:D6"/>
  </mergeCells>
  <phoneticPr fontId="5" type="noConversion"/>
  <pageMargins left="0.39370078740157483" right="0.39370078740157483" top="1.1811023622047245" bottom="0.39370078740157483" header="0" footer="0"/>
  <pageSetup paperSize="9" scale="80" orientation="landscape" r:id="rId3"/>
  <headerFooter alignWithMargins="0">
    <oddHeader>&amp;C&amp;"Times New Roman,обычный"&amp;12 37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1"/>
  <sheetViews>
    <sheetView view="pageLayout" topLeftCell="G1" zoomScaleNormal="100" zoomScaleSheetLayoutView="75" workbookViewId="0">
      <selection activeCell="A4" sqref="A4:L4"/>
    </sheetView>
  </sheetViews>
  <sheetFormatPr defaultRowHeight="12.75" x14ac:dyDescent="0.2"/>
  <cols>
    <col min="1" max="1" width="9.140625" style="73"/>
    <col min="2" max="2" width="33.140625" style="74" customWidth="1"/>
    <col min="3" max="3" width="17.42578125" style="74" customWidth="1"/>
    <col min="4" max="5" width="9.7109375" style="74" customWidth="1"/>
    <col min="6" max="6" width="12.7109375" style="74" customWidth="1"/>
    <col min="7" max="7" width="9.140625" style="74"/>
    <col min="8" max="8" width="16" style="74" customWidth="1"/>
    <col min="9" max="9" width="14.42578125" style="74" bestFit="1" customWidth="1"/>
    <col min="10" max="10" width="14" style="74" customWidth="1"/>
    <col min="11" max="11" width="15.42578125" style="74" customWidth="1"/>
    <col min="12" max="12" width="40.42578125" style="74" customWidth="1"/>
    <col min="13" max="16384" width="9.140625" style="74"/>
  </cols>
  <sheetData>
    <row r="1" spans="1:12" ht="69.75" customHeight="1" x14ac:dyDescent="0.25">
      <c r="B1" s="7"/>
      <c r="C1" s="2"/>
      <c r="D1" s="2"/>
      <c r="E1" s="2"/>
      <c r="F1" s="2"/>
      <c r="G1" s="2"/>
      <c r="H1" s="2"/>
      <c r="I1" s="209" t="s">
        <v>136</v>
      </c>
      <c r="J1" s="209"/>
      <c r="K1" s="210"/>
      <c r="L1" s="210"/>
    </row>
    <row r="2" spans="1:12" ht="15.75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 t="s">
        <v>22</v>
      </c>
    </row>
    <row r="3" spans="1:12" ht="15.75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39.75" customHeight="1" x14ac:dyDescent="0.25">
      <c r="A4" s="211" t="s">
        <v>135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ht="15.75" x14ac:dyDescent="0.25">
      <c r="B5" s="4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x14ac:dyDescent="0.2">
      <c r="A6" s="212" t="s">
        <v>20</v>
      </c>
      <c r="B6" s="198" t="s">
        <v>23</v>
      </c>
      <c r="C6" s="198" t="s">
        <v>24</v>
      </c>
      <c r="D6" s="198" t="s">
        <v>25</v>
      </c>
      <c r="E6" s="198"/>
      <c r="F6" s="198"/>
      <c r="G6" s="198"/>
      <c r="H6" s="198" t="s">
        <v>114</v>
      </c>
      <c r="I6" s="198"/>
      <c r="J6" s="198"/>
      <c r="K6" s="198"/>
      <c r="L6" s="193" t="s">
        <v>97</v>
      </c>
    </row>
    <row r="7" spans="1:12" ht="126.75" customHeight="1" x14ac:dyDescent="0.2">
      <c r="A7" s="212"/>
      <c r="B7" s="198"/>
      <c r="C7" s="198"/>
      <c r="D7" s="5" t="s">
        <v>24</v>
      </c>
      <c r="E7" s="5" t="s">
        <v>27</v>
      </c>
      <c r="F7" s="5" t="s">
        <v>28</v>
      </c>
      <c r="G7" s="5" t="s">
        <v>29</v>
      </c>
      <c r="H7" s="5">
        <v>2022</v>
      </c>
      <c r="I7" s="5">
        <v>2023</v>
      </c>
      <c r="J7" s="5">
        <v>2024</v>
      </c>
      <c r="K7" s="5" t="s">
        <v>82</v>
      </c>
      <c r="L7" s="194"/>
    </row>
    <row r="8" spans="1:12" ht="15.75" x14ac:dyDescent="0.2">
      <c r="A8" s="186" t="str">
        <f>'Пр. 1 к 1ПП'!A7:H7</f>
        <v>Цель подпрограммы: равные условия для устойчивого и эффективного исполнения расходных обязательств поселений района.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8"/>
    </row>
    <row r="9" spans="1:12" ht="15.75" x14ac:dyDescent="0.2">
      <c r="A9" s="216" t="str">
        <f>'Пр. 1 к 1ПП'!A8:H8</f>
        <v>Задача подпрограммы: создать условия для обеспечения финансовой устойчивости бюджетов поселений.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8"/>
    </row>
    <row r="10" spans="1:12" ht="78.75" x14ac:dyDescent="0.2">
      <c r="A10" s="214">
        <v>1</v>
      </c>
      <c r="B10" s="193" t="s">
        <v>132</v>
      </c>
      <c r="C10" s="5" t="s">
        <v>30</v>
      </c>
      <c r="D10" s="14">
        <v>240</v>
      </c>
      <c r="E10" s="14">
        <v>1401</v>
      </c>
      <c r="F10" s="21">
        <v>1210076010</v>
      </c>
      <c r="G10" s="14">
        <v>511</v>
      </c>
      <c r="H10" s="67">
        <v>27821</v>
      </c>
      <c r="I10" s="67">
        <v>16142</v>
      </c>
      <c r="J10" s="67">
        <v>16142</v>
      </c>
      <c r="K10" s="67">
        <f>SUM(H10:J10)</f>
        <v>60105</v>
      </c>
      <c r="L10" s="5" t="s">
        <v>118</v>
      </c>
    </row>
    <row r="11" spans="1:12" ht="31.5" x14ac:dyDescent="0.2">
      <c r="A11" s="215"/>
      <c r="B11" s="194"/>
      <c r="C11" s="75" t="s">
        <v>125</v>
      </c>
      <c r="D11" s="76" t="s">
        <v>43</v>
      </c>
      <c r="E11" s="76" t="s">
        <v>43</v>
      </c>
      <c r="F11" s="76" t="s">
        <v>43</v>
      </c>
      <c r="G11" s="76" t="s">
        <v>43</v>
      </c>
      <c r="H11" s="60">
        <f>H10</f>
        <v>27821</v>
      </c>
      <c r="I11" s="60">
        <f>I10</f>
        <v>16142</v>
      </c>
      <c r="J11" s="60">
        <f>J10</f>
        <v>16142</v>
      </c>
      <c r="K11" s="60">
        <f>K10</f>
        <v>60105</v>
      </c>
      <c r="L11" s="76" t="s">
        <v>43</v>
      </c>
    </row>
    <row r="12" spans="1:12" ht="78.75" x14ac:dyDescent="0.2">
      <c r="A12" s="214">
        <v>2</v>
      </c>
      <c r="B12" s="193" t="s">
        <v>133</v>
      </c>
      <c r="C12" s="38" t="s">
        <v>30</v>
      </c>
      <c r="D12" s="21">
        <v>240</v>
      </c>
      <c r="E12" s="21">
        <v>1401</v>
      </c>
      <c r="F12" s="47" t="s">
        <v>117</v>
      </c>
      <c r="G12" s="21">
        <v>511</v>
      </c>
      <c r="H12" s="67">
        <v>34227.962</v>
      </c>
      <c r="I12" s="67">
        <v>57047.800999999999</v>
      </c>
      <c r="J12" s="67">
        <v>57054.167999999998</v>
      </c>
      <c r="K12" s="67">
        <f>SUM(H12:J12)</f>
        <v>148329.93100000001</v>
      </c>
      <c r="L12" s="38" t="s">
        <v>118</v>
      </c>
    </row>
    <row r="13" spans="1:12" ht="31.5" x14ac:dyDescent="0.2">
      <c r="A13" s="215"/>
      <c r="B13" s="194"/>
      <c r="C13" s="75" t="s">
        <v>125</v>
      </c>
      <c r="D13" s="76" t="s">
        <v>43</v>
      </c>
      <c r="E13" s="76" t="s">
        <v>43</v>
      </c>
      <c r="F13" s="76" t="s">
        <v>43</v>
      </c>
      <c r="G13" s="76" t="s">
        <v>43</v>
      </c>
      <c r="H13" s="60">
        <f>H12</f>
        <v>34227.962</v>
      </c>
      <c r="I13" s="60">
        <f>I12</f>
        <v>57047.800999999999</v>
      </c>
      <c r="J13" s="60">
        <f>J12</f>
        <v>57054.167999999998</v>
      </c>
      <c r="K13" s="60">
        <f>K12</f>
        <v>148329.93100000001</v>
      </c>
      <c r="L13" s="76" t="s">
        <v>43</v>
      </c>
    </row>
    <row r="14" spans="1:12" ht="94.5" x14ac:dyDescent="0.2">
      <c r="A14" s="214">
        <v>3</v>
      </c>
      <c r="B14" s="193" t="s">
        <v>134</v>
      </c>
      <c r="C14" s="5" t="s">
        <v>30</v>
      </c>
      <c r="D14" s="14">
        <v>240</v>
      </c>
      <c r="E14" s="14">
        <v>1403</v>
      </c>
      <c r="F14" s="14">
        <v>1210081020</v>
      </c>
      <c r="G14" s="14">
        <v>540</v>
      </c>
      <c r="H14" s="67">
        <v>412407.11300000001</v>
      </c>
      <c r="I14" s="67">
        <v>272050.28600000002</v>
      </c>
      <c r="J14" s="67">
        <v>272182.41700000002</v>
      </c>
      <c r="K14" s="67">
        <f>SUM(H14:J14)</f>
        <v>956639.81599999999</v>
      </c>
      <c r="L14" s="5" t="s">
        <v>4</v>
      </c>
    </row>
    <row r="15" spans="1:12" ht="31.5" x14ac:dyDescent="0.2">
      <c r="A15" s="215"/>
      <c r="B15" s="194"/>
      <c r="C15" s="75" t="s">
        <v>125</v>
      </c>
      <c r="D15" s="76" t="s">
        <v>43</v>
      </c>
      <c r="E15" s="76" t="s">
        <v>43</v>
      </c>
      <c r="F15" s="76" t="s">
        <v>43</v>
      </c>
      <c r="G15" s="76" t="s">
        <v>43</v>
      </c>
      <c r="H15" s="60">
        <f>H14</f>
        <v>412407.11300000001</v>
      </c>
      <c r="I15" s="60">
        <f>I14</f>
        <v>272050.28600000002</v>
      </c>
      <c r="J15" s="60">
        <f>J14</f>
        <v>272182.41700000002</v>
      </c>
      <c r="K15" s="60">
        <f>K14</f>
        <v>956639.81599999999</v>
      </c>
      <c r="L15" s="76" t="s">
        <v>43</v>
      </c>
    </row>
    <row r="16" spans="1:12" s="77" customFormat="1" ht="15.75" x14ac:dyDescent="0.2">
      <c r="A16" s="202" t="str">
        <f>'Пр. 1 к 1ПП'!A10:H10</f>
        <v>Задача подпрограммы: повысить качество реализации органами местного самоуправления закрепленных за ними полномочий,  повысить качество управления муниципальными финансами.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4"/>
    </row>
    <row r="17" spans="1:12" ht="78.75" x14ac:dyDescent="0.2">
      <c r="A17" s="214">
        <v>4</v>
      </c>
      <c r="B17" s="193" t="s">
        <v>140</v>
      </c>
      <c r="C17" s="5" t="s">
        <v>30</v>
      </c>
      <c r="D17" s="14" t="s">
        <v>103</v>
      </c>
      <c r="E17" s="14" t="s">
        <v>103</v>
      </c>
      <c r="F17" s="14" t="s">
        <v>103</v>
      </c>
      <c r="G17" s="14" t="s">
        <v>103</v>
      </c>
      <c r="H17" s="135">
        <v>0</v>
      </c>
      <c r="I17" s="135">
        <v>0</v>
      </c>
      <c r="J17" s="135">
        <v>0</v>
      </c>
      <c r="K17" s="135">
        <f>SUM(H17:J17)</f>
        <v>0</v>
      </c>
      <c r="L17" s="5" t="s">
        <v>107</v>
      </c>
    </row>
    <row r="18" spans="1:12" ht="31.5" x14ac:dyDescent="0.2">
      <c r="A18" s="215"/>
      <c r="B18" s="213"/>
      <c r="C18" s="75" t="s">
        <v>125</v>
      </c>
      <c r="D18" s="76" t="s">
        <v>43</v>
      </c>
      <c r="E18" s="76" t="s">
        <v>43</v>
      </c>
      <c r="F18" s="76" t="s">
        <v>43</v>
      </c>
      <c r="G18" s="76" t="s">
        <v>43</v>
      </c>
      <c r="H18" s="60">
        <f>H17</f>
        <v>0</v>
      </c>
      <c r="I18" s="60">
        <f>I17</f>
        <v>0</v>
      </c>
      <c r="J18" s="60">
        <f>J17</f>
        <v>0</v>
      </c>
      <c r="K18" s="60">
        <f>K17</f>
        <v>0</v>
      </c>
      <c r="L18" s="76" t="s">
        <v>43</v>
      </c>
    </row>
    <row r="19" spans="1:12" s="57" customFormat="1" ht="15.75" x14ac:dyDescent="0.25">
      <c r="A19" s="61"/>
      <c r="B19" s="78" t="s">
        <v>120</v>
      </c>
      <c r="C19" s="61"/>
      <c r="D19" s="61"/>
      <c r="E19" s="61"/>
      <c r="F19" s="61"/>
      <c r="G19" s="61"/>
      <c r="H19" s="62">
        <f>H11+H13+H15+H18</f>
        <v>474456.07500000001</v>
      </c>
      <c r="I19" s="62">
        <f>I11+I13+I15+I18</f>
        <v>345240.08700000006</v>
      </c>
      <c r="J19" s="62">
        <f>J11+J13+J15+J18</f>
        <v>345378.58500000002</v>
      </c>
      <c r="K19" s="62">
        <f>K11+K13+K15+K18</f>
        <v>1165074.747</v>
      </c>
      <c r="L19" s="61"/>
    </row>
    <row r="21" spans="1:12" ht="56.25" customHeight="1" x14ac:dyDescent="0.25">
      <c r="B21" s="205"/>
      <c r="C21" s="205"/>
      <c r="K21" s="15"/>
      <c r="L21" s="3"/>
    </row>
  </sheetData>
  <customSheetViews>
    <customSheetView guid="{0CE72C7C-BA16-4CAF-8510-EA0FA4147AAD}" scale="75" showPageBreaks="1" printArea="1" view="pageBreakPreview" showRuler="0">
      <selection activeCell="I10" sqref="I10"/>
      <pageMargins left="0.39370078740157483" right="0.39370078740157483" top="0.78740157480314965" bottom="0.39370078740157483" header="0" footer="0"/>
      <pageSetup paperSize="9" scale="71" orientation="landscape" r:id="rId1"/>
      <headerFooter alignWithMargins="0"/>
    </customSheetView>
    <customSheetView guid="{C04E132C-DB09-4BDA-934A-E24AADBD03E8}" scale="75" showPageBreaks="1" printArea="1" view="pageBreakPreview" showRuler="0">
      <selection activeCell="J18" sqref="J18"/>
      <pageMargins left="0.39370078740157483" right="0.39370078740157483" top="0.78740157480314965" bottom="0.39370078740157483" header="0" footer="0"/>
      <pageSetup paperSize="9" scale="66" orientation="landscape" r:id="rId2"/>
      <headerFooter alignWithMargins="0"/>
    </customSheetView>
  </customSheetViews>
  <mergeCells count="20">
    <mergeCell ref="A8:L8"/>
    <mergeCell ref="A9:L9"/>
    <mergeCell ref="A16:L16"/>
    <mergeCell ref="A10:A11"/>
    <mergeCell ref="A12:A13"/>
    <mergeCell ref="B12:B13"/>
    <mergeCell ref="B14:B15"/>
    <mergeCell ref="B17:B18"/>
    <mergeCell ref="B21:C21"/>
    <mergeCell ref="A14:A15"/>
    <mergeCell ref="A17:A18"/>
    <mergeCell ref="B10:B11"/>
    <mergeCell ref="I1:L1"/>
    <mergeCell ref="B6:B7"/>
    <mergeCell ref="C6:C7"/>
    <mergeCell ref="D6:G6"/>
    <mergeCell ref="H6:K6"/>
    <mergeCell ref="L6:L7"/>
    <mergeCell ref="A4:L4"/>
    <mergeCell ref="A6:A7"/>
  </mergeCells>
  <phoneticPr fontId="5" type="noConversion"/>
  <pageMargins left="0.78740157480314965" right="0.78740157480314965" top="0.78740157480314965" bottom="0.39370078740157483" header="0" footer="0"/>
  <pageSetup paperSize="9" scale="50" orientation="landscape" r:id="rId3"/>
  <headerFooter alignWithMargins="0">
    <oddHeader xml:space="preserve">&amp;C&amp;12
38
</oddHeader>
  </headerFooter>
  <rowBreaks count="1" manualBreakCount="1">
    <brk id="1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3"/>
  <sheetViews>
    <sheetView view="pageLayout" topLeftCell="B1" zoomScaleNormal="100" zoomScaleSheetLayoutView="75" workbookViewId="0">
      <selection activeCell="D31" sqref="D31"/>
    </sheetView>
  </sheetViews>
  <sheetFormatPr defaultRowHeight="15" x14ac:dyDescent="0.2"/>
  <cols>
    <col min="1" max="1" width="9.140625" style="11"/>
    <col min="2" max="2" width="45.85546875" style="11" customWidth="1"/>
    <col min="3" max="3" width="12.42578125" style="11" customWidth="1"/>
    <col min="4" max="4" width="58" style="11" customWidth="1"/>
    <col min="5" max="8" width="14" style="11" customWidth="1"/>
    <col min="9" max="16384" width="9.140625" style="11"/>
  </cols>
  <sheetData>
    <row r="1" spans="1:8" ht="66.75" customHeight="1" x14ac:dyDescent="0.25">
      <c r="A1" s="7"/>
      <c r="B1" s="10"/>
      <c r="C1" s="10"/>
      <c r="D1" s="10"/>
      <c r="E1" s="219" t="s">
        <v>128</v>
      </c>
      <c r="F1" s="219"/>
      <c r="G1" s="219"/>
    </row>
    <row r="2" spans="1:8" ht="15.75" x14ac:dyDescent="0.25">
      <c r="A2" s="4"/>
    </row>
    <row r="3" spans="1:8" ht="36.75" customHeight="1" x14ac:dyDescent="0.25">
      <c r="A3" s="220" t="s">
        <v>127</v>
      </c>
      <c r="B3" s="220"/>
      <c r="C3" s="220"/>
      <c r="D3" s="220"/>
      <c r="E3" s="220"/>
      <c r="F3" s="220"/>
      <c r="G3" s="220"/>
    </row>
    <row r="4" spans="1:8" ht="15.75" x14ac:dyDescent="0.25">
      <c r="A4" s="4"/>
    </row>
    <row r="5" spans="1:8" ht="15.75" customHeight="1" x14ac:dyDescent="0.2">
      <c r="A5" s="198" t="s">
        <v>20</v>
      </c>
      <c r="B5" s="198" t="s">
        <v>21</v>
      </c>
      <c r="C5" s="198" t="s">
        <v>37</v>
      </c>
      <c r="D5" s="198" t="s">
        <v>13</v>
      </c>
      <c r="E5" s="221" t="s">
        <v>113</v>
      </c>
      <c r="F5" s="221"/>
      <c r="G5" s="221"/>
      <c r="H5" s="222"/>
    </row>
    <row r="6" spans="1:8" ht="15.75" x14ac:dyDescent="0.2">
      <c r="A6" s="198"/>
      <c r="B6" s="198"/>
      <c r="C6" s="198"/>
      <c r="D6" s="198"/>
      <c r="E6" s="5">
        <v>2021</v>
      </c>
      <c r="F6" s="5">
        <v>2022</v>
      </c>
      <c r="G6" s="5">
        <v>2023</v>
      </c>
      <c r="H6" s="5">
        <v>2024</v>
      </c>
    </row>
    <row r="7" spans="1:8" ht="15.75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20">
        <v>8</v>
      </c>
    </row>
    <row r="8" spans="1:8" ht="15.75" customHeight="1" x14ac:dyDescent="0.2">
      <c r="A8" s="186" t="s">
        <v>211</v>
      </c>
      <c r="B8" s="187"/>
      <c r="C8" s="187"/>
      <c r="D8" s="187"/>
      <c r="E8" s="187"/>
      <c r="F8" s="187"/>
      <c r="G8" s="187"/>
      <c r="H8" s="188"/>
    </row>
    <row r="9" spans="1:8" ht="15.75" customHeight="1" x14ac:dyDescent="0.2">
      <c r="A9" s="202" t="s">
        <v>214</v>
      </c>
      <c r="B9" s="203"/>
      <c r="C9" s="203"/>
      <c r="D9" s="203"/>
      <c r="E9" s="203"/>
      <c r="F9" s="203"/>
      <c r="G9" s="203"/>
      <c r="H9" s="204"/>
    </row>
    <row r="10" spans="1:8" ht="78.75" x14ac:dyDescent="0.2">
      <c r="A10" s="6" t="s">
        <v>137</v>
      </c>
      <c r="B10" s="53" t="s">
        <v>6</v>
      </c>
      <c r="C10" s="5" t="s">
        <v>8</v>
      </c>
      <c r="D10" s="40" t="s">
        <v>32</v>
      </c>
      <c r="E10" s="5" t="s">
        <v>33</v>
      </c>
      <c r="F10" s="5" t="s">
        <v>33</v>
      </c>
      <c r="G10" s="5" t="s">
        <v>33</v>
      </c>
      <c r="H10" s="5" t="s">
        <v>33</v>
      </c>
    </row>
    <row r="11" spans="1:8" ht="15.75" customHeight="1" x14ac:dyDescent="0.2">
      <c r="A11" s="202" t="s">
        <v>213</v>
      </c>
      <c r="B11" s="203"/>
      <c r="C11" s="203"/>
      <c r="D11" s="203"/>
      <c r="E11" s="203"/>
      <c r="F11" s="203"/>
      <c r="G11" s="203"/>
      <c r="H11" s="204"/>
    </row>
    <row r="12" spans="1:8" ht="63" x14ac:dyDescent="0.2">
      <c r="A12" s="6" t="s">
        <v>98</v>
      </c>
      <c r="B12" s="53" t="s">
        <v>34</v>
      </c>
      <c r="C12" s="5" t="s">
        <v>8</v>
      </c>
      <c r="D12" s="5" t="s">
        <v>32</v>
      </c>
      <c r="E12" s="5" t="s">
        <v>35</v>
      </c>
      <c r="F12" s="5" t="s">
        <v>35</v>
      </c>
      <c r="G12" s="5" t="s">
        <v>35</v>
      </c>
      <c r="H12" s="5" t="s">
        <v>35</v>
      </c>
    </row>
    <row r="13" spans="1:8" ht="110.25" x14ac:dyDescent="0.2">
      <c r="A13" s="6" t="s">
        <v>99</v>
      </c>
      <c r="B13" s="53" t="s">
        <v>2</v>
      </c>
      <c r="C13" s="5" t="s">
        <v>8</v>
      </c>
      <c r="D13" s="5" t="s">
        <v>32</v>
      </c>
      <c r="E13" s="5" t="s">
        <v>36</v>
      </c>
      <c r="F13" s="5" t="s">
        <v>36</v>
      </c>
      <c r="G13" s="5" t="s">
        <v>36</v>
      </c>
      <c r="H13" s="5" t="s">
        <v>36</v>
      </c>
    </row>
    <row r="14" spans="1:8" ht="15.75" customHeight="1" x14ac:dyDescent="0.2">
      <c r="A14" s="202" t="s">
        <v>212</v>
      </c>
      <c r="B14" s="203"/>
      <c r="C14" s="203"/>
      <c r="D14" s="203"/>
      <c r="E14" s="203"/>
      <c r="F14" s="203"/>
      <c r="G14" s="203"/>
      <c r="H14" s="204"/>
    </row>
    <row r="15" spans="1:8" ht="31.5" x14ac:dyDescent="0.2">
      <c r="A15" s="6" t="s">
        <v>215</v>
      </c>
      <c r="B15" s="53" t="s">
        <v>7</v>
      </c>
      <c r="C15" s="5" t="s">
        <v>16</v>
      </c>
      <c r="D15" s="5" t="s">
        <v>19</v>
      </c>
      <c r="E15" s="5">
        <v>0</v>
      </c>
      <c r="F15" s="5">
        <f>0</f>
        <v>0</v>
      </c>
      <c r="G15" s="5">
        <f>0</f>
        <v>0</v>
      </c>
      <c r="H15" s="5">
        <f>0</f>
        <v>0</v>
      </c>
    </row>
    <row r="23" spans="1:5" ht="52.5" customHeight="1" x14ac:dyDescent="0.25">
      <c r="A23" s="192"/>
      <c r="B23" s="192"/>
      <c r="C23" s="192"/>
      <c r="E23" s="3"/>
    </row>
  </sheetData>
  <customSheetViews>
    <customSheetView guid="{0CE72C7C-BA16-4CAF-8510-EA0FA4147AAD}" scale="75" showPageBreaks="1" printArea="1" view="pageBreakPreview" showRuler="0">
      <selection activeCell="B8" sqref="B8:J8"/>
      <pageMargins left="0.39370078740157483" right="0.39370078740157483" top="0.78740157480314965" bottom="0.39370078740157483" header="0" footer="0"/>
      <pageSetup paperSize="9" scale="98" orientation="landscape" r:id="rId1"/>
      <headerFooter alignWithMargins="0"/>
    </customSheetView>
    <customSheetView guid="{C04E132C-DB09-4BDA-934A-E24AADBD03E8}" scale="75" showPageBreaks="1" printArea="1" view="pageBreakPreview" showRuler="0">
      <selection activeCell="E19" sqref="E19"/>
      <pageMargins left="0.39370078740157483" right="0.39370078740157483" top="0.78740157480314965" bottom="0.39370078740157483" header="0" footer="0"/>
      <pageSetup paperSize="9" scale="92" orientation="landscape" r:id="rId2"/>
      <headerFooter alignWithMargins="0"/>
    </customSheetView>
  </customSheetViews>
  <mergeCells count="12">
    <mergeCell ref="A8:H8"/>
    <mergeCell ref="A9:H9"/>
    <mergeCell ref="A11:H11"/>
    <mergeCell ref="A23:C23"/>
    <mergeCell ref="D5:D6"/>
    <mergeCell ref="A14:H14"/>
    <mergeCell ref="E1:G1"/>
    <mergeCell ref="A3:G3"/>
    <mergeCell ref="C5:C6"/>
    <mergeCell ref="B5:B6"/>
    <mergeCell ref="A5:A6"/>
    <mergeCell ref="E5:H5"/>
  </mergeCells>
  <phoneticPr fontId="5" type="noConversion"/>
  <pageMargins left="0.78740157480314965" right="0.78740157480314965" top="1.1811023622047245" bottom="0.39370078740157483" header="0" footer="0"/>
  <pageSetup paperSize="9" scale="70" orientation="landscape" r:id="rId3"/>
  <headerFooter alignWithMargins="0">
    <oddHeader>&amp;C&amp;12 39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4"/>
  <sheetViews>
    <sheetView view="pageLayout" topLeftCell="B1" zoomScaleNormal="100" zoomScaleSheetLayoutView="85" workbookViewId="0">
      <selection activeCell="B4" sqref="B4:L4"/>
    </sheetView>
  </sheetViews>
  <sheetFormatPr defaultRowHeight="15.75" x14ac:dyDescent="0.25"/>
  <cols>
    <col min="1" max="1" width="9.140625" style="41"/>
    <col min="2" max="2" width="51.42578125" style="3" customWidth="1"/>
    <col min="3" max="3" width="35.85546875" style="3" customWidth="1"/>
    <col min="4" max="5" width="9.140625" style="3"/>
    <col min="6" max="6" width="12.28515625" style="3" customWidth="1"/>
    <col min="7" max="7" width="9.140625" style="3"/>
    <col min="8" max="8" width="14.140625" style="3" customWidth="1"/>
    <col min="9" max="10" width="14.28515625" style="3" customWidth="1"/>
    <col min="11" max="11" width="23.140625" style="3" customWidth="1"/>
    <col min="12" max="12" width="40.28515625" style="3" customWidth="1"/>
    <col min="13" max="13" width="1" style="3" customWidth="1"/>
    <col min="14" max="16384" width="9.140625" style="3"/>
  </cols>
  <sheetData>
    <row r="1" spans="1:12" ht="54" customHeight="1" x14ac:dyDescent="0.25">
      <c r="B1" s="7"/>
      <c r="C1" s="2"/>
      <c r="D1" s="2"/>
      <c r="E1" s="2"/>
      <c r="F1" s="2"/>
      <c r="G1" s="2"/>
      <c r="H1" s="7"/>
      <c r="I1" s="2"/>
      <c r="J1" s="2"/>
      <c r="K1" s="192" t="s">
        <v>130</v>
      </c>
      <c r="L1" s="228"/>
    </row>
    <row r="2" spans="1:12" x14ac:dyDescent="0.25">
      <c r="B2" s="4"/>
    </row>
    <row r="3" spans="1:12" x14ac:dyDescent="0.25">
      <c r="B3" s="4"/>
    </row>
    <row r="4" spans="1:12" x14ac:dyDescent="0.25">
      <c r="B4" s="229" t="s">
        <v>129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x14ac:dyDescent="0.25">
      <c r="B5" s="17"/>
    </row>
    <row r="6" spans="1:12" x14ac:dyDescent="0.25">
      <c r="A6" s="224" t="s">
        <v>20</v>
      </c>
      <c r="B6" s="198" t="s">
        <v>38</v>
      </c>
      <c r="C6" s="198" t="s">
        <v>39</v>
      </c>
      <c r="D6" s="198" t="s">
        <v>25</v>
      </c>
      <c r="E6" s="198"/>
      <c r="F6" s="198"/>
      <c r="G6" s="198"/>
      <c r="H6" s="198" t="s">
        <v>114</v>
      </c>
      <c r="I6" s="198"/>
      <c r="J6" s="198"/>
      <c r="K6" s="198"/>
      <c r="L6" s="198" t="s">
        <v>31</v>
      </c>
    </row>
    <row r="7" spans="1:12" s="66" customFormat="1" ht="47.25" x14ac:dyDescent="0.2">
      <c r="A7" s="224"/>
      <c r="B7" s="198"/>
      <c r="C7" s="198"/>
      <c r="D7" s="5" t="s">
        <v>24</v>
      </c>
      <c r="E7" s="5" t="s">
        <v>27</v>
      </c>
      <c r="F7" s="5" t="s">
        <v>28</v>
      </c>
      <c r="G7" s="5" t="s">
        <v>29</v>
      </c>
      <c r="H7" s="5">
        <v>2022</v>
      </c>
      <c r="I7" s="5">
        <v>2023</v>
      </c>
      <c r="J7" s="5">
        <v>2024</v>
      </c>
      <c r="K7" s="5" t="s">
        <v>82</v>
      </c>
      <c r="L7" s="198"/>
    </row>
    <row r="8" spans="1:12" s="56" customFormat="1" ht="15.75" customHeight="1" x14ac:dyDescent="0.25">
      <c r="A8" s="225" t="str">
        <f>'Пр.1 к 2ПП'!A8:H8</f>
        <v>Цель: эффективное управление муниципальным долгом Туруханского района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</row>
    <row r="9" spans="1:12" s="56" customFormat="1" x14ac:dyDescent="0.25">
      <c r="A9" s="223" t="str">
        <f>'Пр.1 к 2ПП'!A9:H9</f>
        <v>Задача подпрограммы: сохранить объем и структуру муниципального долга на экономически безопасном уровне.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</row>
    <row r="10" spans="1:12" ht="47.25" x14ac:dyDescent="0.25">
      <c r="A10" s="224">
        <v>1</v>
      </c>
      <c r="B10" s="198" t="s">
        <v>121</v>
      </c>
      <c r="C10" s="5" t="s">
        <v>30</v>
      </c>
      <c r="D10" s="42" t="s">
        <v>103</v>
      </c>
      <c r="E10" s="42" t="s">
        <v>103</v>
      </c>
      <c r="F10" s="42" t="s">
        <v>103</v>
      </c>
      <c r="G10" s="42" t="s">
        <v>103</v>
      </c>
      <c r="H10" s="67">
        <v>0</v>
      </c>
      <c r="I10" s="67">
        <v>0</v>
      </c>
      <c r="J10" s="67">
        <v>0</v>
      </c>
      <c r="K10" s="67">
        <f>SUM(H10:J10)</f>
        <v>0</v>
      </c>
      <c r="L10" s="5" t="s">
        <v>106</v>
      </c>
    </row>
    <row r="11" spans="1:12" x14ac:dyDescent="0.25">
      <c r="A11" s="224"/>
      <c r="B11" s="198"/>
      <c r="C11" s="64" t="s">
        <v>125</v>
      </c>
      <c r="D11" s="65" t="s">
        <v>43</v>
      </c>
      <c r="E11" s="65" t="s">
        <v>43</v>
      </c>
      <c r="F11" s="65" t="s">
        <v>43</v>
      </c>
      <c r="G11" s="65" t="s">
        <v>43</v>
      </c>
      <c r="H11" s="68">
        <f>H10</f>
        <v>0</v>
      </c>
      <c r="I11" s="68">
        <f>I10</f>
        <v>0</v>
      </c>
      <c r="J11" s="68">
        <f>J10</f>
        <v>0</v>
      </c>
      <c r="K11" s="68">
        <f>K10</f>
        <v>0</v>
      </c>
      <c r="L11" s="65" t="s">
        <v>43</v>
      </c>
    </row>
    <row r="12" spans="1:12" s="56" customFormat="1" x14ac:dyDescent="0.25">
      <c r="A12" s="227" t="str">
        <f>'Пр.1 к 2ПП'!A11:H11</f>
        <v>Задача подпрограммы: соблюсти ограничения по объему муниципального долга и расходам на его обслуживание, установленных федеральным законодательством.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</row>
    <row r="13" spans="1:12" s="28" customFormat="1" ht="78.75" x14ac:dyDescent="0.25">
      <c r="A13" s="224">
        <v>2</v>
      </c>
      <c r="B13" s="226" t="s">
        <v>122</v>
      </c>
      <c r="C13" s="40" t="s">
        <v>30</v>
      </c>
      <c r="D13" s="42" t="s">
        <v>103</v>
      </c>
      <c r="E13" s="42" t="s">
        <v>103</v>
      </c>
      <c r="F13" s="42" t="s">
        <v>103</v>
      </c>
      <c r="G13" s="42" t="s">
        <v>103</v>
      </c>
      <c r="H13" s="67">
        <v>0</v>
      </c>
      <c r="I13" s="67">
        <v>0</v>
      </c>
      <c r="J13" s="67">
        <v>0</v>
      </c>
      <c r="K13" s="67">
        <f>SUM(H13:J13)</f>
        <v>0</v>
      </c>
      <c r="L13" s="42" t="s">
        <v>105</v>
      </c>
    </row>
    <row r="14" spans="1:12" s="28" customFormat="1" x14ac:dyDescent="0.25">
      <c r="A14" s="224"/>
      <c r="B14" s="226"/>
      <c r="C14" s="64" t="s">
        <v>125</v>
      </c>
      <c r="D14" s="65" t="s">
        <v>43</v>
      </c>
      <c r="E14" s="65" t="s">
        <v>43</v>
      </c>
      <c r="F14" s="65" t="s">
        <v>43</v>
      </c>
      <c r="G14" s="65" t="s">
        <v>43</v>
      </c>
      <c r="H14" s="68">
        <f>H13</f>
        <v>0</v>
      </c>
      <c r="I14" s="68">
        <f>I13</f>
        <v>0</v>
      </c>
      <c r="J14" s="68">
        <f>J13</f>
        <v>0</v>
      </c>
      <c r="K14" s="68">
        <f>K13</f>
        <v>0</v>
      </c>
      <c r="L14" s="65" t="s">
        <v>43</v>
      </c>
    </row>
    <row r="15" spans="1:12" s="57" customFormat="1" x14ac:dyDescent="0.25">
      <c r="A15" s="223" t="str">
        <f>'Пр.1 к 2ПП'!A14:H14</f>
        <v>Задача подпрограммы: осуществить обслуживание муниципального долга.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</row>
    <row r="16" spans="1:12" s="28" customFormat="1" ht="47.25" x14ac:dyDescent="0.25">
      <c r="A16" s="224">
        <v>3</v>
      </c>
      <c r="B16" s="198" t="s">
        <v>123</v>
      </c>
      <c r="C16" s="5" t="s">
        <v>30</v>
      </c>
      <c r="D16" s="14">
        <v>240</v>
      </c>
      <c r="E16" s="14">
        <v>1301</v>
      </c>
      <c r="F16" s="140" t="s">
        <v>243</v>
      </c>
      <c r="G16" s="14">
        <v>730</v>
      </c>
      <c r="H16" s="67">
        <v>0</v>
      </c>
      <c r="I16" s="67">
        <v>20000</v>
      </c>
      <c r="J16" s="67">
        <v>20000</v>
      </c>
      <c r="K16" s="67">
        <f>SUM(H16:J16)</f>
        <v>40000</v>
      </c>
      <c r="L16" s="5" t="s">
        <v>40</v>
      </c>
    </row>
    <row r="17" spans="1:12" s="28" customFormat="1" x14ac:dyDescent="0.25">
      <c r="A17" s="224"/>
      <c r="B17" s="198"/>
      <c r="C17" s="64" t="s">
        <v>125</v>
      </c>
      <c r="D17" s="65" t="s">
        <v>43</v>
      </c>
      <c r="E17" s="65" t="s">
        <v>43</v>
      </c>
      <c r="F17" s="65" t="s">
        <v>43</v>
      </c>
      <c r="G17" s="65" t="s">
        <v>43</v>
      </c>
      <c r="H17" s="68">
        <f>H16</f>
        <v>0</v>
      </c>
      <c r="I17" s="68">
        <f>I16</f>
        <v>20000</v>
      </c>
      <c r="J17" s="68">
        <f>J16</f>
        <v>20000</v>
      </c>
      <c r="K17" s="68">
        <f>K16</f>
        <v>40000</v>
      </c>
      <c r="L17" s="65" t="s">
        <v>43</v>
      </c>
    </row>
    <row r="18" spans="1:12" s="28" customFormat="1" ht="47.25" x14ac:dyDescent="0.25">
      <c r="A18" s="224">
        <v>4</v>
      </c>
      <c r="B18" s="198" t="s">
        <v>124</v>
      </c>
      <c r="C18" s="5" t="s">
        <v>30</v>
      </c>
      <c r="D18" s="14" t="s">
        <v>103</v>
      </c>
      <c r="E18" s="14" t="s">
        <v>103</v>
      </c>
      <c r="F18" s="14" t="s">
        <v>103</v>
      </c>
      <c r="G18" s="14" t="s">
        <v>103</v>
      </c>
      <c r="H18" s="67">
        <v>0</v>
      </c>
      <c r="I18" s="67">
        <v>0</v>
      </c>
      <c r="J18" s="67">
        <v>0</v>
      </c>
      <c r="K18" s="67">
        <f>SUM(H18:J18)</f>
        <v>0</v>
      </c>
      <c r="L18" s="5" t="s">
        <v>115</v>
      </c>
    </row>
    <row r="19" spans="1:12" s="28" customFormat="1" x14ac:dyDescent="0.25">
      <c r="A19" s="224"/>
      <c r="B19" s="198"/>
      <c r="C19" s="64" t="s">
        <v>125</v>
      </c>
      <c r="D19" s="65" t="s">
        <v>43</v>
      </c>
      <c r="E19" s="65" t="s">
        <v>43</v>
      </c>
      <c r="F19" s="65" t="s">
        <v>43</v>
      </c>
      <c r="G19" s="65" t="s">
        <v>43</v>
      </c>
      <c r="H19" s="68">
        <f>H18</f>
        <v>0</v>
      </c>
      <c r="I19" s="68">
        <f>I18</f>
        <v>0</v>
      </c>
      <c r="J19" s="68">
        <f>J18</f>
        <v>0</v>
      </c>
      <c r="K19" s="68">
        <f>K18</f>
        <v>0</v>
      </c>
      <c r="L19" s="65" t="s">
        <v>43</v>
      </c>
    </row>
    <row r="20" spans="1:12" s="57" customFormat="1" x14ac:dyDescent="0.25">
      <c r="A20" s="61"/>
      <c r="B20" s="63" t="s">
        <v>120</v>
      </c>
      <c r="C20" s="61"/>
      <c r="D20" s="61"/>
      <c r="E20" s="61"/>
      <c r="F20" s="61"/>
      <c r="G20" s="61"/>
      <c r="H20" s="62">
        <f>H16</f>
        <v>0</v>
      </c>
      <c r="I20" s="62">
        <f>I16</f>
        <v>20000</v>
      </c>
      <c r="J20" s="62">
        <f>J16</f>
        <v>20000</v>
      </c>
      <c r="K20" s="62">
        <f>K16</f>
        <v>40000</v>
      </c>
      <c r="L20" s="61"/>
    </row>
    <row r="21" spans="1:12" s="28" customFormat="1" x14ac:dyDescent="0.25">
      <c r="A21" s="69"/>
    </row>
    <row r="22" spans="1:12" s="28" customFormat="1" x14ac:dyDescent="0.25">
      <c r="A22" s="69"/>
    </row>
    <row r="24" spans="1:12" x14ac:dyDescent="0.25">
      <c r="B24" s="205"/>
      <c r="C24" s="205"/>
    </row>
  </sheetData>
  <customSheetViews>
    <customSheetView guid="{0CE72C7C-BA16-4CAF-8510-EA0FA4147AAD}" scale="60" showPageBreaks="1" printArea="1" view="pageBreakPreview" showRuler="0">
      <selection activeCell="I22" sqref="I22"/>
      <pageMargins left="0.39370078740157483" right="0.39370078740157483" top="0.78740157480314965" bottom="0.39370078740157483" header="0" footer="0"/>
      <pageSetup paperSize="9" scale="84" orientation="landscape" r:id="rId1"/>
      <headerFooter alignWithMargins="0"/>
    </customSheetView>
    <customSheetView guid="{C04E132C-DB09-4BDA-934A-E24AADBD03E8}" scale="75" showPageBreaks="1" printArea="1" view="pageBreakPreview" showRuler="0">
      <selection activeCell="M16" sqref="M16"/>
      <pageMargins left="0.39370078740157483" right="0.39370078740157483" top="0.78740157480314965" bottom="0.39370078740157483" header="0" footer="0"/>
      <pageSetup paperSize="9" scale="78" orientation="landscape" r:id="rId2"/>
      <headerFooter alignWithMargins="0"/>
    </customSheetView>
  </customSheetViews>
  <mergeCells count="21">
    <mergeCell ref="K1:L1"/>
    <mergeCell ref="B4:L4"/>
    <mergeCell ref="L6:L7"/>
    <mergeCell ref="B6:B7"/>
    <mergeCell ref="C6:C7"/>
    <mergeCell ref="A15:L15"/>
    <mergeCell ref="A10:A11"/>
    <mergeCell ref="D6:G6"/>
    <mergeCell ref="B24:C24"/>
    <mergeCell ref="A8:L8"/>
    <mergeCell ref="B13:B14"/>
    <mergeCell ref="A16:A17"/>
    <mergeCell ref="A18:A19"/>
    <mergeCell ref="A13:A14"/>
    <mergeCell ref="B16:B17"/>
    <mergeCell ref="B18:B19"/>
    <mergeCell ref="B10:B11"/>
    <mergeCell ref="H6:K6"/>
    <mergeCell ref="A6:A7"/>
    <mergeCell ref="A9:L9"/>
    <mergeCell ref="A12:L12"/>
  </mergeCells>
  <phoneticPr fontId="5" type="noConversion"/>
  <pageMargins left="0.78740157480314965" right="0.78740157480314965" top="1.1811023622047245" bottom="0.39370078740157483" header="0" footer="0"/>
  <pageSetup paperSize="9" scale="54" orientation="landscape" r:id="rId3"/>
  <headerFooter alignWithMargins="0">
    <oddHeader>&amp;C&amp;12 40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21"/>
  <sheetViews>
    <sheetView view="pageLayout" topLeftCell="B1" zoomScaleNormal="100" zoomScaleSheetLayoutView="75" workbookViewId="0">
      <selection activeCell="A4" sqref="A4:H4"/>
    </sheetView>
  </sheetViews>
  <sheetFormatPr defaultRowHeight="12.75" x14ac:dyDescent="0.2"/>
  <cols>
    <col min="1" max="1" width="6.140625" style="72" customWidth="1"/>
    <col min="2" max="2" width="52.5703125" customWidth="1"/>
    <col min="3" max="3" width="12.7109375" customWidth="1"/>
    <col min="4" max="4" width="26.85546875" customWidth="1"/>
    <col min="5" max="6" width="22.85546875" customWidth="1"/>
    <col min="7" max="7" width="22.7109375" customWidth="1"/>
    <col min="8" max="8" width="22.85546875" customWidth="1"/>
  </cols>
  <sheetData>
    <row r="1" spans="1:8" ht="95.25" customHeight="1" x14ac:dyDescent="0.25">
      <c r="A1" s="71"/>
      <c r="B1" s="1"/>
      <c r="C1" s="1"/>
      <c r="D1" s="1"/>
      <c r="F1" s="192" t="s">
        <v>131</v>
      </c>
      <c r="G1" s="228"/>
      <c r="H1" s="228"/>
    </row>
    <row r="2" spans="1:8" x14ac:dyDescent="0.2">
      <c r="B2" s="1"/>
      <c r="C2" s="1"/>
      <c r="D2" s="1"/>
      <c r="E2" s="1"/>
      <c r="F2" s="1"/>
    </row>
    <row r="3" spans="1:8" x14ac:dyDescent="0.2">
      <c r="B3" s="1"/>
      <c r="C3" s="1"/>
      <c r="D3" s="1"/>
      <c r="E3" s="1"/>
      <c r="F3" s="1"/>
    </row>
    <row r="4" spans="1:8" ht="59.25" customHeight="1" x14ac:dyDescent="0.2">
      <c r="A4" s="207" t="s">
        <v>147</v>
      </c>
      <c r="B4" s="207"/>
      <c r="C4" s="207"/>
      <c r="D4" s="207"/>
      <c r="E4" s="207"/>
      <c r="F4" s="207"/>
      <c r="G4" s="207"/>
      <c r="H4" s="207"/>
    </row>
    <row r="5" spans="1:8" ht="15.75" x14ac:dyDescent="0.2">
      <c r="A5" s="52"/>
      <c r="B5" s="52"/>
      <c r="C5" s="52"/>
      <c r="D5" s="52"/>
      <c r="E5" s="52"/>
      <c r="F5" s="52"/>
      <c r="G5" s="52"/>
      <c r="H5" s="52"/>
    </row>
    <row r="6" spans="1:8" ht="15.75" x14ac:dyDescent="0.25">
      <c r="A6" s="193" t="s">
        <v>20</v>
      </c>
      <c r="B6" s="193" t="s">
        <v>65</v>
      </c>
      <c r="C6" s="193" t="s">
        <v>12</v>
      </c>
      <c r="D6" s="193" t="s">
        <v>66</v>
      </c>
      <c r="E6" s="199" t="s">
        <v>113</v>
      </c>
      <c r="F6" s="200"/>
      <c r="G6" s="200"/>
      <c r="H6" s="201"/>
    </row>
    <row r="7" spans="1:8" ht="31.5" customHeight="1" x14ac:dyDescent="0.2">
      <c r="A7" s="194"/>
      <c r="B7" s="194"/>
      <c r="C7" s="194"/>
      <c r="D7" s="194"/>
      <c r="E7" s="5">
        <v>2021</v>
      </c>
      <c r="F7" s="5">
        <v>2022</v>
      </c>
      <c r="G7" s="5">
        <v>2023</v>
      </c>
      <c r="H7" s="5">
        <v>2024</v>
      </c>
    </row>
    <row r="8" spans="1:8" ht="15.7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36" customHeight="1" x14ac:dyDescent="0.2">
      <c r="A9" s="230" t="s">
        <v>216</v>
      </c>
      <c r="B9" s="230"/>
      <c r="C9" s="230"/>
      <c r="D9" s="230"/>
      <c r="E9" s="230"/>
      <c r="F9" s="230"/>
      <c r="G9" s="230"/>
      <c r="H9" s="230"/>
    </row>
    <row r="10" spans="1:8" ht="33.75" customHeight="1" x14ac:dyDescent="0.2">
      <c r="A10" s="202" t="s">
        <v>217</v>
      </c>
      <c r="B10" s="203"/>
      <c r="C10" s="203"/>
      <c r="D10" s="203"/>
      <c r="E10" s="203"/>
      <c r="F10" s="203"/>
      <c r="G10" s="203"/>
      <c r="H10" s="204"/>
    </row>
    <row r="11" spans="1:8" ht="47.25" x14ac:dyDescent="0.2">
      <c r="A11" s="5">
        <v>1</v>
      </c>
      <c r="B11" s="5" t="s">
        <v>3</v>
      </c>
      <c r="C11" s="5" t="s">
        <v>8</v>
      </c>
      <c r="D11" s="5" t="s">
        <v>62</v>
      </c>
      <c r="E11" s="5" t="s">
        <v>72</v>
      </c>
      <c r="F11" s="5" t="s">
        <v>72</v>
      </c>
      <c r="G11" s="5" t="s">
        <v>67</v>
      </c>
      <c r="H11" s="5" t="s">
        <v>73</v>
      </c>
    </row>
    <row r="12" spans="1:8" ht="31.5" x14ac:dyDescent="0.2">
      <c r="A12" s="5">
        <v>2</v>
      </c>
      <c r="B12" s="5" t="s">
        <v>63</v>
      </c>
      <c r="C12" s="5" t="s">
        <v>8</v>
      </c>
      <c r="D12" s="5" t="s">
        <v>64</v>
      </c>
      <c r="E12" s="5" t="s">
        <v>68</v>
      </c>
      <c r="F12" s="5" t="s">
        <v>68</v>
      </c>
      <c r="G12" s="5" t="s">
        <v>68</v>
      </c>
      <c r="H12" s="5" t="s">
        <v>68</v>
      </c>
    </row>
    <row r="13" spans="1:8" ht="15.75" x14ac:dyDescent="0.2">
      <c r="A13" s="202" t="s">
        <v>218</v>
      </c>
      <c r="B13" s="203"/>
      <c r="C13" s="203"/>
      <c r="D13" s="203"/>
      <c r="E13" s="203"/>
      <c r="F13" s="203"/>
      <c r="G13" s="203"/>
      <c r="H13" s="204"/>
    </row>
    <row r="14" spans="1:8" s="27" customFormat="1" ht="63" x14ac:dyDescent="0.2">
      <c r="A14" s="44">
        <v>3</v>
      </c>
      <c r="B14" s="42" t="s">
        <v>102</v>
      </c>
      <c r="C14" s="42" t="s">
        <v>100</v>
      </c>
      <c r="D14" s="42" t="s">
        <v>101</v>
      </c>
      <c r="E14" s="44">
        <v>1</v>
      </c>
      <c r="F14" s="44">
        <v>1</v>
      </c>
      <c r="G14" s="44">
        <v>1</v>
      </c>
      <c r="H14" s="44">
        <v>1</v>
      </c>
    </row>
    <row r="15" spans="1:8" ht="15.75" x14ac:dyDescent="0.25">
      <c r="A15" s="41"/>
      <c r="B15" s="3"/>
      <c r="C15" s="3"/>
      <c r="D15" s="3"/>
      <c r="E15" s="3"/>
      <c r="F15" s="3"/>
      <c r="G15" s="3"/>
      <c r="H15" s="3"/>
    </row>
    <row r="16" spans="1:8" ht="68.25" customHeight="1" x14ac:dyDescent="0.25">
      <c r="A16" s="192"/>
      <c r="B16" s="228"/>
      <c r="C16" s="3"/>
      <c r="D16" s="3"/>
      <c r="E16" s="3"/>
      <c r="F16" s="229"/>
      <c r="G16" s="229"/>
      <c r="H16" s="3"/>
    </row>
    <row r="17" spans="1:8" ht="15.75" x14ac:dyDescent="0.25">
      <c r="A17" s="41"/>
      <c r="B17" s="3"/>
      <c r="C17" s="3"/>
      <c r="D17" s="3"/>
      <c r="E17" s="3"/>
      <c r="F17" s="3"/>
      <c r="G17" s="3"/>
      <c r="H17" s="3"/>
    </row>
    <row r="18" spans="1:8" ht="15.75" x14ac:dyDescent="0.25">
      <c r="A18" s="41"/>
      <c r="B18" s="3"/>
      <c r="C18" s="3"/>
      <c r="D18" s="3"/>
      <c r="E18" s="3"/>
      <c r="F18" s="3"/>
      <c r="G18" s="3"/>
      <c r="H18" s="3"/>
    </row>
    <row r="19" spans="1:8" ht="15.75" x14ac:dyDescent="0.25">
      <c r="A19" s="41"/>
      <c r="B19" s="3"/>
      <c r="C19" s="3"/>
      <c r="D19" s="3"/>
      <c r="E19" s="3"/>
      <c r="F19" s="3"/>
      <c r="G19" s="3"/>
      <c r="H19" s="3"/>
    </row>
    <row r="20" spans="1:8" ht="15.75" x14ac:dyDescent="0.25">
      <c r="A20" s="41"/>
      <c r="B20" s="3"/>
      <c r="C20" s="3"/>
      <c r="D20" s="3"/>
      <c r="E20" s="3"/>
      <c r="F20" s="3"/>
      <c r="G20" s="3"/>
      <c r="H20" s="3"/>
    </row>
    <row r="21" spans="1:8" ht="44.25" customHeight="1" x14ac:dyDescent="0.2"/>
  </sheetData>
  <customSheetViews>
    <customSheetView guid="{0CE72C7C-BA16-4CAF-8510-EA0FA4147AAD}" scale="60" showPageBreaks="1" printArea="1" view="pageBreakPreview" showRuler="0">
      <selection activeCell="A13" sqref="A13:B13"/>
      <pageMargins left="0.39370078740157483" right="0.39370078740157483" top="0.98425196850393704" bottom="0.39370078740157483" header="0" footer="0"/>
      <pageSetup paperSize="9" scale="93" orientation="landscape" r:id="rId1"/>
      <headerFooter alignWithMargins="0"/>
    </customSheetView>
    <customSheetView guid="{C04E132C-DB09-4BDA-934A-E24AADBD03E8}" scale="75" showPageBreaks="1" printArea="1" view="pageBreakPreview" showRuler="0">
      <selection activeCell="A6" sqref="A6:K6"/>
      <pageMargins left="0.39370078740157483" right="0.39370078740157483" top="0.98425196850393704" bottom="0.39370078740157483" header="0" footer="0"/>
      <pageSetup paperSize="9" scale="88" orientation="landscape" r:id="rId2"/>
      <headerFooter alignWithMargins="0"/>
    </customSheetView>
  </customSheetViews>
  <mergeCells count="12">
    <mergeCell ref="F1:H1"/>
    <mergeCell ref="A16:B16"/>
    <mergeCell ref="F16:G16"/>
    <mergeCell ref="A9:H9"/>
    <mergeCell ref="A4:H4"/>
    <mergeCell ref="A6:A7"/>
    <mergeCell ref="B6:B7"/>
    <mergeCell ref="C6:C7"/>
    <mergeCell ref="D6:D7"/>
    <mergeCell ref="A10:H10"/>
    <mergeCell ref="A13:H13"/>
    <mergeCell ref="E6:H6"/>
  </mergeCells>
  <phoneticPr fontId="5" type="noConversion"/>
  <pageMargins left="0.78740157480314965" right="0.78740157480314965" top="1.1811023622047245" bottom="0.39370078740157483" header="0" footer="0"/>
  <pageSetup paperSize="9" scale="54" orientation="landscape" r:id="rId3"/>
  <headerFooter alignWithMargins="0">
    <oddHeader>&amp;C&amp;"Times New Roman,обычный"&amp;12 41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22"/>
  <sheetViews>
    <sheetView view="pageLayout" zoomScaleNormal="100" zoomScaleSheetLayoutView="85" workbookViewId="0">
      <selection activeCell="A3" sqref="A3:L3"/>
    </sheetView>
  </sheetViews>
  <sheetFormatPr defaultRowHeight="15.75" x14ac:dyDescent="0.25"/>
  <cols>
    <col min="1" max="1" width="9.140625" style="41"/>
    <col min="2" max="2" width="30" style="3" customWidth="1"/>
    <col min="3" max="3" width="17.28515625" style="3" customWidth="1"/>
    <col min="4" max="4" width="9.28515625" style="3" bestFit="1" customWidth="1"/>
    <col min="5" max="5" width="9.140625" style="3"/>
    <col min="6" max="6" width="16.140625" style="3" customWidth="1"/>
    <col min="7" max="7" width="9.28515625" style="3" bestFit="1" customWidth="1"/>
    <col min="8" max="9" width="14.85546875" style="3" customWidth="1"/>
    <col min="10" max="10" width="14" style="3" customWidth="1"/>
    <col min="11" max="11" width="15" style="3" customWidth="1"/>
    <col min="12" max="12" width="43.85546875" style="3" customWidth="1"/>
    <col min="13" max="16384" width="9.140625" style="3"/>
  </cols>
  <sheetData>
    <row r="1" spans="1:12" ht="105" customHeight="1" x14ac:dyDescent="0.25">
      <c r="B1" s="7"/>
      <c r="C1" s="2"/>
      <c r="D1" s="2"/>
      <c r="E1" s="2"/>
      <c r="F1" s="2"/>
      <c r="G1" s="2"/>
      <c r="H1" s="2"/>
      <c r="I1" s="2"/>
      <c r="J1" s="2"/>
      <c r="K1" s="192" t="s">
        <v>148</v>
      </c>
      <c r="L1" s="228"/>
    </row>
    <row r="2" spans="1:12" x14ac:dyDescent="0.25">
      <c r="B2" s="17"/>
    </row>
    <row r="3" spans="1:12" ht="46.5" customHeight="1" x14ac:dyDescent="0.25">
      <c r="A3" s="220" t="s">
        <v>149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x14ac:dyDescent="0.25">
      <c r="B4" s="4"/>
    </row>
    <row r="5" spans="1:12" ht="33.75" customHeight="1" x14ac:dyDescent="0.25">
      <c r="A5" s="224" t="s">
        <v>20</v>
      </c>
      <c r="B5" s="198" t="s">
        <v>70</v>
      </c>
      <c r="C5" s="198" t="s">
        <v>39</v>
      </c>
      <c r="D5" s="198" t="s">
        <v>25</v>
      </c>
      <c r="E5" s="198"/>
      <c r="F5" s="198"/>
      <c r="G5" s="198"/>
      <c r="H5" s="198" t="s">
        <v>114</v>
      </c>
      <c r="I5" s="198"/>
      <c r="J5" s="198"/>
      <c r="K5" s="198"/>
      <c r="L5" s="198" t="s">
        <v>26</v>
      </c>
    </row>
    <row r="6" spans="1:12" ht="94.5" x14ac:dyDescent="0.25">
      <c r="A6" s="224"/>
      <c r="B6" s="198"/>
      <c r="C6" s="198"/>
      <c r="D6" s="5" t="s">
        <v>24</v>
      </c>
      <c r="E6" s="5" t="s">
        <v>27</v>
      </c>
      <c r="F6" s="5" t="s">
        <v>28</v>
      </c>
      <c r="G6" s="5" t="s">
        <v>29</v>
      </c>
      <c r="H6" s="5">
        <v>2022</v>
      </c>
      <c r="I6" s="5">
        <v>2023</v>
      </c>
      <c r="J6" s="5">
        <v>2024</v>
      </c>
      <c r="K6" s="5" t="s">
        <v>82</v>
      </c>
      <c r="L6" s="198"/>
    </row>
    <row r="7" spans="1:12" x14ac:dyDescent="0.25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6" customHeight="1" x14ac:dyDescent="0.25">
      <c r="A8" s="232" t="str">
        <f>'Пр.1 к 3ПП'!A9:H9</f>
        <v>Цель подпрограммы: эффективное, ответственное и прозрачное управление финансовыми ресурсами в рамках выполнения установленных функций и полномочий, а также высокая эффективность расходов районного бюджета.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</row>
    <row r="9" spans="1:12" ht="36" customHeight="1" x14ac:dyDescent="0.25">
      <c r="A9" s="233" t="str">
        <f>'Пр.1 к 3ПП'!A10:H10</f>
        <v>Задача подпрограммы: повысить качество планирования и управления муниципальными финансами, развить программно-целевые принципы формирования бюджета, организовать и осуществить внутренний муниципальный финансовый контроль и контроль в сфере закупок Туруханского района.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</row>
    <row r="10" spans="1:12" ht="22.5" customHeight="1" x14ac:dyDescent="0.25">
      <c r="A10" s="224">
        <v>1</v>
      </c>
      <c r="B10" s="234" t="s">
        <v>126</v>
      </c>
      <c r="C10" s="198" t="s">
        <v>30</v>
      </c>
      <c r="D10" s="224">
        <v>240</v>
      </c>
      <c r="E10" s="239" t="s">
        <v>69</v>
      </c>
      <c r="F10" s="236">
        <v>1230080460</v>
      </c>
      <c r="G10" s="14">
        <v>121</v>
      </c>
      <c r="H10" s="136">
        <v>21423.695</v>
      </c>
      <c r="I10" s="136">
        <v>16643.616999999998</v>
      </c>
      <c r="J10" s="136">
        <v>16643.616999999998</v>
      </c>
      <c r="K10" s="46">
        <f t="shared" ref="K10:K16" si="0">H10+I10+J10</f>
        <v>54710.928999999996</v>
      </c>
      <c r="L10" s="198" t="s">
        <v>71</v>
      </c>
    </row>
    <row r="11" spans="1:12" ht="20.25" customHeight="1" x14ac:dyDescent="0.25">
      <c r="A11" s="224"/>
      <c r="B11" s="234"/>
      <c r="C11" s="198"/>
      <c r="D11" s="224"/>
      <c r="E11" s="239"/>
      <c r="F11" s="236"/>
      <c r="G11" s="14">
        <v>122</v>
      </c>
      <c r="H11" s="136">
        <v>1324.0550000000001</v>
      </c>
      <c r="I11" s="136">
        <v>2103.4499999999998</v>
      </c>
      <c r="J11" s="136">
        <v>2103.4499999999998</v>
      </c>
      <c r="K11" s="46">
        <f t="shared" si="0"/>
        <v>5530.9549999999999</v>
      </c>
      <c r="L11" s="198"/>
    </row>
    <row r="12" spans="1:12" ht="30.75" customHeight="1" x14ac:dyDescent="0.25">
      <c r="A12" s="224"/>
      <c r="B12" s="234"/>
      <c r="C12" s="198"/>
      <c r="D12" s="224"/>
      <c r="E12" s="239"/>
      <c r="F12" s="236"/>
      <c r="G12" s="14">
        <v>129</v>
      </c>
      <c r="H12" s="136">
        <v>6088.3969999999999</v>
      </c>
      <c r="I12" s="136">
        <v>5026.3720000000003</v>
      </c>
      <c r="J12" s="136">
        <v>5026.3720000000003</v>
      </c>
      <c r="K12" s="46">
        <f t="shared" si="0"/>
        <v>16141.141</v>
      </c>
      <c r="L12" s="198"/>
    </row>
    <row r="13" spans="1:12" ht="66.75" customHeight="1" x14ac:dyDescent="0.25">
      <c r="A13" s="224"/>
      <c r="B13" s="234"/>
      <c r="C13" s="198"/>
      <c r="D13" s="224"/>
      <c r="E13" s="239"/>
      <c r="F13" s="236"/>
      <c r="G13" s="14">
        <v>244</v>
      </c>
      <c r="H13" s="136">
        <v>2976.797</v>
      </c>
      <c r="I13" s="136">
        <v>1706.68</v>
      </c>
      <c r="J13" s="136">
        <v>1706.68</v>
      </c>
      <c r="K13" s="46">
        <f t="shared" si="0"/>
        <v>6390.1570000000002</v>
      </c>
      <c r="L13" s="198"/>
    </row>
    <row r="14" spans="1:12" ht="41.25" customHeight="1" x14ac:dyDescent="0.25">
      <c r="A14" s="224"/>
      <c r="B14" s="234"/>
      <c r="C14" s="198"/>
      <c r="D14" s="224"/>
      <c r="E14" s="239"/>
      <c r="F14" s="236"/>
      <c r="G14" s="14">
        <v>247</v>
      </c>
      <c r="H14" s="136">
        <v>2356.4360000000001</v>
      </c>
      <c r="I14" s="136">
        <v>2885</v>
      </c>
      <c r="J14" s="136">
        <v>2885</v>
      </c>
      <c r="K14" s="46">
        <f t="shared" si="0"/>
        <v>8126.4359999999997</v>
      </c>
      <c r="L14" s="198"/>
    </row>
    <row r="15" spans="1:12" ht="29.25" customHeight="1" x14ac:dyDescent="0.25">
      <c r="A15" s="224"/>
      <c r="B15" s="234"/>
      <c r="C15" s="198"/>
      <c r="D15" s="224"/>
      <c r="E15" s="239"/>
      <c r="F15" s="236"/>
      <c r="G15" s="14">
        <v>831</v>
      </c>
      <c r="H15" s="136">
        <v>10</v>
      </c>
      <c r="I15" s="136">
        <v>15</v>
      </c>
      <c r="J15" s="136">
        <v>15</v>
      </c>
      <c r="K15" s="46">
        <f t="shared" si="0"/>
        <v>40</v>
      </c>
      <c r="L15" s="198"/>
    </row>
    <row r="16" spans="1:12" ht="33.75" customHeight="1" x14ac:dyDescent="0.25">
      <c r="A16" s="224"/>
      <c r="B16" s="234"/>
      <c r="C16" s="238"/>
      <c r="D16" s="238"/>
      <c r="E16" s="238"/>
      <c r="F16" s="237"/>
      <c r="G16" s="37">
        <v>853</v>
      </c>
      <c r="H16" s="136">
        <v>0.5</v>
      </c>
      <c r="I16" s="136">
        <v>15</v>
      </c>
      <c r="J16" s="136">
        <v>15</v>
      </c>
      <c r="K16" s="46">
        <f t="shared" si="0"/>
        <v>30.5</v>
      </c>
      <c r="L16" s="198"/>
    </row>
    <row r="17" spans="1:12" ht="47.25" customHeight="1" x14ac:dyDescent="0.25">
      <c r="A17" s="224"/>
      <c r="B17" s="234"/>
      <c r="C17" s="64" t="s">
        <v>125</v>
      </c>
      <c r="D17" s="65" t="s">
        <v>43</v>
      </c>
      <c r="E17" s="65" t="s">
        <v>43</v>
      </c>
      <c r="F17" s="65" t="s">
        <v>43</v>
      </c>
      <c r="G17" s="65" t="s">
        <v>43</v>
      </c>
      <c r="H17" s="68">
        <f>SUM(H10:H16)</f>
        <v>34179.879999999997</v>
      </c>
      <c r="I17" s="68">
        <f>SUM(I10:I16)</f>
        <v>28395.118999999999</v>
      </c>
      <c r="J17" s="68">
        <f>SUM(J10:J16)</f>
        <v>28395.118999999999</v>
      </c>
      <c r="K17" s="68">
        <f>SUM(K10:K16)</f>
        <v>90970.118000000002</v>
      </c>
      <c r="L17" s="65" t="s">
        <v>43</v>
      </c>
    </row>
    <row r="18" spans="1:12" x14ac:dyDescent="0.25">
      <c r="A18" s="235" t="str">
        <f>'Пр.1 к 3ПП'!A13:H13</f>
        <v>Задача подпрограммы: обеспечить доступ для граждан к информации о районном бюджете и бюджетном процессе.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</row>
    <row r="19" spans="1:12" ht="78.75" x14ac:dyDescent="0.25">
      <c r="A19" s="224">
        <v>2</v>
      </c>
      <c r="B19" s="231" t="s">
        <v>102</v>
      </c>
      <c r="C19" s="40" t="s">
        <v>30</v>
      </c>
      <c r="D19" s="14">
        <v>240</v>
      </c>
      <c r="E19" s="14" t="s">
        <v>103</v>
      </c>
      <c r="F19" s="39" t="s">
        <v>103</v>
      </c>
      <c r="G19" s="14" t="s">
        <v>103</v>
      </c>
      <c r="H19" s="67">
        <v>0</v>
      </c>
      <c r="I19" s="67">
        <v>0</v>
      </c>
      <c r="J19" s="67">
        <v>0</v>
      </c>
      <c r="K19" s="67">
        <f>SUM(H19:J19)</f>
        <v>0</v>
      </c>
      <c r="L19" s="40" t="s">
        <v>104</v>
      </c>
    </row>
    <row r="20" spans="1:12" ht="31.5" x14ac:dyDescent="0.25">
      <c r="A20" s="224"/>
      <c r="B20" s="231"/>
      <c r="C20" s="64" t="s">
        <v>125</v>
      </c>
      <c r="D20" s="65" t="s">
        <v>43</v>
      </c>
      <c r="E20" s="65" t="s">
        <v>43</v>
      </c>
      <c r="F20" s="65" t="s">
        <v>43</v>
      </c>
      <c r="G20" s="65" t="s">
        <v>43</v>
      </c>
      <c r="H20" s="68">
        <f>H19</f>
        <v>0</v>
      </c>
      <c r="I20" s="68">
        <f>I19</f>
        <v>0</v>
      </c>
      <c r="J20" s="68">
        <f>J19</f>
        <v>0</v>
      </c>
      <c r="K20" s="68">
        <f>K19</f>
        <v>0</v>
      </c>
      <c r="L20" s="65" t="s">
        <v>43</v>
      </c>
    </row>
    <row r="21" spans="1:12" x14ac:dyDescent="0.25">
      <c r="A21" s="61"/>
      <c r="B21" s="63" t="s">
        <v>120</v>
      </c>
      <c r="C21" s="61"/>
      <c r="D21" s="61"/>
      <c r="E21" s="61"/>
      <c r="F21" s="61"/>
      <c r="G21" s="61"/>
      <c r="H21" s="62">
        <f>H17</f>
        <v>34179.879999999997</v>
      </c>
      <c r="I21" s="62">
        <f>I17</f>
        <v>28395.118999999999</v>
      </c>
      <c r="J21" s="62">
        <f>J17</f>
        <v>28395.118999999999</v>
      </c>
      <c r="K21" s="62">
        <f>K17</f>
        <v>90970.118000000002</v>
      </c>
      <c r="L21" s="61"/>
    </row>
    <row r="22" spans="1:12" x14ac:dyDescent="0.25">
      <c r="H22" s="70"/>
      <c r="I22" s="70"/>
      <c r="J22" s="70"/>
      <c r="K22" s="70"/>
    </row>
  </sheetData>
  <customSheetViews>
    <customSheetView guid="{0CE72C7C-BA16-4CAF-8510-EA0FA4147AAD}" showPageBreaks="1" printArea="1" showRuler="0">
      <selection activeCell="J8" sqref="J8:J12"/>
      <pageMargins left="0.39370078740157483" right="0.39370078740157483" top="0.78740157480314965" bottom="0.39370078740157483" header="0" footer="0"/>
      <pageSetup paperSize="9" scale="82" orientation="landscape" r:id="rId1"/>
      <headerFooter alignWithMargins="0"/>
    </customSheetView>
    <customSheetView guid="{C04E132C-DB09-4BDA-934A-E24AADBD03E8}" showRuler="0" topLeftCell="B1">
      <selection activeCell="J10" sqref="J10"/>
      <pageMargins left="0.39370078740157483" right="0.39370078740157483" top="0.78740157480314965" bottom="0.39370078740157483" header="0" footer="0"/>
      <pageSetup paperSize="9" scale="82" orientation="landscape" r:id="rId2"/>
      <headerFooter alignWithMargins="0"/>
    </customSheetView>
  </customSheetViews>
  <mergeCells count="20">
    <mergeCell ref="K1:L1"/>
    <mergeCell ref="B5:B6"/>
    <mergeCell ref="C5:C6"/>
    <mergeCell ref="D5:G5"/>
    <mergeCell ref="H5:K5"/>
    <mergeCell ref="L5:L6"/>
    <mergeCell ref="B19:B20"/>
    <mergeCell ref="A19:A20"/>
    <mergeCell ref="A3:L3"/>
    <mergeCell ref="A8:L8"/>
    <mergeCell ref="L10:L16"/>
    <mergeCell ref="A9:L9"/>
    <mergeCell ref="B10:B17"/>
    <mergeCell ref="A10:A17"/>
    <mergeCell ref="A18:L18"/>
    <mergeCell ref="F10:F16"/>
    <mergeCell ref="C10:C16"/>
    <mergeCell ref="D10:D16"/>
    <mergeCell ref="E10:E16"/>
    <mergeCell ref="A5:A6"/>
  </mergeCells>
  <phoneticPr fontId="5" type="noConversion"/>
  <pageMargins left="0.59055118110236227" right="0.59055118110236227" top="0.78740157480314965" bottom="0.39370078740157483" header="0" footer="0"/>
  <pageSetup paperSize="9" scale="59" orientation="landscape" r:id="rId3"/>
  <headerFooter differentOddEven="1" alignWithMargins="0">
    <oddHeader>&amp;C&amp;"Times New Roman,обычный"&amp;12 42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topLeftCell="B1" zoomScaleNormal="100" zoomScaleSheetLayoutView="85" workbookViewId="0">
      <selection activeCell="B1" sqref="B1"/>
    </sheetView>
  </sheetViews>
  <sheetFormatPr defaultRowHeight="15.75" outlineLevelRow="1" x14ac:dyDescent="0.25"/>
  <cols>
    <col min="1" max="1" width="5.42578125" style="104" customWidth="1"/>
    <col min="2" max="2" width="49.7109375" style="29" customWidth="1"/>
    <col min="3" max="3" width="12" style="104" customWidth="1"/>
    <col min="4" max="4" width="17" style="29" customWidth="1"/>
    <col min="5" max="5" width="12.42578125" style="29" customWidth="1"/>
    <col min="6" max="6" width="12" style="29" customWidth="1"/>
    <col min="7" max="8" width="12.42578125" style="29" customWidth="1"/>
    <col min="9" max="16384" width="9.140625" style="29"/>
  </cols>
  <sheetData>
    <row r="1" spans="1:8" ht="130.5" customHeight="1" x14ac:dyDescent="0.25">
      <c r="F1" s="240" t="s">
        <v>190</v>
      </c>
      <c r="G1" s="240"/>
      <c r="H1" s="240"/>
    </row>
    <row r="2" spans="1:8" ht="18.75" x14ac:dyDescent="0.25">
      <c r="A2" s="51"/>
    </row>
    <row r="3" spans="1:8" ht="18.75" x14ac:dyDescent="0.25">
      <c r="A3" s="51"/>
    </row>
    <row r="4" spans="1:8" ht="18.75" x14ac:dyDescent="0.25">
      <c r="A4" s="241" t="s">
        <v>155</v>
      </c>
      <c r="B4" s="241"/>
      <c r="C4" s="241"/>
      <c r="D4" s="241"/>
      <c r="E4" s="241"/>
      <c r="F4" s="241"/>
      <c r="G4" s="241"/>
      <c r="H4" s="241"/>
    </row>
    <row r="5" spans="1:8" ht="18.75" x14ac:dyDescent="0.25">
      <c r="A5" s="242" t="s">
        <v>156</v>
      </c>
      <c r="B5" s="241"/>
      <c r="C5" s="241"/>
      <c r="D5" s="241"/>
      <c r="E5" s="241"/>
      <c r="F5" s="241"/>
      <c r="G5" s="241"/>
      <c r="H5" s="241"/>
    </row>
    <row r="6" spans="1:8" ht="18.75" x14ac:dyDescent="0.25">
      <c r="A6" s="242" t="s">
        <v>189</v>
      </c>
      <c r="B6" s="241"/>
      <c r="C6" s="241"/>
      <c r="D6" s="241"/>
      <c r="E6" s="241"/>
      <c r="F6" s="241"/>
      <c r="G6" s="241"/>
      <c r="H6" s="241"/>
    </row>
    <row r="7" spans="1:8" ht="13.5" customHeight="1" x14ac:dyDescent="0.25">
      <c r="A7" s="51"/>
    </row>
    <row r="8" spans="1:8" x14ac:dyDescent="0.25">
      <c r="A8" s="243" t="s">
        <v>20</v>
      </c>
      <c r="B8" s="243" t="s">
        <v>157</v>
      </c>
      <c r="C8" s="243" t="s">
        <v>12</v>
      </c>
      <c r="D8" s="243" t="s">
        <v>13</v>
      </c>
      <c r="E8" s="243" t="s">
        <v>113</v>
      </c>
      <c r="F8" s="243"/>
      <c r="G8" s="243"/>
      <c r="H8" s="243"/>
    </row>
    <row r="9" spans="1:8" x14ac:dyDescent="0.25">
      <c r="A9" s="243"/>
      <c r="B9" s="243"/>
      <c r="C9" s="243"/>
      <c r="D9" s="243"/>
      <c r="E9" s="31">
        <v>2021</v>
      </c>
      <c r="F9" s="31">
        <v>2022</v>
      </c>
      <c r="G9" s="31">
        <v>2023</v>
      </c>
      <c r="H9" s="31">
        <v>2024</v>
      </c>
    </row>
    <row r="10" spans="1:8" x14ac:dyDescent="0.2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</row>
    <row r="11" spans="1:8" x14ac:dyDescent="0.25">
      <c r="A11" s="244" t="s">
        <v>219</v>
      </c>
      <c r="B11" s="244"/>
      <c r="C11" s="244"/>
      <c r="D11" s="244"/>
      <c r="E11" s="244"/>
      <c r="F11" s="244"/>
      <c r="G11" s="244"/>
      <c r="H11" s="244"/>
    </row>
    <row r="12" spans="1:8" x14ac:dyDescent="0.25">
      <c r="A12" s="245" t="s">
        <v>220</v>
      </c>
      <c r="B12" s="245"/>
      <c r="C12" s="245"/>
      <c r="D12" s="245"/>
      <c r="E12" s="245"/>
      <c r="F12" s="245"/>
      <c r="G12" s="245"/>
      <c r="H12" s="245"/>
    </row>
    <row r="13" spans="1:8" ht="63" x14ac:dyDescent="0.25">
      <c r="A13" s="105" t="s">
        <v>158</v>
      </c>
      <c r="B13" s="106" t="s">
        <v>159</v>
      </c>
      <c r="C13" s="105" t="s">
        <v>16</v>
      </c>
      <c r="D13" s="105" t="s">
        <v>160</v>
      </c>
      <c r="E13" s="31" t="str">
        <f>CONCATENATE("не более ",E16)</f>
        <v>не более 6</v>
      </c>
      <c r="F13" s="31" t="str">
        <f>CONCATENATE("не более ",F16)</f>
        <v>не более 12,8</v>
      </c>
      <c r="G13" s="31" t="str">
        <f>CONCATENATE("не более ",G16)</f>
        <v>не более 12,3</v>
      </c>
      <c r="H13" s="31" t="str">
        <f>CONCATENATE("не более ",H16)</f>
        <v>не более 12,5</v>
      </c>
    </row>
    <row r="14" spans="1:8" ht="18.75" hidden="1" outlineLevel="1" x14ac:dyDescent="0.25">
      <c r="A14" s="51"/>
      <c r="B14" s="29" t="s">
        <v>161</v>
      </c>
      <c r="E14" s="29">
        <v>15825</v>
      </c>
      <c r="F14" s="29">
        <v>15539</v>
      </c>
      <c r="G14" s="29">
        <v>15265</v>
      </c>
      <c r="H14" s="29">
        <v>15003</v>
      </c>
    </row>
    <row r="15" spans="1:8" ht="18.75" hidden="1" outlineLevel="1" x14ac:dyDescent="0.25">
      <c r="A15" s="51"/>
      <c r="B15" s="29" t="s">
        <v>162</v>
      </c>
      <c r="E15" s="29">
        <f>SUM(F19:F24)</f>
        <v>95326.308000000005</v>
      </c>
      <c r="F15" s="107">
        <f>'пр 2 к 4 пп'!H56</f>
        <v>198333.86899999998</v>
      </c>
      <c r="G15" s="107">
        <f>'пр 2 к 4 пп'!I56</f>
        <v>187894.66800000003</v>
      </c>
      <c r="H15" s="107">
        <f>'пр 2 к 4 пп'!J56</f>
        <v>187893.56800000003</v>
      </c>
    </row>
    <row r="16" spans="1:8" ht="18.75" hidden="1" outlineLevel="1" x14ac:dyDescent="0.25">
      <c r="A16" s="51"/>
      <c r="E16" s="108">
        <f>ROUND(E15/E14,1)</f>
        <v>6</v>
      </c>
      <c r="F16" s="108">
        <f>ROUND(F15/F14,1)</f>
        <v>12.8</v>
      </c>
      <c r="G16" s="108">
        <f>ROUND(G15/G14,1)</f>
        <v>12.3</v>
      </c>
      <c r="H16" s="108">
        <f>ROUND(H15/H14,1)</f>
        <v>12.5</v>
      </c>
    </row>
    <row r="17" spans="1:6" ht="18.75" collapsed="1" x14ac:dyDescent="0.25">
      <c r="A17" s="51"/>
    </row>
    <row r="18" spans="1:6" hidden="1" outlineLevel="1" x14ac:dyDescent="0.25">
      <c r="D18" s="29" t="s">
        <v>163</v>
      </c>
    </row>
    <row r="19" spans="1:6" hidden="1" outlineLevel="1" x14ac:dyDescent="0.25">
      <c r="D19" s="29" t="s">
        <v>164</v>
      </c>
      <c r="F19" s="29">
        <v>2076.4349999999999</v>
      </c>
    </row>
    <row r="20" spans="1:6" hidden="1" outlineLevel="1" x14ac:dyDescent="0.25">
      <c r="D20" s="29" t="s">
        <v>165</v>
      </c>
      <c r="F20" s="29">
        <v>90344.873000000007</v>
      </c>
    </row>
    <row r="21" spans="1:6" hidden="1" outlineLevel="1" x14ac:dyDescent="0.25">
      <c r="D21" s="29" t="s">
        <v>166</v>
      </c>
      <c r="F21" s="29">
        <v>1440.5</v>
      </c>
    </row>
    <row r="22" spans="1:6" hidden="1" outlineLevel="1" x14ac:dyDescent="0.25">
      <c r="D22" s="29" t="s">
        <v>167</v>
      </c>
      <c r="F22" s="29">
        <v>6.8</v>
      </c>
    </row>
    <row r="23" spans="1:6" hidden="1" outlineLevel="1" x14ac:dyDescent="0.25">
      <c r="D23" s="29" t="s">
        <v>168</v>
      </c>
      <c r="F23" s="29">
        <v>726.5</v>
      </c>
    </row>
    <row r="24" spans="1:6" hidden="1" outlineLevel="1" x14ac:dyDescent="0.25">
      <c r="D24" s="29" t="s">
        <v>169</v>
      </c>
      <c r="F24" s="29">
        <v>731.2</v>
      </c>
    </row>
    <row r="25" spans="1:6" hidden="1" outlineLevel="1" x14ac:dyDescent="0.25"/>
    <row r="26" spans="1:6" collapsed="1" x14ac:dyDescent="0.25"/>
  </sheetData>
  <mergeCells count="11">
    <mergeCell ref="A11:H11"/>
    <mergeCell ref="A12:H12"/>
    <mergeCell ref="A8:A9"/>
    <mergeCell ref="B8:B9"/>
    <mergeCell ref="C8:C9"/>
    <mergeCell ref="D8:D9"/>
    <mergeCell ref="F1:H1"/>
    <mergeCell ref="A4:H4"/>
    <mergeCell ref="A5:H5"/>
    <mergeCell ref="A6:H6"/>
    <mergeCell ref="E8:H8"/>
  </mergeCells>
  <phoneticPr fontId="5" type="noConversion"/>
  <pageMargins left="0.78740157480314965" right="0.78740157480314965" top="1.1811023622047245" bottom="0.39370078740157483" header="0" footer="0"/>
  <pageSetup paperSize="9" scale="90" orientation="landscape" r:id="rId1"/>
  <headerFooter alignWithMargins="0">
    <oddHeader>&amp;C&amp;"Times New Roman,обычный"43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8"/>
  <sheetViews>
    <sheetView view="pageLayout" zoomScaleNormal="85" zoomScaleSheetLayoutView="85" workbookViewId="0">
      <selection activeCell="J33" sqref="J33"/>
    </sheetView>
  </sheetViews>
  <sheetFormatPr defaultRowHeight="18.75" x14ac:dyDescent="0.2"/>
  <cols>
    <col min="1" max="1" width="4.28515625" style="109" customWidth="1"/>
    <col min="2" max="2" width="48" style="110" customWidth="1"/>
    <col min="3" max="3" width="22" style="110" customWidth="1"/>
    <col min="4" max="4" width="8.42578125" style="109" customWidth="1"/>
    <col min="5" max="5" width="8.42578125" style="110" customWidth="1"/>
    <col min="6" max="6" width="20.28515625" style="110" customWidth="1"/>
    <col min="7" max="7" width="6.5703125" style="110" customWidth="1"/>
    <col min="8" max="10" width="19.28515625" style="110" customWidth="1"/>
    <col min="11" max="11" width="22.85546875" style="110" customWidth="1"/>
    <col min="12" max="12" width="28" style="110" customWidth="1"/>
    <col min="13" max="16384" width="9.140625" style="110"/>
  </cols>
  <sheetData>
    <row r="1" spans="1:12" ht="102" customHeight="1" x14ac:dyDescent="0.3">
      <c r="K1" s="263" t="s">
        <v>170</v>
      </c>
      <c r="L1" s="263"/>
    </row>
    <row r="4" spans="1:12" x14ac:dyDescent="0.2">
      <c r="A4" s="264" t="s">
        <v>155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</row>
    <row r="5" spans="1:12" x14ac:dyDescent="0.2">
      <c r="A5" s="264" t="s">
        <v>171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</row>
    <row r="7" spans="1:12" ht="54" customHeight="1" x14ac:dyDescent="0.2">
      <c r="A7" s="265" t="s">
        <v>20</v>
      </c>
      <c r="B7" s="265" t="s">
        <v>172</v>
      </c>
      <c r="C7" s="265" t="s">
        <v>173</v>
      </c>
      <c r="D7" s="265" t="s">
        <v>25</v>
      </c>
      <c r="E7" s="265"/>
      <c r="F7" s="265"/>
      <c r="G7" s="265"/>
      <c r="H7" s="265" t="s">
        <v>174</v>
      </c>
      <c r="I7" s="265"/>
      <c r="J7" s="265"/>
      <c r="K7" s="265"/>
      <c r="L7" s="265" t="s">
        <v>175</v>
      </c>
    </row>
    <row r="8" spans="1:12" ht="66.75" customHeight="1" x14ac:dyDescent="0.2">
      <c r="A8" s="265"/>
      <c r="B8" s="265"/>
      <c r="C8" s="265"/>
      <c r="D8" s="105" t="s">
        <v>24</v>
      </c>
      <c r="E8" s="105" t="s">
        <v>27</v>
      </c>
      <c r="F8" s="105" t="s">
        <v>28</v>
      </c>
      <c r="G8" s="105" t="s">
        <v>29</v>
      </c>
      <c r="H8" s="105">
        <v>2022</v>
      </c>
      <c r="I8" s="105">
        <v>2023</v>
      </c>
      <c r="J8" s="105">
        <v>2024</v>
      </c>
      <c r="K8" s="105" t="s">
        <v>82</v>
      </c>
      <c r="L8" s="265"/>
    </row>
    <row r="9" spans="1:12" x14ac:dyDescent="0.2">
      <c r="A9" s="105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05">
        <v>12</v>
      </c>
    </row>
    <row r="10" spans="1:12" s="111" customFormat="1" x14ac:dyDescent="0.2">
      <c r="A10" s="266" t="str">
        <f>'пр 1 к 4 ПП'!A11:H11</f>
        <v>Цель: высокая эффективности деятельности администрации.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</row>
    <row r="11" spans="1:12" s="111" customFormat="1" x14ac:dyDescent="0.2">
      <c r="A11" s="258" t="s">
        <v>221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</row>
    <row r="12" spans="1:12" ht="27" customHeight="1" x14ac:dyDescent="0.2">
      <c r="A12" s="246">
        <v>1</v>
      </c>
      <c r="B12" s="246" t="s">
        <v>173</v>
      </c>
      <c r="C12" s="252" t="s">
        <v>144</v>
      </c>
      <c r="D12" s="249">
        <v>241</v>
      </c>
      <c r="E12" s="262" t="s">
        <v>176</v>
      </c>
      <c r="F12" s="262" t="s">
        <v>226</v>
      </c>
      <c r="G12" s="31">
        <v>121</v>
      </c>
      <c r="H12" s="113">
        <v>2659.9</v>
      </c>
      <c r="I12" s="113">
        <v>2550.2399999999998</v>
      </c>
      <c r="J12" s="113">
        <v>2550.2399999999998</v>
      </c>
      <c r="K12" s="113">
        <f t="shared" ref="K12:K26" si="0">H12+I12+J12</f>
        <v>7760.3799999999992</v>
      </c>
      <c r="L12" s="265" t="s">
        <v>206</v>
      </c>
    </row>
    <row r="13" spans="1:12" ht="27" customHeight="1" x14ac:dyDescent="0.2">
      <c r="A13" s="247"/>
      <c r="B13" s="247"/>
      <c r="C13" s="253"/>
      <c r="D13" s="250"/>
      <c r="E13" s="262"/>
      <c r="F13" s="262"/>
      <c r="G13" s="31">
        <v>122</v>
      </c>
      <c r="H13" s="113">
        <v>160</v>
      </c>
      <c r="I13" s="113">
        <v>160</v>
      </c>
      <c r="J13" s="113">
        <v>160</v>
      </c>
      <c r="K13" s="113">
        <f t="shared" si="0"/>
        <v>480</v>
      </c>
      <c r="L13" s="265"/>
    </row>
    <row r="14" spans="1:12" ht="27" customHeight="1" x14ac:dyDescent="0.2">
      <c r="A14" s="247"/>
      <c r="B14" s="247"/>
      <c r="C14" s="254"/>
      <c r="D14" s="251"/>
      <c r="E14" s="262"/>
      <c r="F14" s="262"/>
      <c r="G14" s="31">
        <v>129</v>
      </c>
      <c r="H14" s="113">
        <v>803.29</v>
      </c>
      <c r="I14" s="113">
        <v>770.17200000000003</v>
      </c>
      <c r="J14" s="113">
        <v>770.17200000000003</v>
      </c>
      <c r="K14" s="113">
        <f t="shared" si="0"/>
        <v>2343.634</v>
      </c>
      <c r="L14" s="265"/>
    </row>
    <row r="15" spans="1:12" ht="29.25" customHeight="1" x14ac:dyDescent="0.2">
      <c r="A15" s="248"/>
      <c r="B15" s="248"/>
      <c r="C15" s="139" t="s">
        <v>125</v>
      </c>
      <c r="D15" s="55" t="s">
        <v>43</v>
      </c>
      <c r="E15" s="55" t="s">
        <v>43</v>
      </c>
      <c r="F15" s="55" t="s">
        <v>43</v>
      </c>
      <c r="G15" s="114" t="s">
        <v>43</v>
      </c>
      <c r="H15" s="115">
        <f>SUM(H12:H14)</f>
        <v>3623.19</v>
      </c>
      <c r="I15" s="115">
        <f>SUM(I12:I14)</f>
        <v>3480.4119999999998</v>
      </c>
      <c r="J15" s="115">
        <f>SUM(J12:J14)</f>
        <v>3480.4119999999998</v>
      </c>
      <c r="K15" s="115">
        <f>SUM(H15:J15)</f>
        <v>10584.013999999999</v>
      </c>
      <c r="L15" s="265"/>
    </row>
    <row r="16" spans="1:12" ht="27" customHeight="1" x14ac:dyDescent="0.2">
      <c r="A16" s="246">
        <v>2</v>
      </c>
      <c r="B16" s="246" t="s">
        <v>126</v>
      </c>
      <c r="C16" s="252" t="s">
        <v>144</v>
      </c>
      <c r="D16" s="249">
        <v>241</v>
      </c>
      <c r="E16" s="255" t="s">
        <v>177</v>
      </c>
      <c r="F16" s="255" t="s">
        <v>227</v>
      </c>
      <c r="G16" s="31" t="s">
        <v>178</v>
      </c>
      <c r="H16" s="113">
        <v>76533.198999999993</v>
      </c>
      <c r="I16" s="113">
        <v>66763.747000000003</v>
      </c>
      <c r="J16" s="113">
        <v>66763.747000000003</v>
      </c>
      <c r="K16" s="113">
        <f t="shared" si="0"/>
        <v>210060.693</v>
      </c>
      <c r="L16" s="265"/>
    </row>
    <row r="17" spans="1:12" ht="20.25" customHeight="1" x14ac:dyDescent="0.2">
      <c r="A17" s="247"/>
      <c r="B17" s="247"/>
      <c r="C17" s="253"/>
      <c r="D17" s="250"/>
      <c r="E17" s="256"/>
      <c r="F17" s="256"/>
      <c r="G17" s="31" t="s">
        <v>179</v>
      </c>
      <c r="H17" s="113">
        <v>11795.334999999999</v>
      </c>
      <c r="I17" s="113">
        <v>11850</v>
      </c>
      <c r="J17" s="113">
        <v>11850</v>
      </c>
      <c r="K17" s="113">
        <f t="shared" si="0"/>
        <v>35495.334999999999</v>
      </c>
      <c r="L17" s="265"/>
    </row>
    <row r="18" spans="1:12" ht="20.25" customHeight="1" x14ac:dyDescent="0.2">
      <c r="A18" s="247"/>
      <c r="B18" s="247"/>
      <c r="C18" s="253"/>
      <c r="D18" s="250"/>
      <c r="E18" s="256"/>
      <c r="F18" s="256"/>
      <c r="G18" s="31" t="s">
        <v>180</v>
      </c>
      <c r="H18" s="113">
        <v>21603.026000000002</v>
      </c>
      <c r="I18" s="113">
        <v>20162.651999999998</v>
      </c>
      <c r="J18" s="113">
        <v>20162.651999999998</v>
      </c>
      <c r="K18" s="113">
        <f t="shared" si="0"/>
        <v>61928.33</v>
      </c>
      <c r="L18" s="265"/>
    </row>
    <row r="19" spans="1:12" ht="27" customHeight="1" x14ac:dyDescent="0.2">
      <c r="A19" s="247"/>
      <c r="B19" s="247"/>
      <c r="C19" s="253"/>
      <c r="D19" s="250"/>
      <c r="E19" s="256"/>
      <c r="F19" s="256"/>
      <c r="G19" s="31" t="s">
        <v>181</v>
      </c>
      <c r="H19" s="113">
        <v>63237.214</v>
      </c>
      <c r="I19" s="113">
        <v>66237.214000000007</v>
      </c>
      <c r="J19" s="113">
        <v>66237.214000000007</v>
      </c>
      <c r="K19" s="113">
        <f t="shared" si="0"/>
        <v>195711.64200000002</v>
      </c>
      <c r="L19" s="265"/>
    </row>
    <row r="20" spans="1:12" ht="21.75" customHeight="1" x14ac:dyDescent="0.2">
      <c r="A20" s="247"/>
      <c r="B20" s="247"/>
      <c r="C20" s="253"/>
      <c r="D20" s="250"/>
      <c r="E20" s="256"/>
      <c r="F20" s="256"/>
      <c r="G20" s="31">
        <v>247</v>
      </c>
      <c r="H20" s="113">
        <v>13103.643</v>
      </c>
      <c r="I20" s="113">
        <v>13103.643</v>
      </c>
      <c r="J20" s="113">
        <v>13103.643</v>
      </c>
      <c r="K20" s="113">
        <f t="shared" si="0"/>
        <v>39310.929000000004</v>
      </c>
      <c r="L20" s="265"/>
    </row>
    <row r="21" spans="1:12" ht="21" customHeight="1" x14ac:dyDescent="0.2">
      <c r="A21" s="247"/>
      <c r="B21" s="247"/>
      <c r="C21" s="253"/>
      <c r="D21" s="250"/>
      <c r="E21" s="256"/>
      <c r="F21" s="256"/>
      <c r="G21" s="31">
        <v>321</v>
      </c>
      <c r="H21" s="113">
        <v>54.664999999999999</v>
      </c>
      <c r="I21" s="113">
        <v>0</v>
      </c>
      <c r="J21" s="113">
        <v>0</v>
      </c>
      <c r="K21" s="113">
        <f t="shared" si="0"/>
        <v>54.664999999999999</v>
      </c>
      <c r="L21" s="265"/>
    </row>
    <row r="22" spans="1:12" ht="20.25" customHeight="1" x14ac:dyDescent="0.2">
      <c r="A22" s="247"/>
      <c r="B22" s="247"/>
      <c r="C22" s="253"/>
      <c r="D22" s="250"/>
      <c r="E22" s="256"/>
      <c r="F22" s="256"/>
      <c r="G22" s="31" t="s">
        <v>182</v>
      </c>
      <c r="H22" s="113">
        <v>30</v>
      </c>
      <c r="I22" s="113">
        <v>30</v>
      </c>
      <c r="J22" s="113">
        <v>30</v>
      </c>
      <c r="K22" s="113">
        <f t="shared" si="0"/>
        <v>90</v>
      </c>
      <c r="L22" s="265"/>
    </row>
    <row r="23" spans="1:12" ht="20.25" customHeight="1" x14ac:dyDescent="0.2">
      <c r="A23" s="247"/>
      <c r="B23" s="247"/>
      <c r="C23" s="253"/>
      <c r="D23" s="250"/>
      <c r="E23" s="256"/>
      <c r="F23" s="256"/>
      <c r="G23" s="31" t="s">
        <v>183</v>
      </c>
      <c r="H23" s="113">
        <v>50</v>
      </c>
      <c r="I23" s="113">
        <v>50</v>
      </c>
      <c r="J23" s="113">
        <v>50</v>
      </c>
      <c r="K23" s="113">
        <f t="shared" si="0"/>
        <v>150</v>
      </c>
      <c r="L23" s="265"/>
    </row>
    <row r="24" spans="1:12" ht="22.5" customHeight="1" x14ac:dyDescent="0.2">
      <c r="A24" s="247"/>
      <c r="B24" s="247"/>
      <c r="C24" s="254"/>
      <c r="D24" s="251"/>
      <c r="E24" s="256"/>
      <c r="F24" s="256"/>
      <c r="G24" s="31" t="s">
        <v>184</v>
      </c>
      <c r="H24" s="113">
        <v>1500</v>
      </c>
      <c r="I24" s="113">
        <v>500</v>
      </c>
      <c r="J24" s="113">
        <v>500</v>
      </c>
      <c r="K24" s="113">
        <f t="shared" si="0"/>
        <v>2500</v>
      </c>
      <c r="L24" s="265"/>
    </row>
    <row r="25" spans="1:12" ht="27" customHeight="1" x14ac:dyDescent="0.2">
      <c r="A25" s="248"/>
      <c r="B25" s="248"/>
      <c r="C25" s="139" t="s">
        <v>119</v>
      </c>
      <c r="D25" s="55" t="s">
        <v>43</v>
      </c>
      <c r="E25" s="55" t="s">
        <v>43</v>
      </c>
      <c r="F25" s="55" t="s">
        <v>43</v>
      </c>
      <c r="G25" s="114" t="s">
        <v>43</v>
      </c>
      <c r="H25" s="115">
        <f>SUM(H16:H24)</f>
        <v>187907.08199999999</v>
      </c>
      <c r="I25" s="115">
        <f>SUM(I16:I24)</f>
        <v>178697.25600000002</v>
      </c>
      <c r="J25" s="115">
        <f>SUM(J16:J24)</f>
        <v>178697.25600000002</v>
      </c>
      <c r="K25" s="115">
        <f>SUM(H25:J25)</f>
        <v>545301.59400000004</v>
      </c>
      <c r="L25" s="265"/>
    </row>
    <row r="26" spans="1:12" ht="30.75" customHeight="1" x14ac:dyDescent="0.2">
      <c r="A26" s="246">
        <v>3</v>
      </c>
      <c r="B26" s="246" t="s">
        <v>241</v>
      </c>
      <c r="C26" s="147" t="s">
        <v>144</v>
      </c>
      <c r="D26" s="105">
        <v>241</v>
      </c>
      <c r="E26" s="148" t="s">
        <v>185</v>
      </c>
      <c r="F26" s="148" t="s">
        <v>228</v>
      </c>
      <c r="G26" s="105">
        <v>350</v>
      </c>
      <c r="H26" s="149">
        <v>99</v>
      </c>
      <c r="I26" s="149">
        <v>99</v>
      </c>
      <c r="J26" s="149">
        <v>99</v>
      </c>
      <c r="K26" s="149">
        <f t="shared" si="0"/>
        <v>297</v>
      </c>
      <c r="L26" s="265"/>
    </row>
    <row r="27" spans="1:12" ht="30.75" customHeight="1" x14ac:dyDescent="0.2">
      <c r="A27" s="248"/>
      <c r="B27" s="248"/>
      <c r="C27" s="150" t="s">
        <v>119</v>
      </c>
      <c r="D27" s="151" t="s">
        <v>43</v>
      </c>
      <c r="E27" s="151" t="s">
        <v>43</v>
      </c>
      <c r="F27" s="151" t="s">
        <v>43</v>
      </c>
      <c r="G27" s="152" t="s">
        <v>43</v>
      </c>
      <c r="H27" s="153">
        <f>H26</f>
        <v>99</v>
      </c>
      <c r="I27" s="153">
        <f>I26</f>
        <v>99</v>
      </c>
      <c r="J27" s="153">
        <f>J26</f>
        <v>99</v>
      </c>
      <c r="K27" s="153">
        <f>SUM(H27:J27)</f>
        <v>297</v>
      </c>
      <c r="L27" s="265"/>
    </row>
    <row r="28" spans="1:12" s="111" customFormat="1" ht="23.25" customHeight="1" x14ac:dyDescent="0.2">
      <c r="A28" s="258" t="s">
        <v>222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</row>
    <row r="29" spans="1:12" ht="28.5" customHeight="1" x14ac:dyDescent="0.2">
      <c r="A29" s="246">
        <v>4</v>
      </c>
      <c r="B29" s="246" t="s">
        <v>235</v>
      </c>
      <c r="C29" s="249" t="s">
        <v>144</v>
      </c>
      <c r="D29" s="249">
        <v>241</v>
      </c>
      <c r="E29" s="262" t="s">
        <v>185</v>
      </c>
      <c r="F29" s="262" t="s">
        <v>229</v>
      </c>
      <c r="G29" s="31" t="s">
        <v>178</v>
      </c>
      <c r="H29" s="116">
        <v>1773.5809999999999</v>
      </c>
      <c r="I29" s="116">
        <v>1545.7729999999999</v>
      </c>
      <c r="J29" s="116">
        <v>1545.7729999999999</v>
      </c>
      <c r="K29" s="113">
        <f>(H29+I29+J29)</f>
        <v>4865.1269999999995</v>
      </c>
      <c r="L29" s="246" t="s">
        <v>207</v>
      </c>
    </row>
    <row r="30" spans="1:12" ht="28.5" customHeight="1" x14ac:dyDescent="0.2">
      <c r="A30" s="247"/>
      <c r="B30" s="247"/>
      <c r="C30" s="250"/>
      <c r="D30" s="250"/>
      <c r="E30" s="262"/>
      <c r="F30" s="262"/>
      <c r="G30" s="31" t="s">
        <v>180</v>
      </c>
      <c r="H30" s="116">
        <v>535.51499999999999</v>
      </c>
      <c r="I30" s="116">
        <v>466.82299999999998</v>
      </c>
      <c r="J30" s="116">
        <v>466.82299999999998</v>
      </c>
      <c r="K30" s="113">
        <f>(H30+I30+J30)</f>
        <v>1469.1610000000001</v>
      </c>
      <c r="L30" s="247"/>
    </row>
    <row r="31" spans="1:12" ht="27" customHeight="1" x14ac:dyDescent="0.2">
      <c r="A31" s="247"/>
      <c r="B31" s="247"/>
      <c r="C31" s="251"/>
      <c r="D31" s="251"/>
      <c r="E31" s="262"/>
      <c r="F31" s="262"/>
      <c r="G31" s="31" t="s">
        <v>181</v>
      </c>
      <c r="H31" s="116">
        <v>162.304</v>
      </c>
      <c r="I31" s="116">
        <v>162.304</v>
      </c>
      <c r="J31" s="116">
        <v>162.304</v>
      </c>
      <c r="K31" s="113">
        <f>(H31+I31+J31)</f>
        <v>486.91200000000003</v>
      </c>
      <c r="L31" s="247"/>
    </row>
    <row r="32" spans="1:12" ht="28.5" customHeight="1" x14ac:dyDescent="0.2">
      <c r="A32" s="248"/>
      <c r="B32" s="248"/>
      <c r="C32" s="139" t="s">
        <v>119</v>
      </c>
      <c r="D32" s="55" t="s">
        <v>43</v>
      </c>
      <c r="E32" s="55" t="s">
        <v>43</v>
      </c>
      <c r="F32" s="55" t="s">
        <v>43</v>
      </c>
      <c r="G32" s="114" t="s">
        <v>43</v>
      </c>
      <c r="H32" s="115">
        <f>SUM(H29:H31)</f>
        <v>2471.4</v>
      </c>
      <c r="I32" s="115">
        <f>SUM(I29:I31)</f>
        <v>2174.9</v>
      </c>
      <c r="J32" s="115">
        <f>SUM(J29:J31)</f>
        <v>2174.9</v>
      </c>
      <c r="K32" s="115">
        <f>SUM(H32:J32)</f>
        <v>6821.2000000000007</v>
      </c>
      <c r="L32" s="247"/>
    </row>
    <row r="33" spans="1:12" ht="39" customHeight="1" x14ac:dyDescent="0.2">
      <c r="A33" s="246">
        <v>5</v>
      </c>
      <c r="B33" s="246" t="s">
        <v>236</v>
      </c>
      <c r="C33" s="249" t="s">
        <v>144</v>
      </c>
      <c r="D33" s="255" t="s">
        <v>239</v>
      </c>
      <c r="E33" s="255" t="s">
        <v>185</v>
      </c>
      <c r="F33" s="255" t="s">
        <v>230</v>
      </c>
      <c r="G33" s="31" t="s">
        <v>178</v>
      </c>
      <c r="H33" s="116">
        <v>7.8339999999999996</v>
      </c>
      <c r="I33" s="116">
        <v>0</v>
      </c>
      <c r="J33" s="116">
        <v>0</v>
      </c>
      <c r="K33" s="113">
        <f>H33+I33+J33</f>
        <v>7.8339999999999996</v>
      </c>
      <c r="L33" s="247"/>
    </row>
    <row r="34" spans="1:12" ht="39" customHeight="1" x14ac:dyDescent="0.2">
      <c r="A34" s="247"/>
      <c r="B34" s="247"/>
      <c r="C34" s="250"/>
      <c r="D34" s="256"/>
      <c r="E34" s="256"/>
      <c r="F34" s="256"/>
      <c r="G34" s="31" t="s">
        <v>180</v>
      </c>
      <c r="H34" s="116">
        <v>2.3660000000000001</v>
      </c>
      <c r="I34" s="116">
        <v>0</v>
      </c>
      <c r="J34" s="116">
        <v>0</v>
      </c>
      <c r="K34" s="113">
        <f>H34+I34+J34</f>
        <v>2.3660000000000001</v>
      </c>
      <c r="L34" s="247"/>
    </row>
    <row r="35" spans="1:12" ht="39" customHeight="1" x14ac:dyDescent="0.2">
      <c r="A35" s="247"/>
      <c r="B35" s="247"/>
      <c r="C35" s="251"/>
      <c r="D35" s="257"/>
      <c r="E35" s="257"/>
      <c r="F35" s="257"/>
      <c r="G35" s="31">
        <v>244</v>
      </c>
      <c r="H35" s="116">
        <v>0.1</v>
      </c>
      <c r="I35" s="116">
        <v>0.1</v>
      </c>
      <c r="J35" s="116">
        <v>0.1</v>
      </c>
      <c r="K35" s="113">
        <f>H35+I35+J35</f>
        <v>0.30000000000000004</v>
      </c>
      <c r="L35" s="247"/>
    </row>
    <row r="36" spans="1:12" ht="39" customHeight="1" x14ac:dyDescent="0.2">
      <c r="A36" s="248"/>
      <c r="B36" s="248"/>
      <c r="C36" s="139" t="s">
        <v>119</v>
      </c>
      <c r="D36" s="55" t="s">
        <v>43</v>
      </c>
      <c r="E36" s="55" t="s">
        <v>43</v>
      </c>
      <c r="F36" s="55" t="s">
        <v>43</v>
      </c>
      <c r="G36" s="114" t="s">
        <v>43</v>
      </c>
      <c r="H36" s="115">
        <f>SUM(H33:H35)</f>
        <v>10.299999999999999</v>
      </c>
      <c r="I36" s="115">
        <f>SUM(I33:I35)</f>
        <v>0.1</v>
      </c>
      <c r="J36" s="115">
        <f>SUM(J33:J35)</f>
        <v>0.1</v>
      </c>
      <c r="K36" s="115">
        <f>SUM(H36:J36)</f>
        <v>10.499999999999998</v>
      </c>
      <c r="L36" s="247"/>
    </row>
    <row r="37" spans="1:12" ht="28.5" customHeight="1" x14ac:dyDescent="0.2">
      <c r="A37" s="246">
        <v>6</v>
      </c>
      <c r="B37" s="246" t="s">
        <v>237</v>
      </c>
      <c r="C37" s="249" t="s">
        <v>144</v>
      </c>
      <c r="D37" s="249">
        <v>241</v>
      </c>
      <c r="E37" s="255" t="s">
        <v>185</v>
      </c>
      <c r="F37" s="262" t="s">
        <v>231</v>
      </c>
      <c r="G37" s="31" t="s">
        <v>178</v>
      </c>
      <c r="H37" s="116">
        <v>886.71199999999999</v>
      </c>
      <c r="I37" s="116">
        <v>772.88599999999997</v>
      </c>
      <c r="J37" s="116">
        <v>772.88599999999997</v>
      </c>
      <c r="K37" s="113">
        <f>(H37+I37+J37)</f>
        <v>2432.4839999999999</v>
      </c>
      <c r="L37" s="247"/>
    </row>
    <row r="38" spans="1:12" ht="28.5" customHeight="1" x14ac:dyDescent="0.2">
      <c r="A38" s="247"/>
      <c r="B38" s="247"/>
      <c r="C38" s="250"/>
      <c r="D38" s="250"/>
      <c r="E38" s="256"/>
      <c r="F38" s="262"/>
      <c r="G38" s="31" t="s">
        <v>180</v>
      </c>
      <c r="H38" s="116">
        <v>267.786</v>
      </c>
      <c r="I38" s="116">
        <v>233.41200000000001</v>
      </c>
      <c r="J38" s="116">
        <v>233.41200000000001</v>
      </c>
      <c r="K38" s="113">
        <f>(H38+I38+J38)</f>
        <v>734.61</v>
      </c>
      <c r="L38" s="247"/>
    </row>
    <row r="39" spans="1:12" ht="28.5" customHeight="1" x14ac:dyDescent="0.2">
      <c r="A39" s="247"/>
      <c r="B39" s="247"/>
      <c r="C39" s="251"/>
      <c r="D39" s="251"/>
      <c r="E39" s="257"/>
      <c r="F39" s="262"/>
      <c r="G39" s="31" t="s">
        <v>181</v>
      </c>
      <c r="H39" s="116">
        <v>88.602000000000004</v>
      </c>
      <c r="I39" s="116">
        <v>88.602000000000004</v>
      </c>
      <c r="J39" s="116">
        <v>88.602000000000004</v>
      </c>
      <c r="K39" s="113">
        <f>(H39+I39+J39)</f>
        <v>265.80600000000004</v>
      </c>
      <c r="L39" s="247"/>
    </row>
    <row r="40" spans="1:12" ht="28.5" customHeight="1" x14ac:dyDescent="0.2">
      <c r="A40" s="248"/>
      <c r="B40" s="248"/>
      <c r="C40" s="139" t="s">
        <v>119</v>
      </c>
      <c r="D40" s="55" t="s">
        <v>43</v>
      </c>
      <c r="E40" s="55" t="s">
        <v>43</v>
      </c>
      <c r="F40" s="55" t="s">
        <v>43</v>
      </c>
      <c r="G40" s="114" t="s">
        <v>43</v>
      </c>
      <c r="H40" s="115">
        <f>SUM(H37:H39)</f>
        <v>1243.1000000000001</v>
      </c>
      <c r="I40" s="115">
        <f>SUM(I37:I39)</f>
        <v>1094.9000000000001</v>
      </c>
      <c r="J40" s="115">
        <f>SUM(J37:J39)</f>
        <v>1094.9000000000001</v>
      </c>
      <c r="K40" s="115">
        <f>SUM(H40:J40)</f>
        <v>3432.9</v>
      </c>
      <c r="L40" s="247"/>
    </row>
    <row r="41" spans="1:12" ht="28.5" customHeight="1" x14ac:dyDescent="0.2">
      <c r="A41" s="246">
        <v>7</v>
      </c>
      <c r="B41" s="246" t="s">
        <v>238</v>
      </c>
      <c r="C41" s="249" t="s">
        <v>144</v>
      </c>
      <c r="D41" s="249">
        <v>241</v>
      </c>
      <c r="E41" s="255" t="s">
        <v>186</v>
      </c>
      <c r="F41" s="255" t="s">
        <v>232</v>
      </c>
      <c r="G41" s="31" t="s">
        <v>178</v>
      </c>
      <c r="H41" s="116">
        <v>886.71199999999999</v>
      </c>
      <c r="I41" s="116">
        <v>772.88599999999997</v>
      </c>
      <c r="J41" s="116">
        <v>772.88599999999997</v>
      </c>
      <c r="K41" s="113">
        <f>(H41+I41+J41)</f>
        <v>2432.4839999999999</v>
      </c>
      <c r="L41" s="247"/>
    </row>
    <row r="42" spans="1:12" ht="28.5" customHeight="1" x14ac:dyDescent="0.2">
      <c r="A42" s="247"/>
      <c r="B42" s="247"/>
      <c r="C42" s="250"/>
      <c r="D42" s="250"/>
      <c r="E42" s="256"/>
      <c r="F42" s="256"/>
      <c r="G42" s="31" t="s">
        <v>180</v>
      </c>
      <c r="H42" s="116">
        <v>267.78300000000002</v>
      </c>
      <c r="I42" s="116">
        <v>233.41200000000001</v>
      </c>
      <c r="J42" s="116">
        <v>233.41200000000001</v>
      </c>
      <c r="K42" s="113">
        <f>(H42+I42+J42)</f>
        <v>734.60700000000008</v>
      </c>
      <c r="L42" s="247"/>
    </row>
    <row r="43" spans="1:12" ht="28.5" customHeight="1" x14ac:dyDescent="0.2">
      <c r="A43" s="247"/>
      <c r="B43" s="247"/>
      <c r="C43" s="251"/>
      <c r="D43" s="251"/>
      <c r="E43" s="256"/>
      <c r="F43" s="256"/>
      <c r="G43" s="31" t="s">
        <v>181</v>
      </c>
      <c r="H43" s="116">
        <v>93.902000000000001</v>
      </c>
      <c r="I43" s="116">
        <v>93.902000000000001</v>
      </c>
      <c r="J43" s="116">
        <v>93.902000000000001</v>
      </c>
      <c r="K43" s="113">
        <f>(H43+I43+J43)</f>
        <v>281.70600000000002</v>
      </c>
      <c r="L43" s="247"/>
    </row>
    <row r="44" spans="1:12" ht="28.5" customHeight="1" x14ac:dyDescent="0.2">
      <c r="A44" s="248"/>
      <c r="B44" s="248"/>
      <c r="C44" s="139" t="s">
        <v>119</v>
      </c>
      <c r="D44" s="55" t="s">
        <v>43</v>
      </c>
      <c r="E44" s="55" t="s">
        <v>43</v>
      </c>
      <c r="F44" s="55" t="s">
        <v>43</v>
      </c>
      <c r="G44" s="114" t="s">
        <v>43</v>
      </c>
      <c r="H44" s="115">
        <f>SUM(H41:H43)</f>
        <v>1248.3969999999999</v>
      </c>
      <c r="I44" s="115">
        <f>SUM(I41:I43)</f>
        <v>1100.2</v>
      </c>
      <c r="J44" s="115">
        <f>SUM(J41:J43)</f>
        <v>1100.2</v>
      </c>
      <c r="K44" s="115">
        <f>SUM(H44:J44)</f>
        <v>3448.7969999999996</v>
      </c>
      <c r="L44" s="247"/>
    </row>
    <row r="45" spans="1:12" ht="59.25" customHeight="1" x14ac:dyDescent="0.2">
      <c r="A45" s="246">
        <v>8</v>
      </c>
      <c r="B45" s="246" t="s">
        <v>240</v>
      </c>
      <c r="C45" s="31" t="s">
        <v>144</v>
      </c>
      <c r="D45" s="138">
        <v>241</v>
      </c>
      <c r="E45" s="112" t="s">
        <v>250</v>
      </c>
      <c r="F45" s="112" t="s">
        <v>242</v>
      </c>
      <c r="G45" s="31">
        <v>244</v>
      </c>
      <c r="H45" s="116">
        <v>339</v>
      </c>
      <c r="I45" s="116">
        <v>9.9</v>
      </c>
      <c r="J45" s="113">
        <v>8.8000000000000007</v>
      </c>
      <c r="K45" s="113">
        <f>(H45+I45+J45)</f>
        <v>357.7</v>
      </c>
      <c r="L45" s="247"/>
    </row>
    <row r="46" spans="1:12" ht="31.5" x14ac:dyDescent="0.2">
      <c r="A46" s="248"/>
      <c r="B46" s="248"/>
      <c r="C46" s="139" t="s">
        <v>119</v>
      </c>
      <c r="D46" s="55" t="s">
        <v>43</v>
      </c>
      <c r="E46" s="55" t="s">
        <v>43</v>
      </c>
      <c r="F46" s="55" t="s">
        <v>43</v>
      </c>
      <c r="G46" s="114" t="s">
        <v>43</v>
      </c>
      <c r="H46" s="115">
        <f>SUM(H45)</f>
        <v>339</v>
      </c>
      <c r="I46" s="115">
        <f>SUM(I45)</f>
        <v>9.9</v>
      </c>
      <c r="J46" s="115">
        <f>SUM(J45)</f>
        <v>8.8000000000000007</v>
      </c>
      <c r="K46" s="115">
        <f>SUM(H46:J46)</f>
        <v>357.7</v>
      </c>
      <c r="L46" s="247"/>
    </row>
    <row r="47" spans="1:12" ht="33" customHeight="1" x14ac:dyDescent="0.2">
      <c r="A47" s="246">
        <v>9</v>
      </c>
      <c r="B47" s="246" t="s">
        <v>256</v>
      </c>
      <c r="C47" s="249" t="s">
        <v>144</v>
      </c>
      <c r="D47" s="249">
        <v>241</v>
      </c>
      <c r="E47" s="255" t="s">
        <v>185</v>
      </c>
      <c r="F47" s="259" t="s">
        <v>255</v>
      </c>
      <c r="G47" s="31" t="s">
        <v>178</v>
      </c>
      <c r="H47" s="141">
        <v>37.228000000000002</v>
      </c>
      <c r="I47" s="141">
        <v>32.462000000000003</v>
      </c>
      <c r="J47" s="141">
        <v>32.462000000000003</v>
      </c>
      <c r="K47" s="113">
        <f>(H47+I47+J47)</f>
        <v>102.152</v>
      </c>
      <c r="L47" s="247"/>
    </row>
    <row r="48" spans="1:12" ht="30.75" customHeight="1" x14ac:dyDescent="0.2">
      <c r="A48" s="247"/>
      <c r="B48" s="247"/>
      <c r="C48" s="250"/>
      <c r="D48" s="250"/>
      <c r="E48" s="256"/>
      <c r="F48" s="260"/>
      <c r="G48" s="31" t="s">
        <v>180</v>
      </c>
      <c r="H48" s="141">
        <v>11.237</v>
      </c>
      <c r="I48" s="141">
        <v>9.8030000000000008</v>
      </c>
      <c r="J48" s="141">
        <v>9.8030000000000008</v>
      </c>
      <c r="K48" s="113">
        <f>(H48+I48+J48)</f>
        <v>30.843</v>
      </c>
      <c r="L48" s="247"/>
    </row>
    <row r="49" spans="1:12" ht="30.75" customHeight="1" x14ac:dyDescent="0.2">
      <c r="A49" s="247"/>
      <c r="B49" s="247"/>
      <c r="C49" s="251"/>
      <c r="D49" s="251"/>
      <c r="E49" s="257"/>
      <c r="F49" s="261"/>
      <c r="G49" s="31">
        <v>244</v>
      </c>
      <c r="H49" s="141">
        <v>0.93500000000000005</v>
      </c>
      <c r="I49" s="141">
        <v>0.93500000000000005</v>
      </c>
      <c r="J49" s="141">
        <v>0.93500000000000005</v>
      </c>
      <c r="K49" s="113">
        <f>(H49+I49+J49)</f>
        <v>2.8050000000000002</v>
      </c>
      <c r="L49" s="247"/>
    </row>
    <row r="50" spans="1:12" ht="135" customHeight="1" x14ac:dyDescent="0.2">
      <c r="A50" s="248"/>
      <c r="B50" s="248"/>
      <c r="C50" s="139" t="s">
        <v>119</v>
      </c>
      <c r="D50" s="55" t="s">
        <v>43</v>
      </c>
      <c r="E50" s="55" t="s">
        <v>43</v>
      </c>
      <c r="F50" s="55" t="s">
        <v>43</v>
      </c>
      <c r="G50" s="114" t="s">
        <v>43</v>
      </c>
      <c r="H50" s="115">
        <f>SUM(H47:H49)</f>
        <v>49.400000000000006</v>
      </c>
      <c r="I50" s="115">
        <f>SUM(I47:I49)</f>
        <v>43.2</v>
      </c>
      <c r="J50" s="115">
        <f>SUM(J47:J49)</f>
        <v>43.2</v>
      </c>
      <c r="K50" s="115">
        <f>SUM(H50:J50)</f>
        <v>135.80000000000001</v>
      </c>
      <c r="L50" s="247"/>
    </row>
    <row r="51" spans="1:12" ht="110.25" customHeight="1" x14ac:dyDescent="0.2">
      <c r="A51" s="246">
        <v>10</v>
      </c>
      <c r="B51" s="246" t="s">
        <v>244</v>
      </c>
      <c r="C51" s="249" t="s">
        <v>144</v>
      </c>
      <c r="D51" s="249">
        <v>241</v>
      </c>
      <c r="E51" s="255" t="s">
        <v>245</v>
      </c>
      <c r="F51" s="259" t="s">
        <v>246</v>
      </c>
      <c r="G51" s="31" t="s">
        <v>178</v>
      </c>
      <c r="H51" s="141">
        <v>886.71199999999999</v>
      </c>
      <c r="I51" s="141">
        <v>772.88599999999997</v>
      </c>
      <c r="J51" s="141">
        <v>772.88599999999997</v>
      </c>
      <c r="K51" s="113">
        <f>(H51+I51+J51)</f>
        <v>2432.4839999999999</v>
      </c>
      <c r="L51" s="247"/>
    </row>
    <row r="52" spans="1:12" x14ac:dyDescent="0.2">
      <c r="A52" s="247"/>
      <c r="B52" s="247"/>
      <c r="C52" s="250"/>
      <c r="D52" s="250"/>
      <c r="E52" s="256"/>
      <c r="F52" s="260"/>
      <c r="G52" s="31" t="s">
        <v>179</v>
      </c>
      <c r="H52" s="141">
        <v>0</v>
      </c>
      <c r="I52" s="141">
        <v>100</v>
      </c>
      <c r="J52" s="141">
        <v>100</v>
      </c>
      <c r="K52" s="113">
        <f>(H52+I52+J52)</f>
        <v>200</v>
      </c>
      <c r="L52" s="247"/>
    </row>
    <row r="53" spans="1:12" x14ac:dyDescent="0.2">
      <c r="A53" s="247"/>
      <c r="B53" s="247"/>
      <c r="C53" s="250"/>
      <c r="D53" s="250"/>
      <c r="E53" s="256"/>
      <c r="F53" s="260"/>
      <c r="G53" s="31" t="s">
        <v>180</v>
      </c>
      <c r="H53" s="141">
        <v>267.786</v>
      </c>
      <c r="I53" s="141">
        <v>233.41200000000001</v>
      </c>
      <c r="J53" s="141">
        <v>233.41200000000001</v>
      </c>
      <c r="K53" s="113">
        <f>(H53+I53+J53)</f>
        <v>734.61</v>
      </c>
      <c r="L53" s="247"/>
    </row>
    <row r="54" spans="1:12" x14ac:dyDescent="0.2">
      <c r="A54" s="247"/>
      <c r="B54" s="247"/>
      <c r="C54" s="251"/>
      <c r="D54" s="251"/>
      <c r="E54" s="257"/>
      <c r="F54" s="261"/>
      <c r="G54" s="31" t="s">
        <v>181</v>
      </c>
      <c r="H54" s="141">
        <v>188.50200000000001</v>
      </c>
      <c r="I54" s="141">
        <v>88.501999999999995</v>
      </c>
      <c r="J54" s="141">
        <v>88.501999999999995</v>
      </c>
      <c r="K54" s="113">
        <f>(H54+I54+J54)</f>
        <v>365.50600000000003</v>
      </c>
      <c r="L54" s="247"/>
    </row>
    <row r="55" spans="1:12" ht="31.5" x14ac:dyDescent="0.2">
      <c r="A55" s="248"/>
      <c r="B55" s="248"/>
      <c r="C55" s="139" t="s">
        <v>119</v>
      </c>
      <c r="D55" s="55" t="s">
        <v>43</v>
      </c>
      <c r="E55" s="55" t="s">
        <v>43</v>
      </c>
      <c r="F55" s="55" t="s">
        <v>43</v>
      </c>
      <c r="G55" s="114" t="s">
        <v>43</v>
      </c>
      <c r="H55" s="115">
        <f>SUM(H51:H54)</f>
        <v>1343</v>
      </c>
      <c r="I55" s="115">
        <f>SUM(I51:I54)</f>
        <v>1194.8</v>
      </c>
      <c r="J55" s="115">
        <f>SUM(J51:J54)</f>
        <v>1194.8</v>
      </c>
      <c r="K55" s="115">
        <f>SUM(H55:J55)</f>
        <v>3732.6000000000004</v>
      </c>
      <c r="L55" s="248"/>
    </row>
    <row r="56" spans="1:12" s="117" customFormat="1" x14ac:dyDescent="0.2">
      <c r="A56" s="142"/>
      <c r="B56" s="143" t="s">
        <v>120</v>
      </c>
      <c r="C56" s="142" t="s">
        <v>43</v>
      </c>
      <c r="D56" s="142" t="s">
        <v>43</v>
      </c>
      <c r="E56" s="142" t="s">
        <v>43</v>
      </c>
      <c r="F56" s="142" t="s">
        <v>43</v>
      </c>
      <c r="G56" s="142" t="s">
        <v>43</v>
      </c>
      <c r="H56" s="144">
        <f>H15+H25+H27+H32+H36+H40+H44+H46+H55+H50</f>
        <v>198333.86899999998</v>
      </c>
      <c r="I56" s="144">
        <f t="shared" ref="I56:J56" si="1">I15+I25+I27+I32+I36+I40+I44+I46+I55+I50</f>
        <v>187894.66800000003</v>
      </c>
      <c r="J56" s="144">
        <f t="shared" si="1"/>
        <v>187893.56800000003</v>
      </c>
      <c r="K56" s="144">
        <f>K15+K25+K27+K32+K36+K40+K44+K46+K55</f>
        <v>573986.30499999993</v>
      </c>
      <c r="L56" s="142" t="s">
        <v>43</v>
      </c>
    </row>
    <row r="57" spans="1:12" s="119" customFormat="1" x14ac:dyDescent="0.2">
      <c r="A57" s="118"/>
      <c r="D57" s="118"/>
    </row>
    <row r="61" spans="1:12" x14ac:dyDescent="0.2">
      <c r="H61" s="120"/>
      <c r="I61" s="120"/>
      <c r="J61" s="120"/>
      <c r="K61" s="120"/>
    </row>
    <row r="62" spans="1:12" x14ac:dyDescent="0.2">
      <c r="H62" s="120"/>
      <c r="I62" s="120"/>
      <c r="J62" s="120">
        <f>I32+I36+I40+I44+J55</f>
        <v>5564.9000000000005</v>
      </c>
      <c r="K62" s="120"/>
    </row>
    <row r="63" spans="1:12" x14ac:dyDescent="0.2">
      <c r="H63" s="120"/>
      <c r="I63" s="120"/>
      <c r="J63" s="120"/>
      <c r="K63" s="120"/>
    </row>
    <row r="64" spans="1:12" x14ac:dyDescent="0.2">
      <c r="H64" s="120"/>
      <c r="I64" s="120"/>
      <c r="J64" s="120"/>
      <c r="K64" s="120"/>
    </row>
    <row r="65" spans="8:11" x14ac:dyDescent="0.2">
      <c r="H65" s="121"/>
      <c r="I65" s="121"/>
      <c r="J65" s="121"/>
      <c r="K65" s="121"/>
    </row>
    <row r="66" spans="8:11" x14ac:dyDescent="0.2">
      <c r="H66" s="120"/>
      <c r="I66" s="120"/>
      <c r="J66" s="120"/>
      <c r="K66" s="120"/>
    </row>
    <row r="67" spans="8:11" x14ac:dyDescent="0.2">
      <c r="H67" s="120"/>
      <c r="I67" s="120"/>
      <c r="J67" s="120"/>
      <c r="K67" s="120"/>
    </row>
    <row r="68" spans="8:11" x14ac:dyDescent="0.2">
      <c r="H68" s="120"/>
      <c r="I68" s="120"/>
      <c r="J68" s="120"/>
      <c r="K68" s="120"/>
    </row>
  </sheetData>
  <mergeCells count="66">
    <mergeCell ref="F29:F31"/>
    <mergeCell ref="B41:B44"/>
    <mergeCell ref="A10:L10"/>
    <mergeCell ref="A11:L11"/>
    <mergeCell ref="F16:F24"/>
    <mergeCell ref="E12:E14"/>
    <mergeCell ref="F12:F14"/>
    <mergeCell ref="L12:L27"/>
    <mergeCell ref="C12:C14"/>
    <mergeCell ref="D12:D14"/>
    <mergeCell ref="B12:B15"/>
    <mergeCell ref="A12:A15"/>
    <mergeCell ref="A16:A25"/>
    <mergeCell ref="A26:A27"/>
    <mergeCell ref="B16:B25"/>
    <mergeCell ref="E33:E35"/>
    <mergeCell ref="K1:L1"/>
    <mergeCell ref="A4:L4"/>
    <mergeCell ref="A5:L5"/>
    <mergeCell ref="A7:A8"/>
    <mergeCell ref="B7:B8"/>
    <mergeCell ref="C7:C8"/>
    <mergeCell ref="D7:G7"/>
    <mergeCell ref="H7:K7"/>
    <mergeCell ref="L7:L8"/>
    <mergeCell ref="E29:E31"/>
    <mergeCell ref="A33:A36"/>
    <mergeCell ref="D33:D35"/>
    <mergeCell ref="D29:D31"/>
    <mergeCell ref="B26:B27"/>
    <mergeCell ref="B33:B36"/>
    <mergeCell ref="C29:C31"/>
    <mergeCell ref="B29:B32"/>
    <mergeCell ref="A29:A32"/>
    <mergeCell ref="E47:E49"/>
    <mergeCell ref="F47:F49"/>
    <mergeCell ref="E37:E39"/>
    <mergeCell ref="D37:D39"/>
    <mergeCell ref="F41:F43"/>
    <mergeCell ref="F37:F39"/>
    <mergeCell ref="E41:E43"/>
    <mergeCell ref="D41:D43"/>
    <mergeCell ref="D47:D49"/>
    <mergeCell ref="B37:B40"/>
    <mergeCell ref="A37:A40"/>
    <mergeCell ref="C37:C39"/>
    <mergeCell ref="A41:A44"/>
    <mergeCell ref="C51:C54"/>
    <mergeCell ref="B45:B46"/>
    <mergeCell ref="C47:C49"/>
    <mergeCell ref="L29:L55"/>
    <mergeCell ref="C41:C43"/>
    <mergeCell ref="D51:D54"/>
    <mergeCell ref="D16:D24"/>
    <mergeCell ref="C16:C24"/>
    <mergeCell ref="E16:E24"/>
    <mergeCell ref="F33:F35"/>
    <mergeCell ref="A28:L28"/>
    <mergeCell ref="E51:E54"/>
    <mergeCell ref="F51:F54"/>
    <mergeCell ref="A51:A55"/>
    <mergeCell ref="B51:B55"/>
    <mergeCell ref="C33:C35"/>
    <mergeCell ref="A47:A50"/>
    <mergeCell ref="B47:B50"/>
    <mergeCell ref="A45:A46"/>
  </mergeCells>
  <phoneticPr fontId="5" type="noConversion"/>
  <pageMargins left="0.78740157480314965" right="0.78740157480314965" top="0.51181102362204722" bottom="0.39370078740157483" header="0" footer="0"/>
  <pageSetup paperSize="9" scale="50" orientation="landscape" r:id="rId1"/>
  <headerFooter differentOddEven="1" alignWithMargins="0">
    <oddHeader>&amp;C&amp;"Times New Roman,обычный"&amp;12 44</oddHeader>
    <evenHeader>&amp;C&amp;"Times New Roman,обычный"&amp;12 45</evenHead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22</vt:i4>
      </vt:variant>
    </vt:vector>
  </HeadingPairs>
  <TitlesOfParts>
    <vt:vector size="38" baseType="lpstr">
      <vt:lpstr>Пр. 1 к Паспорту</vt:lpstr>
      <vt:lpstr>Пр. 1 к 1ПП</vt:lpstr>
      <vt:lpstr>Пр.2 к 1ПП</vt:lpstr>
      <vt:lpstr>Пр.1 к 2ПП</vt:lpstr>
      <vt:lpstr>Пр.2 к 2ПП</vt:lpstr>
      <vt:lpstr>Пр.1 к 3ПП</vt:lpstr>
      <vt:lpstr>Пр.2 к 3ПП</vt:lpstr>
      <vt:lpstr>пр 1 к 4 ПП</vt:lpstr>
      <vt:lpstr>пр 2 к 4 пп</vt:lpstr>
      <vt:lpstr>пр 1 к 5 пп</vt:lpstr>
      <vt:lpstr>пр 2 к 5 пп</vt:lpstr>
      <vt:lpstr>Пр.6 к МП</vt:lpstr>
      <vt:lpstr>Пр. 7 к МП</vt:lpstr>
      <vt:lpstr>Пр.8 к МП</vt:lpstr>
      <vt:lpstr>Пр.9 к переч</vt:lpstr>
      <vt:lpstr>Пр.9 ОМ</vt:lpstr>
      <vt:lpstr>'пр 1 к 5 пп'!Заголовки_для_печати</vt:lpstr>
      <vt:lpstr>'пр 2 к 5 пп'!Заголовки_для_печати</vt:lpstr>
      <vt:lpstr>'Пр. 1 к Паспорту'!Заголовки_для_печати</vt:lpstr>
      <vt:lpstr>'Пр. 7 к МП'!Заголовки_для_печати</vt:lpstr>
      <vt:lpstr>'Пр.1 к 2ПП'!Заголовки_для_печати</vt:lpstr>
      <vt:lpstr>'Пр.2 к 1ПП'!Заголовки_для_печати</vt:lpstr>
      <vt:lpstr>'Пр.6 к МП'!Заголовки_для_печати</vt:lpstr>
      <vt:lpstr>'Пр.8 к МП'!Заголовки_для_печати</vt:lpstr>
      <vt:lpstr>'пр 1 к 4 ПП'!Область_печати</vt:lpstr>
      <vt:lpstr>'пр 1 к 5 пп'!Область_печати</vt:lpstr>
      <vt:lpstr>'пр 2 к 4 пп'!Область_печати</vt:lpstr>
      <vt:lpstr>'пр 2 к 5 пп'!Область_печати</vt:lpstr>
      <vt:lpstr>'Пр. 1 к 1ПП'!Область_печати</vt:lpstr>
      <vt:lpstr>'Пр. 1 к Паспорту'!Область_печати</vt:lpstr>
      <vt:lpstr>'Пр. 7 к МП'!Область_печати</vt:lpstr>
      <vt:lpstr>'Пр.1 к 2ПП'!Область_печати</vt:lpstr>
      <vt:lpstr>'Пр.1 к 3ПП'!Область_печати</vt:lpstr>
      <vt:lpstr>'Пр.2 к 1ПП'!Область_печати</vt:lpstr>
      <vt:lpstr>'Пр.2 к 2ПП'!Область_печати</vt:lpstr>
      <vt:lpstr>'Пр.2 к 3ПП'!Область_печати</vt:lpstr>
      <vt:lpstr>'Пр.6 к МП'!Область_печати</vt:lpstr>
      <vt:lpstr>'Пр.8 к МП'!Область_печати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Краснянская</dc:creator>
  <cp:lastModifiedBy>Пользователь Windows</cp:lastModifiedBy>
  <cp:lastPrinted>2022-12-14T04:01:08Z</cp:lastPrinted>
  <dcterms:created xsi:type="dcterms:W3CDTF">2013-10-31T07:03:33Z</dcterms:created>
  <dcterms:modified xsi:type="dcterms:W3CDTF">2022-12-14T04:02:54Z</dcterms:modified>
</cp:coreProperties>
</file>