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8\муниципальные программы - изменения в 2018 году\14   молодежь\Постановление (ноябрь 2018) молодёжь\"/>
    </mc:Choice>
  </mc:AlternateContent>
  <bookViews>
    <workbookView xWindow="0" yWindow="0" windowWidth="19320" windowHeight="12780" tabRatio="921"/>
  </bookViews>
  <sheets>
    <sheet name="пр к ПП1" sheetId="15" r:id="rId1"/>
    <sheet name="пр к ПП2" sheetId="22" r:id="rId2"/>
    <sheet name="пр к ПП3" sheetId="23" r:id="rId3"/>
    <sheet name="пр к ПП4" sheetId="24" r:id="rId4"/>
    <sheet name="пр 6 к МП" sheetId="5" r:id="rId5"/>
    <sheet name="пр 7 к МП" sheetId="6" r:id="rId6"/>
  </sheets>
  <definedNames>
    <definedName name="_xlnm._FilterDatabase" localSheetId="0" hidden="1">'пр к ПП1'!$A$9:$L$11</definedName>
    <definedName name="_xlnm.Print_Titles" localSheetId="4">'пр 6 к МП'!$12:$14</definedName>
    <definedName name="_xlnm.Print_Titles" localSheetId="5">'пр 7 к МП'!$14:$16</definedName>
    <definedName name="_xlnm.Print_Titles" localSheetId="0">'пр к ПП1'!$9:$10</definedName>
    <definedName name="_xlnm.Print_Area" localSheetId="5">'пр 7 к МП'!$A$1:$H$51</definedName>
    <definedName name="_xlnm.Print_Area" localSheetId="0">'пр к ПП1'!$A$1:$L$37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3" l="1"/>
  <c r="K15" i="23"/>
  <c r="K14" i="23"/>
  <c r="K17" i="23" s="1"/>
  <c r="F42" i="6"/>
  <c r="G42" i="6"/>
  <c r="E42" i="6"/>
  <c r="F41" i="6"/>
  <c r="G41" i="6"/>
  <c r="E41" i="6"/>
  <c r="H41" i="6" s="1"/>
  <c r="F40" i="6"/>
  <c r="F19" i="6" s="1"/>
  <c r="G40" i="6"/>
  <c r="G19" i="6" s="1"/>
  <c r="E40" i="6"/>
  <c r="F28" i="6"/>
  <c r="F24" i="6" s="1"/>
  <c r="G28" i="6"/>
  <c r="F27" i="6"/>
  <c r="F20" i="6" s="1"/>
  <c r="G27" i="6"/>
  <c r="G20" i="6" s="1"/>
  <c r="E27" i="6"/>
  <c r="J17" i="23"/>
  <c r="I17" i="23"/>
  <c r="H17" i="23"/>
  <c r="K35" i="15"/>
  <c r="K34" i="15"/>
  <c r="K33" i="15"/>
  <c r="K32" i="15"/>
  <c r="K27" i="15"/>
  <c r="K26" i="15"/>
  <c r="K24" i="15"/>
  <c r="K21" i="15"/>
  <c r="K20" i="15"/>
  <c r="K19" i="15"/>
  <c r="K18" i="15"/>
  <c r="K17" i="15"/>
  <c r="K16" i="15"/>
  <c r="K15" i="15"/>
  <c r="J14" i="15"/>
  <c r="I14" i="15"/>
  <c r="H14" i="15"/>
  <c r="I28" i="15"/>
  <c r="J28" i="15"/>
  <c r="J25" i="15"/>
  <c r="I25" i="15"/>
  <c r="H25" i="15"/>
  <c r="K25" i="15" s="1"/>
  <c r="H32" i="15"/>
  <c r="H30" i="15"/>
  <c r="E28" i="6" s="1"/>
  <c r="H29" i="15"/>
  <c r="K29" i="15" s="1"/>
  <c r="H31" i="15"/>
  <c r="K31" i="15" s="1"/>
  <c r="C17" i="6"/>
  <c r="E24" i="6" l="1"/>
  <c r="H28" i="15"/>
  <c r="K28" i="15" s="1"/>
  <c r="K14" i="15"/>
  <c r="K30" i="15"/>
  <c r="G38" i="6"/>
  <c r="G24" i="6"/>
  <c r="H40" i="6"/>
  <c r="F38" i="6"/>
  <c r="E19" i="6"/>
  <c r="H19" i="6" s="1"/>
  <c r="E38" i="6"/>
  <c r="H38" i="6" s="1"/>
  <c r="E20" i="6"/>
  <c r="J22" i="15"/>
  <c r="J13" i="15" s="1"/>
  <c r="J22" i="5"/>
  <c r="K22" i="5"/>
  <c r="I22" i="5"/>
  <c r="L22" i="5" s="1"/>
  <c r="I13" i="24"/>
  <c r="J13" i="24"/>
  <c r="H13" i="24"/>
  <c r="K15" i="24"/>
  <c r="K14" i="24" s="1"/>
  <c r="K13" i="24" s="1"/>
  <c r="H23" i="15"/>
  <c r="I23" i="15"/>
  <c r="I22" i="15" s="1"/>
  <c r="I13" i="15" s="1"/>
  <c r="J23" i="15"/>
  <c r="K23" i="15" l="1"/>
  <c r="K22" i="15" s="1"/>
  <c r="H22" i="15"/>
  <c r="H13" i="15" s="1"/>
  <c r="K13" i="15" s="1"/>
  <c r="H20" i="6"/>
  <c r="I18" i="5"/>
  <c r="H28" i="6" l="1"/>
  <c r="K18" i="22"/>
  <c r="F49" i="6" l="1"/>
  <c r="G49" i="6"/>
  <c r="E49" i="6"/>
  <c r="K18" i="5"/>
  <c r="J18" i="5"/>
  <c r="I16" i="22"/>
  <c r="J16" i="22"/>
  <c r="H16" i="22"/>
  <c r="H51" i="6" l="1"/>
  <c r="H50" i="6"/>
  <c r="G45" i="6"/>
  <c r="H49" i="6"/>
  <c r="H48" i="6"/>
  <c r="H47" i="6"/>
  <c r="H44" i="6"/>
  <c r="H43" i="6"/>
  <c r="H42" i="6"/>
  <c r="K36" i="15"/>
  <c r="F45" i="6" l="1"/>
  <c r="E45" i="6"/>
  <c r="J29" i="5"/>
  <c r="J27" i="5" s="1"/>
  <c r="J17" i="5" s="1"/>
  <c r="K29" i="5"/>
  <c r="K27" i="5" s="1"/>
  <c r="K17" i="5" s="1"/>
  <c r="L29" i="5"/>
  <c r="I29" i="5"/>
  <c r="I27" i="5" s="1"/>
  <c r="I17" i="5" s="1"/>
  <c r="K31" i="5"/>
  <c r="J31" i="5"/>
  <c r="I31" i="5"/>
  <c r="I17" i="24"/>
  <c r="J17" i="24"/>
  <c r="K17" i="24"/>
  <c r="L30" i="5" s="1"/>
  <c r="H17" i="24"/>
  <c r="K17" i="22"/>
  <c r="K15" i="22"/>
  <c r="J14" i="22"/>
  <c r="I14" i="22"/>
  <c r="I13" i="22" s="1"/>
  <c r="H14" i="22"/>
  <c r="H13" i="22" s="1"/>
  <c r="L17" i="5" l="1"/>
  <c r="K30" i="5"/>
  <c r="K32" i="5"/>
  <c r="J30" i="5"/>
  <c r="J32" i="5"/>
  <c r="I30" i="5"/>
  <c r="I32" i="5"/>
  <c r="H19" i="22"/>
  <c r="I26" i="5" s="1"/>
  <c r="I24" i="5" s="1"/>
  <c r="E35" i="6"/>
  <c r="E21" i="6" s="1"/>
  <c r="I19" i="22"/>
  <c r="J26" i="5" s="1"/>
  <c r="J24" i="5" s="1"/>
  <c r="F35" i="6"/>
  <c r="F21" i="6" s="1"/>
  <c r="H45" i="6"/>
  <c r="J13" i="22"/>
  <c r="K14" i="22"/>
  <c r="K16" i="22"/>
  <c r="L27" i="5"/>
  <c r="L32" i="5" l="1"/>
  <c r="J23" i="5"/>
  <c r="K23" i="5"/>
  <c r="K20" i="5" s="1"/>
  <c r="I23" i="5"/>
  <c r="I19" i="5" s="1"/>
  <c r="J19" i="22"/>
  <c r="K26" i="5" s="1"/>
  <c r="K24" i="5" s="1"/>
  <c r="G35" i="6"/>
  <c r="G21" i="6" s="1"/>
  <c r="K13" i="22"/>
  <c r="K19" i="22" s="1"/>
  <c r="L26" i="5" s="1"/>
  <c r="H21" i="6" l="1"/>
  <c r="I15" i="5"/>
  <c r="I20" i="5"/>
  <c r="J19" i="5"/>
  <c r="J15" i="5" s="1"/>
  <c r="J20" i="5"/>
  <c r="L23" i="5"/>
  <c r="K19" i="5"/>
  <c r="K15" i="5" s="1"/>
  <c r="E22" i="6"/>
  <c r="F22" i="6"/>
  <c r="F17" i="6" s="1"/>
  <c r="G22" i="6"/>
  <c r="G17" i="6" s="1"/>
  <c r="E23" i="6"/>
  <c r="F23" i="6"/>
  <c r="G23" i="6"/>
  <c r="H27" i="6"/>
  <c r="H29" i="6"/>
  <c r="H30" i="6"/>
  <c r="H33" i="6"/>
  <c r="H34" i="6"/>
  <c r="H36" i="6"/>
  <c r="H37" i="6"/>
  <c r="H26" i="6"/>
  <c r="L16" i="5"/>
  <c r="E17" i="6" l="1"/>
  <c r="H17" i="6" s="1"/>
  <c r="L20" i="5"/>
  <c r="H23" i="6"/>
  <c r="H22" i="6"/>
  <c r="L19" i="5"/>
  <c r="F31" i="6"/>
  <c r="G31" i="6"/>
  <c r="L24" i="5" l="1"/>
  <c r="E31" i="6"/>
  <c r="H31" i="6" l="1"/>
  <c r="H35" i="6"/>
  <c r="H24" i="6" l="1"/>
  <c r="L18" i="5" l="1"/>
  <c r="L15" i="5" s="1"/>
</calcChain>
</file>

<file path=xl/comments1.xml><?xml version="1.0" encoding="utf-8"?>
<comments xmlns="http://schemas.openxmlformats.org/spreadsheetml/2006/main">
  <authors>
    <author>Гончаров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  <charset val="204"/>
          </rPr>
          <t>Гончаров:</t>
        </r>
        <r>
          <rPr>
            <sz val="9"/>
            <color indexed="81"/>
            <rFont val="Tahoma"/>
            <family val="2"/>
            <charset val="204"/>
          </rPr>
          <t xml:space="preserve">
241</t>
        </r>
      </text>
    </comment>
  </commentList>
</comments>
</file>

<file path=xl/sharedStrings.xml><?xml version="1.0" encoding="utf-8"?>
<sst xmlns="http://schemas.openxmlformats.org/spreadsheetml/2006/main" count="413" uniqueCount="146">
  <si>
    <t>ИНФОРМАЦИЯ</t>
  </si>
  <si>
    <t>ПЕРЕЧЕНЬ</t>
  </si>
  <si>
    <t>1.1.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</si>
  <si>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</si>
  <si>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</si>
  <si>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</si>
  <si>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</si>
  <si>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</si>
  <si>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</si>
  <si>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</si>
  <si>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</si>
  <si>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</si>
  <si>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</si>
  <si>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</si>
  <si>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</si>
  <si>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</si>
  <si>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</si>
  <si>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</si>
  <si>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</si>
  <si>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</si>
  <si>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</si>
  <si>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</si>
  <si>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</si>
  <si>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</si>
  <si>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</si>
  <si>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</si>
  <si>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</si>
  <si>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</si>
  <si>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</si>
  <si>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</si>
  <si>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</si>
  <si>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</si>
  <si>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</si>
  <si>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</si>
  <si>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</si>
  <si>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</si>
  <si>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2018 год</t>
  </si>
  <si>
    <t>2019 год</t>
  </si>
  <si>
    <t>Администрация Туруханского района</t>
  </si>
  <si>
    <t>1.2.</t>
  </si>
  <si>
    <t>Подпрограмма 2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</si>
  <si>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</si>
  <si>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</si>
  <si>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</si>
  <si>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</si>
  <si>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</si>
  <si>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</si>
  <si>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1.1</t>
  </si>
  <si>
    <t>1.2</t>
  </si>
  <si>
    <t>ВСЕГО</t>
  </si>
  <si>
    <t>Управление культуры и молодёжной политики администрации Туруханского района</t>
  </si>
  <si>
    <t>Итого по мероприятию</t>
  </si>
  <si>
    <t>Управление культуры и молодёжной политки администрации Туруханского района</t>
  </si>
  <si>
    <t>244</t>
  </si>
  <si>
    <t>0707</t>
  </si>
  <si>
    <t xml:space="preserve">Создание оптимальных условий обеспечивающих полноценный отдых подростков, их оздоровление и занятость в каникулярный период до 10 подростков ежегодно. Повышение профессионального уровня специалистов, использование инновационных форм работы. Информирование подрастающего поколения через информационно-техническое оснащение. </t>
  </si>
  <si>
    <t xml:space="preserve">Организация деятельности по созданию  по месту жительства сети подростковых клубов военно-патриотической, спортивной и краеведческой направленности, их развитие </t>
  </si>
  <si>
    <t>540</t>
  </si>
  <si>
    <t>Увеличение охвата молодежи мероприятиями патриотической направленности до 100 человек ежегодно</t>
  </si>
  <si>
    <t>1.3.</t>
  </si>
  <si>
    <t>мероприятий подпрограммы 1 «Вовлечение молодёжи Туруханского района в социальную практику»</t>
  </si>
  <si>
    <t>Цель подпрограммы: Создание условий успешной социализации и эффективной самореализации молодёжи Туруханского района</t>
  </si>
  <si>
    <t>Появление эффективных механизмов включения молодежи в процессы социально общественного и культурного развития Туруханского района. Увеличение численности молодежи участвующей в акциях, конкурсах и молодежных проектах на 100 человек ежегодно. Сокращение негативных общественно опасных проявлений в молодежной среде таких как: преступность, наркомания, алкоголизм. Увеличение численности молодежи выбирающих здоровый образ жизни и формирование ответственного отношения к своему здоровью</t>
  </si>
  <si>
    <t>мероприятий подпрограммы 2 «Развитие системы патриотического воспитания молодёжи Туруханского района»</t>
  </si>
  <si>
    <t>Цель подпрограммы: Создание условий для дальнейшего развития и совершенствования системы патриотического воспитания</t>
  </si>
  <si>
    <t>Задача 1. Вовлечение молодежи Туруханского района в социальную практику, совершенствующую основные направления патриотического воспитания и повышение уровня социальной активности молодежи Туруханского района.</t>
  </si>
  <si>
    <t>1.3</t>
  </si>
  <si>
    <t>2.3.</t>
  </si>
  <si>
    <t>2.4.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</si>
  <si>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</t>
  </si>
  <si>
    <t>Администрациия Туруханского района</t>
  </si>
  <si>
    <t>Улучшение жилищных условий молодым семьям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</si>
  <si>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федерального бюджета</t>
  </si>
  <si>
    <t>1003</t>
  </si>
  <si>
    <t>Софинансирование расходных обязательств муниципальных образований Красноярского края на предоставление социальных выплат молодым семьям на приобретение (строительство) жилья бюджетам муниципальных образований Красноярского края за счет средств краевого бюджета</t>
  </si>
  <si>
    <t>Итого по подпрограмме</t>
  </si>
  <si>
    <t>мероприятий подпрограммы 3 «Обеспечение жильем молодых семей в Туруханском районе»</t>
  </si>
  <si>
    <t>мероприятий подпрограммы 4 «Поддержка социально ориентированных некоммерческих организаций Туруханского района»</t>
  </si>
  <si>
    <t>Цель подпрограммы: Содействие формированию пространства, способствующего развитию гражданских инициатив и  поддержка социально ориентированных некоммерческих организаций на территории Туруханского района</t>
  </si>
  <si>
    <t>Подпрограмма 3</t>
  </si>
  <si>
    <t>Подпрограмма 4</t>
  </si>
  <si>
    <t>Обеспечение жильем молодых семей в Туруханском районе</t>
  </si>
  <si>
    <t>Поддержка социально ориентированных некоммерческих организаций Туруханского района</t>
  </si>
  <si>
    <t>Вовлечение молодёжи Туруханского района в социальную практику</t>
  </si>
  <si>
    <t>Развитие системы патриотического воспитания молодёжи Туруханского района»</t>
  </si>
  <si>
    <t>2.5.</t>
  </si>
  <si>
    <t>Обеспечение деятельности подведомственных учреждений</t>
  </si>
  <si>
    <t>1.4.</t>
  </si>
  <si>
    <t>Развитие системы патриотического воспитания молодёжи Туруханского района</t>
  </si>
  <si>
    <t>1410081900</t>
  </si>
  <si>
    <t>1410081910</t>
  </si>
  <si>
    <t>1410081920</t>
  </si>
  <si>
    <t>1410074560</t>
  </si>
  <si>
    <t>1410080610</t>
  </si>
  <si>
    <t>111</t>
  </si>
  <si>
    <t>112</t>
  </si>
  <si>
    <t>119</t>
  </si>
  <si>
    <t>1410080650</t>
  </si>
  <si>
    <t>1410082800</t>
  </si>
  <si>
    <t>1420081950</t>
  </si>
  <si>
    <t>2020 год</t>
  </si>
  <si>
    <t>1.4</t>
  </si>
  <si>
    <t>Будет проведён молодёжный форум активистов флагманских программ и молодёжных общественных объединений района.</t>
  </si>
  <si>
    <t>1420081960</t>
  </si>
  <si>
    <t>360</t>
  </si>
  <si>
    <t>Территориальное управление администрации Туруханского района</t>
  </si>
  <si>
    <t>1440081280</t>
  </si>
  <si>
    <t>242</t>
  </si>
  <si>
    <t>14100S4560</t>
  </si>
  <si>
    <t>2.6.</t>
  </si>
  <si>
    <t>Обеспечение деятельности подведомственных учреждений за счет прочих доходов от оказания платных услуг (работ)</t>
  </si>
  <si>
    <t>1420083800</t>
  </si>
  <si>
    <t>1440083810</t>
  </si>
  <si>
    <t xml:space="preserve">Создание условий успешной социализации и эффективной самореализации молодежи </t>
  </si>
  <si>
    <t>Создание условий, направленных на формирование здорового образа жизни в молодёжной среде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</si>
  <si>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</t>
  </si>
  <si>
    <t>Поддержка деятельности муниципальных молодёжных центров за счет средств местного бюджета</t>
  </si>
  <si>
    <t>Поддержка деятельности муниципальных молодёжных центров за счет средств краевого бюджета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</si>
  <si>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</t>
  </si>
  <si>
    <t>Формирование информационного пространства, способствующего развитию гражданских инициатив</t>
  </si>
  <si>
    <t>Поддержка проектов социально ориентированных некоммерческих организаций, направленных на решение актуальных социальных проблем.</t>
  </si>
  <si>
    <t>Молодёжь Туруханского района</t>
  </si>
  <si>
    <t>Задача 1. Развивать молодёжные общественные объединения, действующие на территории Туруханского района, вовлекать молодёжь в общественную деятельность</t>
  </si>
  <si>
    <t>Задача 2. Развивать инфраструктуру и кадровый потенциал молодёжной политики Туруханского района</t>
  </si>
  <si>
    <t>Приложение 2
к подпрограмме «Вовлечение молодёжи Туруханского района в социальную практику», реализуемой в рамках муниципальной программы "Молодёжь Туруханского района"</t>
  </si>
  <si>
    <t>Приложение 2
к подпрограмме "Развитие системы патриотического воспитания молодёжи Туруханского района", реализуемой в рамках муниципальной программы "Молодёжь Туруханского района"</t>
  </si>
  <si>
    <t xml:space="preserve">Трудовое
воспитание несовершеннолетних граждан                                                            в возрасте 14-17 лет
</t>
  </si>
  <si>
    <t>1410010430</t>
  </si>
  <si>
    <t>14300R4970</t>
  </si>
  <si>
    <t>14300S4970</t>
  </si>
  <si>
    <t>Приложение 2
к подпрограмме «Обеспечение жильем молодых семей в Туруханском районе», реализуемой в рамках муниципальной программы "Молодёжь Туруханского района"</t>
  </si>
  <si>
    <t>Задача: Предоставлять молодым семьям социальные выплаты на приобретение жилья или строительство индивидуального жилого дома</t>
  </si>
  <si>
    <t>Цель: Поддержка в решении жилищной проблемы молодых семей, признанных в установленном порядке нуждающимися в улучшении жилищных условий.</t>
  </si>
  <si>
    <t>Задача: Содействовать формированию информационного пространства, развивать систему механизмов информационной и консультативной поддержки СОНКО</t>
  </si>
  <si>
    <t xml:space="preserve">Создание социально ориентированных некоммерческих организаций на территории района;
формирование информационного пространства СОНКО; 
распространение среди участников сообщества основных результатов, методик, накопленного опыта и ключевых этапов развития деятельности некоммерческих организаций, принципиальных решений 
создание социальной сети общественных организаций для их дальнейшей коммуникации.
</t>
  </si>
  <si>
    <t>Приложение 2
к подпрограмме «Поддержка социально ориентированных некоммерческих организаций Туруханского района»,  реализуемой в рамках муниципальной программы "Молодёжь Туруханского района"</t>
  </si>
  <si>
    <t>Приложение № 6                                                                                                   к муниципальной программе "Молодёжь Туруханского района"</t>
  </si>
  <si>
    <t>Приложение № 7                                                                                          к муниципальной программе "Молодёжь Туруханского района"</t>
  </si>
  <si>
    <t xml:space="preserve">Софинансирование затрат на приобретение жилья в собственность молодых семей </t>
  </si>
  <si>
    <t xml:space="preserve"> </t>
  </si>
  <si>
    <t>Приложение № 6                                                                                                                                   к постановлению                                                                                                              администрации Туруханского района                                                                                               от 21.11.2018 № 1275 -п</t>
  </si>
  <si>
    <t>Приложение № 5                                                                                                                                  к постановлению                                                                                                              администрации Туруханского района                                                                                               от  21.11.2018 № 1275 -п</t>
  </si>
  <si>
    <t>Приложение № 4                                                                                                                                   к постановлению                                                                                                              администрации Туруханского района                                                                                               от 21.11.2018 № 1275  -п</t>
  </si>
  <si>
    <t>Приложение № 3                                                                                                к постановлению                                                                                 администрации Туруханского района                                                                                               от 21.11.2018 № 1275  -п</t>
  </si>
  <si>
    <t>Приложение № 2                                                                                                    к постановлению                                                                                 администрации Туруханского района                                                                                               от 21.11.2018 № 1275  -п</t>
  </si>
  <si>
    <t>Приложение № 1                                                                                                 к постановлению                                                                                 администрации Туруханского района                                                                                               от 21.11.2018 № 1275 -п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</si>
</sst>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#,##0.000"/>
    <numFmt numFmtId="167" formatCode="_-* #,##0_р_._-;\-* #,##0_р_._-;_-* &quot;-&quot;??_р_._-;_-@_-"/>
    <numFmt numFmtId="168" formatCode="0.000"/>
    <numFmt numFmtId="169" formatCode="_-* #,##0.000_р_._-;\-* #,##0.000_р_._-;_-* &quot;-&quot;???_р_._-;_-@_-"/>
  </numFmts>
  <fonts count="17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</cellStyleXfs>
  <cellXfs count="17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4" fontId="6" fillId="0" borderId="1" xfId="2" applyNumberFormat="1" applyFont="1" applyBorder="1" applyAlignment="1">
      <alignment vertical="center" wrapText="1"/>
    </xf>
    <xf numFmtId="164" fontId="3" fillId="0" borderId="0" xfId="2" applyNumberFormat="1" applyFont="1"/>
    <xf numFmtId="0" fontId="4" fillId="0" borderId="1" xfId="0" applyFont="1" applyBorder="1" applyAlignment="1">
      <alignment vertical="center" wrapText="1"/>
    </xf>
    <xf numFmtId="166" fontId="3" fillId="0" borderId="0" xfId="0" applyNumberFormat="1" applyFont="1"/>
    <xf numFmtId="166" fontId="6" fillId="3" borderId="1" xfId="5" applyNumberFormat="1" applyFont="1" applyFill="1" applyBorder="1" applyAlignment="1" applyProtection="1">
      <alignment horizontal="center" vertical="center"/>
    </xf>
    <xf numFmtId="0" fontId="3" fillId="0" borderId="1" xfId="0" applyFont="1" applyBorder="1"/>
    <xf numFmtId="166" fontId="4" fillId="0" borderId="1" xfId="5" applyNumberFormat="1" applyFont="1" applyBorder="1" applyAlignment="1">
      <alignment horizontal="center" vertical="center"/>
    </xf>
    <xf numFmtId="0" fontId="4" fillId="0" borderId="1" xfId="5" applyFont="1" applyBorder="1" applyAlignment="1">
      <alignment horizontal="justify" vertical="center"/>
    </xf>
    <xf numFmtId="0" fontId="9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66" fontId="6" fillId="3" borderId="1" xfId="5" applyNumberFormat="1" applyFont="1" applyFill="1" applyBorder="1" applyAlignment="1">
      <alignment horizontal="center" vertical="center"/>
    </xf>
    <xf numFmtId="0" fontId="6" fillId="2" borderId="1" xfId="5" applyFont="1" applyFill="1" applyBorder="1" applyAlignment="1">
      <alignment horizontal="left" vertical="center" wrapText="1"/>
    </xf>
    <xf numFmtId="0" fontId="6" fillId="2" borderId="1" xfId="5" applyFont="1" applyFill="1" applyBorder="1" applyAlignment="1">
      <alignment horizontal="center" vertical="center" wrapText="1"/>
    </xf>
    <xf numFmtId="166" fontId="6" fillId="2" borderId="1" xfId="5" applyNumberFormat="1" applyFont="1" applyFill="1" applyBorder="1" applyAlignment="1">
      <alignment horizontal="center" vertical="center"/>
    </xf>
    <xf numFmtId="0" fontId="10" fillId="0" borderId="0" xfId="0" applyFont="1"/>
    <xf numFmtId="166" fontId="10" fillId="0" borderId="0" xfId="0" applyNumberFormat="1" applyFont="1"/>
    <xf numFmtId="49" fontId="4" fillId="2" borderId="1" xfId="5" applyNumberFormat="1" applyFont="1" applyFill="1" applyBorder="1" applyAlignment="1">
      <alignment horizontal="center" vertical="center"/>
    </xf>
    <xf numFmtId="49" fontId="4" fillId="2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166" fontId="4" fillId="2" borderId="1" xfId="5" applyNumberFormat="1" applyFont="1" applyFill="1" applyBorder="1" applyAlignment="1" applyProtection="1">
      <alignment horizontal="center" vertical="center"/>
    </xf>
    <xf numFmtId="166" fontId="4" fillId="0" borderId="1" xfId="5" applyNumberFormat="1" applyFont="1" applyFill="1" applyBorder="1" applyAlignment="1" applyProtection="1">
      <alignment horizontal="center" vertical="center"/>
    </xf>
    <xf numFmtId="166" fontId="4" fillId="4" borderId="1" xfId="5" applyNumberFormat="1" applyFont="1" applyFill="1" applyBorder="1" applyAlignment="1">
      <alignment horizontal="center" vertical="center"/>
    </xf>
    <xf numFmtId="0" fontId="6" fillId="0" borderId="1" xfId="5" applyFont="1" applyBorder="1" applyAlignment="1"/>
    <xf numFmtId="164" fontId="6" fillId="0" borderId="1" xfId="2" applyNumberFormat="1" applyFont="1" applyBorder="1" applyAlignment="1">
      <alignment horizontal="center" vertical="center"/>
    </xf>
    <xf numFmtId="164" fontId="3" fillId="0" borderId="0" xfId="0" applyNumberFormat="1" applyFont="1"/>
    <xf numFmtId="167" fontId="3" fillId="0" borderId="0" xfId="2" applyNumberFormat="1" applyFont="1"/>
    <xf numFmtId="168" fontId="3" fillId="0" borderId="0" xfId="0" applyNumberFormat="1" applyFont="1"/>
    <xf numFmtId="49" fontId="4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8" fontId="2" fillId="0" borderId="1" xfId="2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166" fontId="4" fillId="0" borderId="1" xfId="5" applyNumberFormat="1" applyFont="1" applyBorder="1" applyAlignment="1">
      <alignment horizontal="center" vertical="center"/>
    </xf>
    <xf numFmtId="49" fontId="4" fillId="5" borderId="1" xfId="5" applyNumberFormat="1" applyFont="1" applyFill="1" applyBorder="1" applyAlignment="1">
      <alignment horizontal="center" vertical="center"/>
    </xf>
    <xf numFmtId="166" fontId="4" fillId="5" borderId="1" xfId="5" applyNumberFormat="1" applyFont="1" applyFill="1" applyBorder="1" applyAlignment="1">
      <alignment horizontal="center" vertical="center"/>
    </xf>
    <xf numFmtId="49" fontId="4" fillId="5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5" borderId="1" xfId="5" applyFont="1" applyFill="1" applyBorder="1" applyAlignment="1">
      <alignment horizontal="left" vertical="center" wrapText="1"/>
    </xf>
    <xf numFmtId="0" fontId="4" fillId="2" borderId="1" xfId="5" applyFont="1" applyFill="1" applyBorder="1" applyAlignment="1">
      <alignment horizontal="left" vertical="center" wrapText="1"/>
    </xf>
    <xf numFmtId="164" fontId="4" fillId="0" borderId="1" xfId="2" applyNumberFormat="1" applyFont="1" applyFill="1" applyBorder="1" applyAlignment="1">
      <alignment vertical="center" wrapText="1"/>
    </xf>
    <xf numFmtId="0" fontId="4" fillId="0" borderId="6" xfId="5" applyFont="1" applyFill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6" xfId="5" applyNumberFormat="1" applyFont="1" applyFill="1" applyBorder="1" applyAlignment="1">
      <alignment horizontal="center" vertical="center" wrapText="1"/>
    </xf>
    <xf numFmtId="0" fontId="4" fillId="0" borderId="6" xfId="5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16" fontId="4" fillId="0" borderId="1" xfId="5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6" fontId="4" fillId="0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4" fillId="0" borderId="1" xfId="5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3" fillId="0" borderId="0" xfId="0" applyNumberFormat="1" applyFont="1" applyFill="1" applyAlignment="1">
      <alignment vertical="center"/>
    </xf>
    <xf numFmtId="168" fontId="2" fillId="0" borderId="1" xfId="2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68" fontId="0" fillId="0" borderId="0" xfId="0" applyNumberFormat="1"/>
    <xf numFmtId="0" fontId="4" fillId="0" borderId="1" xfId="5" applyFont="1" applyBorder="1" applyAlignment="1">
      <alignment horizontal="center" vertical="center" wrapText="1"/>
    </xf>
    <xf numFmtId="169" fontId="4" fillId="0" borderId="0" xfId="0" applyNumberFormat="1" applyFont="1"/>
    <xf numFmtId="164" fontId="6" fillId="0" borderId="1" xfId="2" applyNumberFormat="1" applyFont="1" applyFill="1" applyBorder="1" applyAlignment="1">
      <alignment vertical="center" wrapText="1"/>
    </xf>
    <xf numFmtId="43" fontId="4" fillId="0" borderId="1" xfId="2" applyFont="1" applyFill="1" applyBorder="1" applyAlignment="1">
      <alignment vertical="center" wrapText="1"/>
    </xf>
    <xf numFmtId="169" fontId="3" fillId="0" borderId="0" xfId="0" applyNumberFormat="1" applyFont="1"/>
    <xf numFmtId="164" fontId="4" fillId="0" borderId="0" xfId="0" applyNumberFormat="1" applyFont="1"/>
    <xf numFmtId="164" fontId="4" fillId="0" borderId="1" xfId="2" applyNumberFormat="1" applyFont="1" applyBorder="1" applyAlignment="1">
      <alignment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4" fillId="0" borderId="1" xfId="5" applyFont="1" applyFill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49" fontId="4" fillId="0" borderId="5" xfId="5" applyNumberFormat="1" applyFont="1" applyFill="1" applyBorder="1" applyAlignment="1" applyProtection="1">
      <alignment horizontal="center" vertical="center"/>
    </xf>
    <xf numFmtId="49" fontId="4" fillId="0" borderId="7" xfId="5" applyNumberFormat="1" applyFont="1" applyFill="1" applyBorder="1" applyAlignment="1" applyProtection="1">
      <alignment horizontal="center" vertical="center"/>
    </xf>
    <xf numFmtId="49" fontId="4" fillId="0" borderId="6" xfId="5" applyNumberFormat="1" applyFont="1" applyFill="1" applyBorder="1" applyAlignment="1" applyProtection="1">
      <alignment horizontal="center" vertical="center"/>
    </xf>
    <xf numFmtId="0" fontId="4" fillId="0" borderId="5" xfId="5" applyFont="1" applyBorder="1" applyAlignment="1">
      <alignment horizontal="left" vertical="center" wrapText="1"/>
    </xf>
    <xf numFmtId="0" fontId="4" fillId="0" borderId="7" xfId="5" applyFont="1" applyBorder="1" applyAlignment="1">
      <alignment horizontal="left" vertical="center" wrapText="1"/>
    </xf>
    <xf numFmtId="0" fontId="4" fillId="0" borderId="6" xfId="5" applyFont="1" applyBorder="1" applyAlignment="1">
      <alignment horizontal="left" vertical="center" wrapText="1"/>
    </xf>
    <xf numFmtId="49" fontId="4" fillId="0" borderId="5" xfId="5" applyNumberFormat="1" applyFont="1" applyBorder="1" applyAlignment="1">
      <alignment horizontal="center" vertical="center"/>
    </xf>
    <xf numFmtId="49" fontId="4" fillId="0" borderId="7" xfId="5" applyNumberFormat="1" applyFont="1" applyBorder="1" applyAlignment="1">
      <alignment horizontal="center" vertical="center"/>
    </xf>
    <xf numFmtId="49" fontId="4" fillId="0" borderId="6" xfId="5" applyNumberFormat="1" applyFont="1" applyBorder="1" applyAlignment="1">
      <alignment horizontal="center" vertical="center"/>
    </xf>
    <xf numFmtId="49" fontId="4" fillId="0" borderId="5" xfId="5" applyNumberFormat="1" applyFont="1" applyBorder="1" applyAlignment="1">
      <alignment horizontal="center" vertical="center" wrapText="1"/>
    </xf>
    <xf numFmtId="49" fontId="4" fillId="0" borderId="7" xfId="5" applyNumberFormat="1" applyFont="1" applyBorder="1" applyAlignment="1">
      <alignment horizontal="center" vertical="center" wrapText="1"/>
    </xf>
    <xf numFmtId="49" fontId="4" fillId="0" borderId="6" xfId="5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16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5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/>
    </xf>
    <xf numFmtId="0" fontId="6" fillId="0" borderId="1" xfId="5" applyFont="1" applyBorder="1" applyAlignment="1">
      <alignment horizontal="left"/>
    </xf>
    <xf numFmtId="0" fontId="4" fillId="0" borderId="5" xfId="5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6" fillId="3" borderId="1" xfId="5" applyNumberFormat="1" applyFont="1" applyFill="1" applyBorder="1" applyAlignment="1" applyProtection="1">
      <alignment horizontal="left" vertical="center" wrapText="1"/>
    </xf>
    <xf numFmtId="0" fontId="13" fillId="0" borderId="2" xfId="4" applyFont="1" applyFill="1" applyBorder="1" applyAlignment="1">
      <alignment horizontal="left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4" xfId="4" applyFont="1" applyFill="1" applyBorder="1" applyAlignment="1">
      <alignment horizontal="left" vertical="center" wrapText="1"/>
    </xf>
    <xf numFmtId="0" fontId="4" fillId="0" borderId="5" xfId="5" applyFont="1" applyFill="1" applyBorder="1" applyAlignment="1">
      <alignment horizontal="left" vertical="center" wrapText="1"/>
    </xf>
    <xf numFmtId="0" fontId="4" fillId="0" borderId="7" xfId="5" applyFont="1" applyFill="1" applyBorder="1" applyAlignment="1">
      <alignment horizontal="left" vertical="center" wrapText="1"/>
    </xf>
    <xf numFmtId="0" fontId="4" fillId="0" borderId="6" xfId="5" applyFont="1" applyFill="1" applyBorder="1" applyAlignment="1">
      <alignment horizontal="left" vertical="center" wrapText="1"/>
    </xf>
    <xf numFmtId="0" fontId="4" fillId="0" borderId="5" xfId="5" applyNumberFormat="1" applyFont="1" applyFill="1" applyBorder="1" applyAlignment="1" applyProtection="1">
      <alignment horizontal="left" vertical="center" wrapText="1"/>
    </xf>
    <xf numFmtId="0" fontId="4" fillId="0" borderId="6" xfId="5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O41"/>
  <sheetViews>
    <sheetView tabSelected="1" view="pageBreakPreview" zoomScale="75" zoomScaleNormal="70" zoomScaleSheetLayoutView="75" workbookViewId="0">
      <selection activeCell="J2" sqref="J2:L2"/>
    </sheetView>
  </sheetViews>
  <sheetFormatPr defaultColWidth="9" defaultRowHeight="18.75" x14ac:dyDescent="0.25"/>
  <cols>
    <col min="1" max="1" width="4.625" style="31" customWidth="1"/>
    <col min="2" max="2" width="40.375" style="20" customWidth="1"/>
    <col min="3" max="3" width="36.125" style="20" customWidth="1"/>
    <col min="4" max="5" width="7.375" style="20" customWidth="1"/>
    <col min="6" max="6" width="17.75" style="20" customWidth="1"/>
    <col min="7" max="7" width="5.75" style="20" customWidth="1"/>
    <col min="8" max="8" width="15.875" style="20" customWidth="1"/>
    <col min="9" max="9" width="16.375" style="20" customWidth="1"/>
    <col min="10" max="10" width="15.375" style="20" customWidth="1"/>
    <col min="11" max="11" width="17.125" style="20" customWidth="1"/>
    <col min="12" max="12" width="25.125" style="20" customWidth="1"/>
    <col min="13" max="16384" width="9" style="20"/>
  </cols>
  <sheetData>
    <row r="1" spans="1:15" ht="21.75" customHeight="1" x14ac:dyDescent="0.25">
      <c r="K1" s="134"/>
      <c r="L1" s="134"/>
    </row>
    <row r="2" spans="1:15" ht="66" customHeight="1" x14ac:dyDescent="0.25">
      <c r="A2" s="95"/>
      <c r="J2" s="138" t="s">
        <v>145</v>
      </c>
      <c r="K2" s="138"/>
      <c r="L2" s="138"/>
      <c r="M2" s="100"/>
    </row>
    <row r="3" spans="1:15" ht="21.75" customHeight="1" x14ac:dyDescent="0.25">
      <c r="A3" s="95"/>
      <c r="K3" s="93"/>
      <c r="L3" s="93"/>
    </row>
    <row r="4" spans="1:15" ht="84.75" customHeight="1" x14ac:dyDescent="0.25">
      <c r="J4" s="137" t="s">
        <v>124</v>
      </c>
      <c r="K4" s="137"/>
      <c r="L4" s="137"/>
    </row>
    <row r="6" spans="1:15" x14ac:dyDescent="0.25">
      <c r="A6" s="135" t="s">
        <v>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5" x14ac:dyDescent="0.25">
      <c r="A7" s="135" t="s">
        <v>60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9" spans="1:15" s="21" customFormat="1" ht="32.25" customHeight="1" x14ac:dyDescent="0.25">
      <c r="A9" s="136" t="s">
        <v>4</v>
      </c>
      <c r="B9" s="136" t="s">
        <v>32</v>
      </c>
      <c r="C9" s="136" t="s">
        <v>11</v>
      </c>
      <c r="D9" s="136" t="s">
        <v>9</v>
      </c>
      <c r="E9" s="136"/>
      <c r="F9" s="136"/>
      <c r="G9" s="136"/>
      <c r="H9" s="136" t="s">
        <v>33</v>
      </c>
      <c r="I9" s="136"/>
      <c r="J9" s="136"/>
      <c r="K9" s="136"/>
      <c r="L9" s="136" t="s">
        <v>34</v>
      </c>
    </row>
    <row r="10" spans="1:15" s="21" customFormat="1" ht="106.5" customHeight="1" x14ac:dyDescent="0.25">
      <c r="A10" s="136"/>
      <c r="B10" s="136"/>
      <c r="C10" s="136"/>
      <c r="D10" s="87" t="s">
        <v>11</v>
      </c>
      <c r="E10" s="87" t="s">
        <v>12</v>
      </c>
      <c r="F10" s="87" t="s">
        <v>13</v>
      </c>
      <c r="G10" s="87" t="s">
        <v>14</v>
      </c>
      <c r="H10" s="87">
        <v>2018</v>
      </c>
      <c r="I10" s="87">
        <v>2019</v>
      </c>
      <c r="J10" s="87">
        <v>2020</v>
      </c>
      <c r="K10" s="87" t="s">
        <v>35</v>
      </c>
      <c r="L10" s="136"/>
    </row>
    <row r="11" spans="1:15" s="21" customFormat="1" ht="15.75" x14ac:dyDescent="0.25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  <c r="J11" s="87">
        <v>10</v>
      </c>
      <c r="K11" s="87">
        <v>11</v>
      </c>
      <c r="L11" s="87">
        <v>12</v>
      </c>
    </row>
    <row r="12" spans="1:15" s="6" customFormat="1" ht="48.75" customHeight="1" x14ac:dyDescent="0.3">
      <c r="A12" s="114" t="s">
        <v>61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N12" s="25"/>
      <c r="O12" s="25"/>
    </row>
    <row r="13" spans="1:15" s="6" customFormat="1" ht="44.25" customHeight="1" x14ac:dyDescent="0.3">
      <c r="A13" s="115" t="s">
        <v>122</v>
      </c>
      <c r="B13" s="115"/>
      <c r="C13" s="115"/>
      <c r="D13" s="115"/>
      <c r="E13" s="115"/>
      <c r="F13" s="115"/>
      <c r="G13" s="115"/>
      <c r="H13" s="32">
        <f>H14+H22</f>
        <v>20071.498</v>
      </c>
      <c r="I13" s="32">
        <f>I14+I22</f>
        <v>8746.848</v>
      </c>
      <c r="J13" s="32">
        <f>J14+J22</f>
        <v>8746.848</v>
      </c>
      <c r="K13" s="32">
        <f t="shared" ref="K13:K21" si="0">H13+I13+J13</f>
        <v>37565.193999999996</v>
      </c>
      <c r="L13" s="116" t="s">
        <v>62</v>
      </c>
      <c r="N13" s="25"/>
      <c r="O13" s="25"/>
    </row>
    <row r="14" spans="1:15" s="36" customFormat="1" ht="40.5" customHeight="1" x14ac:dyDescent="0.3">
      <c r="A14" s="117" t="s">
        <v>47</v>
      </c>
      <c r="B14" s="118" t="s">
        <v>113</v>
      </c>
      <c r="C14" s="78" t="s">
        <v>51</v>
      </c>
      <c r="D14" s="34" t="s">
        <v>16</v>
      </c>
      <c r="E14" s="34" t="s">
        <v>16</v>
      </c>
      <c r="F14" s="34" t="s">
        <v>16</v>
      </c>
      <c r="G14" s="34" t="s">
        <v>16</v>
      </c>
      <c r="H14" s="35">
        <f>SUM(H15:H21)</f>
        <v>4423.21</v>
      </c>
      <c r="I14" s="35">
        <f>SUM(I15:I21)</f>
        <v>4423.21</v>
      </c>
      <c r="J14" s="35">
        <f>SUM(J15:J21)</f>
        <v>4423.21</v>
      </c>
      <c r="K14" s="35">
        <f t="shared" si="0"/>
        <v>13269.630000000001</v>
      </c>
      <c r="L14" s="116"/>
      <c r="O14" s="37"/>
    </row>
    <row r="15" spans="1:15" s="36" customFormat="1" ht="57.75" customHeight="1" x14ac:dyDescent="0.3">
      <c r="A15" s="117"/>
      <c r="B15" s="118"/>
      <c r="C15" s="89" t="s">
        <v>52</v>
      </c>
      <c r="D15" s="70" t="s">
        <v>53</v>
      </c>
      <c r="E15" s="70" t="s">
        <v>54</v>
      </c>
      <c r="F15" s="55" t="s">
        <v>89</v>
      </c>
      <c r="G15" s="70">
        <v>244</v>
      </c>
      <c r="H15" s="91">
        <v>1589.8</v>
      </c>
      <c r="I15" s="91">
        <v>1589.8</v>
      </c>
      <c r="J15" s="91">
        <v>1589.8</v>
      </c>
      <c r="K15" s="66">
        <f t="shared" si="0"/>
        <v>4769.3999999999996</v>
      </c>
      <c r="L15" s="116"/>
      <c r="O15" s="37"/>
    </row>
    <row r="16" spans="1:15" s="36" customFormat="1" ht="41.25" customHeight="1" x14ac:dyDescent="0.3">
      <c r="A16" s="122" t="s">
        <v>39</v>
      </c>
      <c r="B16" s="119" t="s">
        <v>126</v>
      </c>
      <c r="C16" s="89" t="s">
        <v>105</v>
      </c>
      <c r="D16" s="94" t="s">
        <v>107</v>
      </c>
      <c r="E16" s="128" t="s">
        <v>54</v>
      </c>
      <c r="F16" s="131" t="s">
        <v>98</v>
      </c>
      <c r="G16" s="70" t="s">
        <v>104</v>
      </c>
      <c r="H16" s="91">
        <v>323.26</v>
      </c>
      <c r="I16" s="91">
        <v>323.26</v>
      </c>
      <c r="J16" s="91">
        <v>323.26</v>
      </c>
      <c r="K16" s="66">
        <f t="shared" si="0"/>
        <v>969.78</v>
      </c>
      <c r="L16" s="116"/>
      <c r="O16" s="37"/>
    </row>
    <row r="17" spans="1:15" s="36" customFormat="1" ht="27" customHeight="1" x14ac:dyDescent="0.3">
      <c r="A17" s="123"/>
      <c r="B17" s="120"/>
      <c r="C17" s="125" t="s">
        <v>52</v>
      </c>
      <c r="D17" s="128" t="s">
        <v>53</v>
      </c>
      <c r="E17" s="129"/>
      <c r="F17" s="132"/>
      <c r="G17" s="94" t="s">
        <v>94</v>
      </c>
      <c r="H17" s="91">
        <v>1028.5999999999999</v>
      </c>
      <c r="I17" s="91">
        <v>0</v>
      </c>
      <c r="J17" s="91">
        <v>0</v>
      </c>
      <c r="K17" s="66">
        <f t="shared" si="0"/>
        <v>1028.5999999999999</v>
      </c>
      <c r="L17" s="116"/>
      <c r="O17" s="37"/>
    </row>
    <row r="18" spans="1:15" s="36" customFormat="1" ht="25.5" customHeight="1" x14ac:dyDescent="0.3">
      <c r="A18" s="123"/>
      <c r="B18" s="120"/>
      <c r="C18" s="126"/>
      <c r="D18" s="129"/>
      <c r="E18" s="129"/>
      <c r="F18" s="132"/>
      <c r="G18" s="94" t="s">
        <v>96</v>
      </c>
      <c r="H18" s="91">
        <v>310.637</v>
      </c>
      <c r="I18" s="91">
        <v>0</v>
      </c>
      <c r="J18" s="91">
        <v>0</v>
      </c>
      <c r="K18" s="66">
        <f t="shared" si="0"/>
        <v>310.637</v>
      </c>
      <c r="L18" s="116"/>
      <c r="O18" s="37"/>
    </row>
    <row r="19" spans="1:15" s="36" customFormat="1" ht="24.75" customHeight="1" x14ac:dyDescent="0.3">
      <c r="A19" s="124"/>
      <c r="B19" s="121"/>
      <c r="C19" s="127"/>
      <c r="D19" s="130"/>
      <c r="E19" s="130"/>
      <c r="F19" s="133"/>
      <c r="G19" s="94" t="s">
        <v>57</v>
      </c>
      <c r="H19" s="91">
        <v>1075.913</v>
      </c>
      <c r="I19" s="91">
        <v>2415.15</v>
      </c>
      <c r="J19" s="91">
        <v>2415.15</v>
      </c>
      <c r="K19" s="66">
        <f t="shared" si="0"/>
        <v>5906.2129999999997</v>
      </c>
      <c r="L19" s="116"/>
      <c r="O19" s="37"/>
    </row>
    <row r="20" spans="1:15" s="36" customFormat="1" ht="114.75" customHeight="1" x14ac:dyDescent="0.3">
      <c r="A20" s="88" t="s">
        <v>66</v>
      </c>
      <c r="B20" s="89" t="s">
        <v>114</v>
      </c>
      <c r="C20" s="89" t="s">
        <v>52</v>
      </c>
      <c r="D20" s="40" t="s">
        <v>53</v>
      </c>
      <c r="E20" s="70" t="s">
        <v>54</v>
      </c>
      <c r="F20" s="40" t="s">
        <v>90</v>
      </c>
      <c r="G20" s="70" t="s">
        <v>53</v>
      </c>
      <c r="H20" s="91">
        <v>80</v>
      </c>
      <c r="I20" s="91">
        <v>80</v>
      </c>
      <c r="J20" s="91">
        <v>80</v>
      </c>
      <c r="K20" s="66">
        <f t="shared" si="0"/>
        <v>240</v>
      </c>
      <c r="L20" s="116"/>
      <c r="O20" s="37"/>
    </row>
    <row r="21" spans="1:15" s="36" customFormat="1" ht="121.5" customHeight="1" x14ac:dyDescent="0.3">
      <c r="A21" s="88" t="s">
        <v>101</v>
      </c>
      <c r="B21" s="29" t="s">
        <v>115</v>
      </c>
      <c r="C21" s="89" t="s">
        <v>52</v>
      </c>
      <c r="D21" s="40" t="s">
        <v>53</v>
      </c>
      <c r="E21" s="70" t="s">
        <v>54</v>
      </c>
      <c r="F21" s="40" t="s">
        <v>91</v>
      </c>
      <c r="G21" s="70" t="s">
        <v>53</v>
      </c>
      <c r="H21" s="91">
        <v>15</v>
      </c>
      <c r="I21" s="91">
        <v>15</v>
      </c>
      <c r="J21" s="91">
        <v>15</v>
      </c>
      <c r="K21" s="66">
        <f t="shared" si="0"/>
        <v>45</v>
      </c>
      <c r="L21" s="116"/>
      <c r="O21" s="37"/>
    </row>
    <row r="22" spans="1:15" s="6" customFormat="1" ht="48" customHeight="1" x14ac:dyDescent="0.3">
      <c r="A22" s="115" t="s">
        <v>123</v>
      </c>
      <c r="B22" s="115"/>
      <c r="C22" s="115"/>
      <c r="D22" s="115"/>
      <c r="E22" s="115"/>
      <c r="F22" s="115"/>
      <c r="G22" s="115"/>
      <c r="H22" s="32">
        <f>H23+H25+H28</f>
        <v>15648.288</v>
      </c>
      <c r="I22" s="32">
        <f>I23+I25+I28</f>
        <v>4323.6379999999999</v>
      </c>
      <c r="J22" s="32">
        <f>J23+J25+J28</f>
        <v>4323.6379999999999</v>
      </c>
      <c r="K22" s="32">
        <f>K23+K25+K28</f>
        <v>24295.564000000002</v>
      </c>
      <c r="L22" s="116" t="s">
        <v>55</v>
      </c>
      <c r="N22" s="25"/>
    </row>
    <row r="23" spans="1:15" s="36" customFormat="1" ht="37.5" customHeight="1" x14ac:dyDescent="0.3">
      <c r="A23" s="86"/>
      <c r="B23" s="61"/>
      <c r="C23" s="77" t="s">
        <v>51</v>
      </c>
      <c r="D23" s="67"/>
      <c r="E23" s="67"/>
      <c r="F23" s="69"/>
      <c r="G23" s="67"/>
      <c r="H23" s="68">
        <f>H24</f>
        <v>103.02</v>
      </c>
      <c r="I23" s="68">
        <f t="shared" ref="I23:J23" si="1">I24</f>
        <v>103.02</v>
      </c>
      <c r="J23" s="68">
        <f t="shared" si="1"/>
        <v>103.02</v>
      </c>
      <c r="K23" s="68">
        <f t="shared" ref="K23:K28" si="2">H23+I23+J23</f>
        <v>309.06</v>
      </c>
      <c r="L23" s="141"/>
    </row>
    <row r="24" spans="1:15" s="36" customFormat="1" ht="112.5" customHeight="1" x14ac:dyDescent="0.3">
      <c r="A24" s="86" t="s">
        <v>67</v>
      </c>
      <c r="B24" s="89" t="s">
        <v>116</v>
      </c>
      <c r="C24" s="89" t="s">
        <v>52</v>
      </c>
      <c r="D24" s="70" t="s">
        <v>53</v>
      </c>
      <c r="E24" s="70" t="s">
        <v>54</v>
      </c>
      <c r="F24" s="55" t="s">
        <v>108</v>
      </c>
      <c r="G24" s="70" t="s">
        <v>53</v>
      </c>
      <c r="H24" s="91">
        <v>103.02</v>
      </c>
      <c r="I24" s="91">
        <v>103.02</v>
      </c>
      <c r="J24" s="91">
        <v>103.02</v>
      </c>
      <c r="K24" s="66">
        <f t="shared" si="2"/>
        <v>309.06</v>
      </c>
      <c r="L24" s="141"/>
    </row>
    <row r="25" spans="1:15" s="36" customFormat="1" ht="33.75" customHeight="1" x14ac:dyDescent="0.3">
      <c r="A25" s="86"/>
      <c r="B25" s="89"/>
      <c r="C25" s="77" t="s">
        <v>51</v>
      </c>
      <c r="D25" s="67"/>
      <c r="E25" s="67"/>
      <c r="F25" s="69"/>
      <c r="G25" s="67"/>
      <c r="H25" s="68">
        <f>H27+H26</f>
        <v>515.1</v>
      </c>
      <c r="I25" s="68">
        <f>I27+I26</f>
        <v>515.1</v>
      </c>
      <c r="J25" s="68">
        <f>J27+J26</f>
        <v>515.1</v>
      </c>
      <c r="K25" s="68">
        <f t="shared" si="2"/>
        <v>1545.3000000000002</v>
      </c>
      <c r="L25" s="141"/>
    </row>
    <row r="26" spans="1:15" s="36" customFormat="1" ht="80.25" customHeight="1" x14ac:dyDescent="0.3">
      <c r="A26" s="140" t="s">
        <v>68</v>
      </c>
      <c r="B26" s="139" t="s">
        <v>117</v>
      </c>
      <c r="C26" s="139" t="s">
        <v>52</v>
      </c>
      <c r="D26" s="144" t="s">
        <v>53</v>
      </c>
      <c r="E26" s="147" t="s">
        <v>54</v>
      </c>
      <c r="F26" s="142" t="s">
        <v>92</v>
      </c>
      <c r="G26" s="70">
        <v>244</v>
      </c>
      <c r="H26" s="91">
        <v>436.8</v>
      </c>
      <c r="I26" s="91">
        <v>436.8</v>
      </c>
      <c r="J26" s="91">
        <v>436.8</v>
      </c>
      <c r="K26" s="66">
        <f t="shared" si="2"/>
        <v>1310.4000000000001</v>
      </c>
      <c r="L26" s="141"/>
    </row>
    <row r="27" spans="1:15" s="36" customFormat="1" ht="30" customHeight="1" x14ac:dyDescent="0.3">
      <c r="A27" s="143"/>
      <c r="B27" s="145"/>
      <c r="C27" s="139"/>
      <c r="D27" s="144"/>
      <c r="E27" s="147"/>
      <c r="F27" s="142"/>
      <c r="G27" s="70" t="s">
        <v>57</v>
      </c>
      <c r="H27" s="91">
        <v>78.3</v>
      </c>
      <c r="I27" s="91">
        <v>78.3</v>
      </c>
      <c r="J27" s="91">
        <v>78.3</v>
      </c>
      <c r="K27" s="66">
        <f t="shared" si="2"/>
        <v>234.89999999999998</v>
      </c>
      <c r="L27" s="141"/>
    </row>
    <row r="28" spans="1:15" s="36" customFormat="1" ht="33.75" customHeight="1" x14ac:dyDescent="0.3">
      <c r="A28" s="86"/>
      <c r="B28" s="89"/>
      <c r="C28" s="77" t="s">
        <v>51</v>
      </c>
      <c r="D28" s="67"/>
      <c r="E28" s="67"/>
      <c r="F28" s="69"/>
      <c r="G28" s="67"/>
      <c r="H28" s="68">
        <f>SUM(H29:H35)</f>
        <v>15030.168</v>
      </c>
      <c r="I28" s="68">
        <f t="shared" ref="I28:J28" si="3">SUM(I29:I35)</f>
        <v>3705.518</v>
      </c>
      <c r="J28" s="68">
        <f t="shared" si="3"/>
        <v>3705.518</v>
      </c>
      <c r="K28" s="68">
        <f t="shared" si="2"/>
        <v>22441.204000000002</v>
      </c>
      <c r="L28" s="141"/>
    </row>
    <row r="29" spans="1:15" s="36" customFormat="1" ht="39.75" customHeight="1" x14ac:dyDescent="0.3">
      <c r="A29" s="140" t="s">
        <v>85</v>
      </c>
      <c r="B29" s="139" t="s">
        <v>86</v>
      </c>
      <c r="C29" s="146" t="s">
        <v>52</v>
      </c>
      <c r="D29" s="40" t="s">
        <v>53</v>
      </c>
      <c r="E29" s="40" t="s">
        <v>54</v>
      </c>
      <c r="F29" s="41" t="s">
        <v>93</v>
      </c>
      <c r="G29" s="70" t="s">
        <v>94</v>
      </c>
      <c r="H29" s="91">
        <f>1872.86+4852.158</f>
        <v>6725.018</v>
      </c>
      <c r="I29" s="91">
        <v>1872.86</v>
      </c>
      <c r="J29" s="91">
        <v>1872.86</v>
      </c>
      <c r="K29" s="66">
        <f t="shared" ref="K29:K35" si="4">SUM(H29:J29)</f>
        <v>10470.738000000001</v>
      </c>
      <c r="L29" s="141"/>
    </row>
    <row r="30" spans="1:15" s="36" customFormat="1" ht="36" customHeight="1" x14ac:dyDescent="0.3">
      <c r="A30" s="140"/>
      <c r="B30" s="139"/>
      <c r="C30" s="146"/>
      <c r="D30" s="40" t="s">
        <v>53</v>
      </c>
      <c r="E30" s="40" t="s">
        <v>54</v>
      </c>
      <c r="F30" s="41" t="s">
        <v>93</v>
      </c>
      <c r="G30" s="70" t="s">
        <v>95</v>
      </c>
      <c r="H30" s="91">
        <f>205.836+501.1</f>
        <v>706.93600000000004</v>
      </c>
      <c r="I30" s="91">
        <v>125.836</v>
      </c>
      <c r="J30" s="91">
        <v>125.836</v>
      </c>
      <c r="K30" s="66">
        <f t="shared" si="4"/>
        <v>958.60800000000006</v>
      </c>
      <c r="L30" s="141"/>
    </row>
    <row r="31" spans="1:15" s="36" customFormat="1" ht="34.5" customHeight="1" x14ac:dyDescent="0.3">
      <c r="A31" s="140"/>
      <c r="B31" s="139"/>
      <c r="C31" s="146"/>
      <c r="D31" s="40" t="s">
        <v>53</v>
      </c>
      <c r="E31" s="40" t="s">
        <v>54</v>
      </c>
      <c r="F31" s="41" t="s">
        <v>93</v>
      </c>
      <c r="G31" s="70" t="s">
        <v>96</v>
      </c>
      <c r="H31" s="91">
        <f>565.604+1465.352</f>
        <v>2030.9560000000001</v>
      </c>
      <c r="I31" s="91">
        <v>565.60400000000004</v>
      </c>
      <c r="J31" s="91">
        <v>565.60400000000004</v>
      </c>
      <c r="K31" s="66">
        <f t="shared" si="4"/>
        <v>3162.1640000000007</v>
      </c>
      <c r="L31" s="141"/>
    </row>
    <row r="32" spans="1:15" s="36" customFormat="1" ht="34.5" customHeight="1" x14ac:dyDescent="0.3">
      <c r="A32" s="140"/>
      <c r="B32" s="139"/>
      <c r="C32" s="146"/>
      <c r="D32" s="97" t="s">
        <v>53</v>
      </c>
      <c r="E32" s="97" t="s">
        <v>54</v>
      </c>
      <c r="F32" s="96" t="s">
        <v>93</v>
      </c>
      <c r="G32" s="94">
        <v>244</v>
      </c>
      <c r="H32" s="91">
        <f>1121.148+2279.21</f>
        <v>3400.3580000000002</v>
      </c>
      <c r="I32" s="91">
        <v>1121.2180000000001</v>
      </c>
      <c r="J32" s="91">
        <v>1121.2180000000001</v>
      </c>
      <c r="K32" s="66">
        <f t="shared" si="4"/>
        <v>5642.7939999999999</v>
      </c>
      <c r="L32" s="141"/>
    </row>
    <row r="33" spans="1:12" s="36" customFormat="1" ht="34.5" customHeight="1" x14ac:dyDescent="0.3">
      <c r="A33" s="140"/>
      <c r="B33" s="139"/>
      <c r="C33" s="146"/>
      <c r="D33" s="97" t="s">
        <v>53</v>
      </c>
      <c r="E33" s="97" t="s">
        <v>54</v>
      </c>
      <c r="F33" s="96" t="s">
        <v>127</v>
      </c>
      <c r="G33" s="94" t="s">
        <v>94</v>
      </c>
      <c r="H33" s="91">
        <v>1664.2860000000001</v>
      </c>
      <c r="I33" s="91">
        <v>0</v>
      </c>
      <c r="J33" s="91">
        <v>0</v>
      </c>
      <c r="K33" s="66">
        <f t="shared" si="4"/>
        <v>1664.2860000000001</v>
      </c>
      <c r="L33" s="141"/>
    </row>
    <row r="34" spans="1:12" s="36" customFormat="1" ht="36" customHeight="1" x14ac:dyDescent="0.3">
      <c r="A34" s="140"/>
      <c r="B34" s="139"/>
      <c r="C34" s="146"/>
      <c r="D34" s="97" t="s">
        <v>53</v>
      </c>
      <c r="E34" s="97" t="s">
        <v>54</v>
      </c>
      <c r="F34" s="96" t="s">
        <v>127</v>
      </c>
      <c r="G34" s="94" t="s">
        <v>96</v>
      </c>
      <c r="H34" s="91">
        <v>502.61399999999998</v>
      </c>
      <c r="I34" s="91">
        <v>0</v>
      </c>
      <c r="J34" s="91">
        <v>0</v>
      </c>
      <c r="K34" s="66">
        <f t="shared" si="4"/>
        <v>502.61399999999998</v>
      </c>
      <c r="L34" s="141"/>
    </row>
    <row r="35" spans="1:12" s="36" customFormat="1" ht="72" customHeight="1" x14ac:dyDescent="0.3">
      <c r="A35" s="140" t="s">
        <v>109</v>
      </c>
      <c r="B35" s="139" t="s">
        <v>110</v>
      </c>
      <c r="C35" s="146"/>
      <c r="D35" s="144" t="s">
        <v>53</v>
      </c>
      <c r="E35" s="147" t="s">
        <v>54</v>
      </c>
      <c r="F35" s="142" t="s">
        <v>97</v>
      </c>
      <c r="G35" s="70">
        <v>244</v>
      </c>
      <c r="H35" s="91">
        <v>0</v>
      </c>
      <c r="I35" s="66">
        <v>20</v>
      </c>
      <c r="J35" s="66">
        <v>20</v>
      </c>
      <c r="K35" s="66">
        <f t="shared" si="4"/>
        <v>40</v>
      </c>
      <c r="L35" s="141"/>
    </row>
    <row r="36" spans="1:12" s="36" customFormat="1" ht="26.25" hidden="1" customHeight="1" x14ac:dyDescent="0.3">
      <c r="A36" s="140"/>
      <c r="B36" s="139"/>
      <c r="C36" s="146"/>
      <c r="D36" s="144"/>
      <c r="E36" s="147"/>
      <c r="F36" s="142"/>
      <c r="G36" s="70" t="s">
        <v>57</v>
      </c>
      <c r="H36" s="66">
        <v>54.8</v>
      </c>
      <c r="I36" s="66">
        <v>54.8</v>
      </c>
      <c r="J36" s="66">
        <v>54.8</v>
      </c>
      <c r="K36" s="66">
        <f>H36+I36+J36</f>
        <v>164.39999999999998</v>
      </c>
      <c r="L36" s="141"/>
    </row>
    <row r="37" spans="1:12" s="6" customFormat="1" ht="18.75" hidden="1" customHeight="1" x14ac:dyDescent="0.3">
      <c r="A37" s="140"/>
      <c r="B37" s="139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8.75" hidden="1" customHeight="1" x14ac:dyDescent="0.25">
      <c r="A38" s="140"/>
      <c r="B38" s="139"/>
      <c r="C38" s="85"/>
      <c r="D38" s="85"/>
      <c r="E38" s="85"/>
      <c r="F38" s="85"/>
      <c r="G38" s="85"/>
      <c r="H38" s="85"/>
      <c r="I38" s="85"/>
      <c r="J38" s="85"/>
      <c r="K38" s="85"/>
      <c r="L38" s="85"/>
    </row>
    <row r="41" spans="1:12" x14ac:dyDescent="0.25">
      <c r="K41" s="101"/>
    </row>
  </sheetData>
  <autoFilter ref="A9:L11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38">
    <mergeCell ref="B29:B34"/>
    <mergeCell ref="A29:A34"/>
    <mergeCell ref="A35:A38"/>
    <mergeCell ref="B35:B38"/>
    <mergeCell ref="L22:L36"/>
    <mergeCell ref="F35:F36"/>
    <mergeCell ref="F26:F27"/>
    <mergeCell ref="A26:A27"/>
    <mergeCell ref="A22:G22"/>
    <mergeCell ref="D35:D36"/>
    <mergeCell ref="C26:C27"/>
    <mergeCell ref="B26:B27"/>
    <mergeCell ref="D26:D27"/>
    <mergeCell ref="C29:C36"/>
    <mergeCell ref="E35:E36"/>
    <mergeCell ref="E26:E27"/>
    <mergeCell ref="K1:L1"/>
    <mergeCell ref="A6:L6"/>
    <mergeCell ref="A7:L7"/>
    <mergeCell ref="A9:A10"/>
    <mergeCell ref="B9:B10"/>
    <mergeCell ref="C9:C10"/>
    <mergeCell ref="D9:G9"/>
    <mergeCell ref="H9:K9"/>
    <mergeCell ref="L9:L10"/>
    <mergeCell ref="J4:L4"/>
    <mergeCell ref="J2:L2"/>
    <mergeCell ref="A12:L12"/>
    <mergeCell ref="A13:G13"/>
    <mergeCell ref="L13:L21"/>
    <mergeCell ref="A14:A15"/>
    <mergeCell ref="B14:B15"/>
    <mergeCell ref="B16:B19"/>
    <mergeCell ref="A16:A19"/>
    <mergeCell ref="C17:C19"/>
    <mergeCell ref="D17:D19"/>
    <mergeCell ref="E16:E19"/>
    <mergeCell ref="F16:F19"/>
  </mergeCells>
  <printOptions horizontalCentered="1" verticalCentered="1"/>
  <pageMargins left="0.78740157480314965" right="0.4" top="0.32" bottom="0.19685039370078741" header="0.31496062992125984" footer="0.23622047244094491"/>
  <pageSetup paperSize="9" scale="59" fitToHeight="2" orientation="landscape" r:id="rId1"/>
  <headerFooter scaleWithDoc="0"/>
  <colBreaks count="1" manualBreakCount="1">
    <brk id="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L19"/>
  <sheetViews>
    <sheetView zoomScale="80" zoomScaleNormal="80" workbookViewId="0">
      <selection activeCell="J2" sqref="J2:L2"/>
    </sheetView>
  </sheetViews>
  <sheetFormatPr defaultRowHeight="15.75" x14ac:dyDescent="0.25"/>
  <cols>
    <col min="1" max="1" width="4.75" customWidth="1"/>
    <col min="2" max="2" width="49.625" customWidth="1"/>
    <col min="3" max="3" width="18.5" customWidth="1"/>
    <col min="4" max="5" width="7.375" customWidth="1"/>
    <col min="6" max="6" width="17.75" customWidth="1"/>
    <col min="7" max="7" width="5.75" customWidth="1"/>
    <col min="8" max="10" width="18.25" customWidth="1"/>
    <col min="11" max="11" width="20" customWidth="1"/>
    <col min="12" max="12" width="24.5" customWidth="1"/>
  </cols>
  <sheetData>
    <row r="1" spans="1:12" ht="20.25" customHeight="1" x14ac:dyDescent="0.25">
      <c r="A1" s="51"/>
      <c r="B1" s="20"/>
      <c r="C1" s="20"/>
      <c r="D1" s="20"/>
      <c r="E1" s="20"/>
      <c r="F1" s="20"/>
      <c r="G1" s="20"/>
      <c r="H1" s="20"/>
      <c r="I1" s="20"/>
      <c r="J1" s="20"/>
      <c r="K1" s="134"/>
      <c r="L1" s="134"/>
    </row>
    <row r="2" spans="1:12" ht="72" customHeight="1" x14ac:dyDescent="0.25">
      <c r="A2" s="95"/>
      <c r="B2" s="20"/>
      <c r="C2" s="20"/>
      <c r="D2" s="20"/>
      <c r="E2" s="20"/>
      <c r="F2" s="20"/>
      <c r="G2" s="20"/>
      <c r="H2" s="20"/>
      <c r="I2" s="20"/>
      <c r="J2" s="138" t="s">
        <v>144</v>
      </c>
      <c r="K2" s="138"/>
      <c r="L2" s="138"/>
    </row>
    <row r="3" spans="1:12" ht="20.25" customHeight="1" x14ac:dyDescent="0.25">
      <c r="A3" s="95"/>
      <c r="B3" s="20"/>
      <c r="C3" s="20"/>
      <c r="D3" s="20"/>
      <c r="E3" s="20"/>
      <c r="F3" s="20"/>
      <c r="G3" s="20"/>
      <c r="H3" s="20"/>
      <c r="I3" s="20"/>
      <c r="J3" s="20"/>
      <c r="K3" s="93"/>
      <c r="L3" s="93"/>
    </row>
    <row r="4" spans="1:12" ht="77.25" customHeight="1" x14ac:dyDescent="0.25">
      <c r="A4" s="51"/>
      <c r="B4" s="20"/>
      <c r="C4" s="20"/>
      <c r="D4" s="20"/>
      <c r="E4" s="20"/>
      <c r="F4" s="20"/>
      <c r="G4" s="20"/>
      <c r="H4" s="20"/>
      <c r="I4" s="20"/>
      <c r="J4" s="137" t="s">
        <v>125</v>
      </c>
      <c r="K4" s="137"/>
      <c r="L4" s="137"/>
    </row>
    <row r="5" spans="1:12" ht="18.75" x14ac:dyDescent="0.25">
      <c r="A5" s="5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8.75" x14ac:dyDescent="0.25">
      <c r="A6" s="135" t="s">
        <v>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2" ht="18.75" x14ac:dyDescent="0.25">
      <c r="A7" s="135" t="s">
        <v>63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2" ht="18.75" x14ac:dyDescent="0.25">
      <c r="A8" s="5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25">
      <c r="A9" s="136" t="s">
        <v>4</v>
      </c>
      <c r="B9" s="136" t="s">
        <v>32</v>
      </c>
      <c r="C9" s="136" t="s">
        <v>11</v>
      </c>
      <c r="D9" s="136" t="s">
        <v>9</v>
      </c>
      <c r="E9" s="136"/>
      <c r="F9" s="136"/>
      <c r="G9" s="136"/>
      <c r="H9" s="136" t="s">
        <v>33</v>
      </c>
      <c r="I9" s="136"/>
      <c r="J9" s="136"/>
      <c r="K9" s="136"/>
      <c r="L9" s="136" t="s">
        <v>34</v>
      </c>
    </row>
    <row r="10" spans="1:12" ht="47.25" x14ac:dyDescent="0.25">
      <c r="A10" s="136"/>
      <c r="B10" s="136"/>
      <c r="C10" s="136"/>
      <c r="D10" s="52" t="s">
        <v>11</v>
      </c>
      <c r="E10" s="52" t="s">
        <v>12</v>
      </c>
      <c r="F10" s="52" t="s">
        <v>13</v>
      </c>
      <c r="G10" s="52" t="s">
        <v>14</v>
      </c>
      <c r="H10" s="52">
        <v>2018</v>
      </c>
      <c r="I10" s="52">
        <v>2019</v>
      </c>
      <c r="J10" s="52">
        <v>2020</v>
      </c>
      <c r="K10" s="52" t="s">
        <v>35</v>
      </c>
      <c r="L10" s="136"/>
    </row>
    <row r="11" spans="1:12" x14ac:dyDescent="0.25">
      <c r="A11" s="52">
        <v>1</v>
      </c>
      <c r="B11" s="52">
        <v>2</v>
      </c>
      <c r="C11" s="52">
        <v>3</v>
      </c>
      <c r="D11" s="52">
        <v>4</v>
      </c>
      <c r="E11" s="52">
        <v>5</v>
      </c>
      <c r="F11" s="52">
        <v>6</v>
      </c>
      <c r="G11" s="52">
        <v>7</v>
      </c>
      <c r="H11" s="52">
        <v>8</v>
      </c>
      <c r="I11" s="52">
        <v>9</v>
      </c>
      <c r="J11" s="52">
        <v>10</v>
      </c>
      <c r="K11" s="52">
        <v>11</v>
      </c>
      <c r="L11" s="52">
        <v>12</v>
      </c>
    </row>
    <row r="12" spans="1:12" x14ac:dyDescent="0.25">
      <c r="A12" s="114" t="s">
        <v>64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ht="37.5" customHeight="1" x14ac:dyDescent="0.25">
      <c r="A13" s="152" t="s">
        <v>65</v>
      </c>
      <c r="B13" s="152"/>
      <c r="C13" s="152"/>
      <c r="D13" s="152"/>
      <c r="E13" s="152"/>
      <c r="F13" s="152"/>
      <c r="G13" s="152"/>
      <c r="H13" s="26">
        <f>H14+H16</f>
        <v>331.18</v>
      </c>
      <c r="I13" s="26">
        <f t="shared" ref="I13:K13" si="0">I14+I16</f>
        <v>331.18</v>
      </c>
      <c r="J13" s="26">
        <f t="shared" si="0"/>
        <v>331.18</v>
      </c>
      <c r="K13" s="26">
        <f t="shared" si="0"/>
        <v>993.54</v>
      </c>
      <c r="L13" s="149" t="s">
        <v>58</v>
      </c>
    </row>
    <row r="14" spans="1:12" ht="31.5" x14ac:dyDescent="0.25">
      <c r="A14" s="117" t="s">
        <v>47</v>
      </c>
      <c r="B14" s="139" t="s">
        <v>118</v>
      </c>
      <c r="C14" s="33" t="s">
        <v>51</v>
      </c>
      <c r="D14" s="38" t="s">
        <v>16</v>
      </c>
      <c r="E14" s="38" t="s">
        <v>16</v>
      </c>
      <c r="F14" s="39" t="s">
        <v>16</v>
      </c>
      <c r="G14" s="38" t="s">
        <v>16</v>
      </c>
      <c r="H14" s="42">
        <f>H15</f>
        <v>231.18</v>
      </c>
      <c r="I14" s="42">
        <f t="shared" ref="I14:J14" si="1">I15</f>
        <v>231.18</v>
      </c>
      <c r="J14" s="42">
        <f t="shared" si="1"/>
        <v>231.18</v>
      </c>
      <c r="K14" s="42">
        <f>H14+I14+J14</f>
        <v>693.54</v>
      </c>
      <c r="L14" s="150"/>
    </row>
    <row r="15" spans="1:12" ht="110.25" x14ac:dyDescent="0.25">
      <c r="A15" s="117"/>
      <c r="B15" s="139"/>
      <c r="C15" s="53" t="s">
        <v>50</v>
      </c>
      <c r="D15" s="54" t="s">
        <v>53</v>
      </c>
      <c r="E15" s="54" t="s">
        <v>54</v>
      </c>
      <c r="F15" s="55" t="s">
        <v>99</v>
      </c>
      <c r="G15" s="54" t="s">
        <v>53</v>
      </c>
      <c r="H15" s="43">
        <v>231.18</v>
      </c>
      <c r="I15" s="43">
        <v>231.18</v>
      </c>
      <c r="J15" s="43">
        <v>231.18</v>
      </c>
      <c r="K15" s="43">
        <f t="shared" ref="K15:K18" si="2">H15+I15+J15</f>
        <v>693.54</v>
      </c>
      <c r="L15" s="150"/>
    </row>
    <row r="16" spans="1:12" ht="31.5" x14ac:dyDescent="0.25">
      <c r="A16" s="117" t="s">
        <v>48</v>
      </c>
      <c r="B16" s="139" t="s">
        <v>56</v>
      </c>
      <c r="C16" s="33" t="s">
        <v>51</v>
      </c>
      <c r="D16" s="38" t="s">
        <v>16</v>
      </c>
      <c r="E16" s="38" t="s">
        <v>16</v>
      </c>
      <c r="F16" s="39" t="s">
        <v>16</v>
      </c>
      <c r="G16" s="38" t="s">
        <v>16</v>
      </c>
      <c r="H16" s="42">
        <f>SUM(H17:H18)</f>
        <v>100</v>
      </c>
      <c r="I16" s="42">
        <f t="shared" ref="I16:J16" si="3">SUM(I17:I18)</f>
        <v>100</v>
      </c>
      <c r="J16" s="42">
        <f t="shared" si="3"/>
        <v>100</v>
      </c>
      <c r="K16" s="42">
        <f t="shared" si="2"/>
        <v>300</v>
      </c>
      <c r="L16" s="150"/>
    </row>
    <row r="17" spans="1:12" ht="126" customHeight="1" x14ac:dyDescent="0.25">
      <c r="A17" s="117"/>
      <c r="B17" s="139"/>
      <c r="C17" s="72" t="s">
        <v>50</v>
      </c>
      <c r="D17" s="71" t="s">
        <v>53</v>
      </c>
      <c r="E17" s="70" t="s">
        <v>54</v>
      </c>
      <c r="F17" s="73" t="s">
        <v>103</v>
      </c>
      <c r="G17" s="54" t="s">
        <v>53</v>
      </c>
      <c r="H17" s="91">
        <v>50</v>
      </c>
      <c r="I17" s="44">
        <v>50</v>
      </c>
      <c r="J17" s="44">
        <v>50</v>
      </c>
      <c r="K17" s="28">
        <f t="shared" si="2"/>
        <v>150</v>
      </c>
      <c r="L17" s="150"/>
    </row>
    <row r="18" spans="1:12" ht="117.75" customHeight="1" x14ac:dyDescent="0.25">
      <c r="A18" s="50" t="s">
        <v>66</v>
      </c>
      <c r="B18" s="30" t="s">
        <v>69</v>
      </c>
      <c r="C18" s="56" t="s">
        <v>50</v>
      </c>
      <c r="D18" s="57" t="s">
        <v>53</v>
      </c>
      <c r="E18" s="54" t="s">
        <v>54</v>
      </c>
      <c r="F18" s="83" t="s">
        <v>111</v>
      </c>
      <c r="G18" s="54" t="s">
        <v>53</v>
      </c>
      <c r="H18" s="91">
        <v>50</v>
      </c>
      <c r="I18" s="44">
        <v>50</v>
      </c>
      <c r="J18" s="44">
        <v>50</v>
      </c>
      <c r="K18" s="66">
        <f t="shared" si="2"/>
        <v>150</v>
      </c>
      <c r="L18" s="151"/>
    </row>
    <row r="19" spans="1:12" ht="18.75" x14ac:dyDescent="0.3">
      <c r="A19" s="148" t="s">
        <v>49</v>
      </c>
      <c r="B19" s="148"/>
      <c r="C19" s="148"/>
      <c r="D19" s="45"/>
      <c r="E19" s="45"/>
      <c r="F19" s="45"/>
      <c r="G19" s="45"/>
      <c r="H19" s="46">
        <f>H13</f>
        <v>331.18</v>
      </c>
      <c r="I19" s="46">
        <f t="shared" ref="I19:K19" si="4">I13</f>
        <v>331.18</v>
      </c>
      <c r="J19" s="46">
        <f t="shared" si="4"/>
        <v>331.18</v>
      </c>
      <c r="K19" s="46">
        <f t="shared" si="4"/>
        <v>993.54</v>
      </c>
      <c r="L19" s="27"/>
    </row>
  </sheetData>
  <mergeCells count="19">
    <mergeCell ref="A12:L12"/>
    <mergeCell ref="K1:L1"/>
    <mergeCell ref="A6:L6"/>
    <mergeCell ref="A7:L7"/>
    <mergeCell ref="A9:A10"/>
    <mergeCell ref="B9:B10"/>
    <mergeCell ref="C9:C10"/>
    <mergeCell ref="D9:G9"/>
    <mergeCell ref="H9:K9"/>
    <mergeCell ref="L9:L10"/>
    <mergeCell ref="J4:L4"/>
    <mergeCell ref="J2:L2"/>
    <mergeCell ref="A19:C19"/>
    <mergeCell ref="L13:L18"/>
    <mergeCell ref="A13:G13"/>
    <mergeCell ref="A14:A15"/>
    <mergeCell ref="B14:B15"/>
    <mergeCell ref="A16:A17"/>
    <mergeCell ref="B16:B17"/>
  </mergeCells>
  <pageMargins left="0.70866141732283472" right="0.70866141732283472" top="0.37" bottom="0.3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2:L21"/>
  <sheetViews>
    <sheetView zoomScale="75" zoomScaleNormal="75" workbookViewId="0">
      <selection activeCell="J2" sqref="J2:L2"/>
    </sheetView>
  </sheetViews>
  <sheetFormatPr defaultRowHeight="15.75" x14ac:dyDescent="0.25"/>
  <cols>
    <col min="1" max="1" width="4.75" customWidth="1"/>
    <col min="2" max="2" width="49.625" customWidth="1"/>
    <col min="3" max="3" width="18.5" customWidth="1"/>
    <col min="4" max="5" width="7.375" customWidth="1"/>
    <col min="6" max="6" width="17.75" customWidth="1"/>
    <col min="7" max="7" width="5.75" customWidth="1"/>
    <col min="8" max="10" width="18.25" customWidth="1"/>
    <col min="11" max="11" width="20" customWidth="1"/>
    <col min="12" max="12" width="24.5" customWidth="1"/>
  </cols>
  <sheetData>
    <row r="2" spans="1:12" ht="69" customHeight="1" x14ac:dyDescent="0.25">
      <c r="J2" s="138" t="s">
        <v>143</v>
      </c>
      <c r="K2" s="138"/>
      <c r="L2" s="138"/>
    </row>
    <row r="3" spans="1:12" ht="19.5" customHeight="1" x14ac:dyDescent="0.25">
      <c r="A3" s="51"/>
      <c r="B3" s="20"/>
      <c r="C3" s="20"/>
      <c r="D3" s="20"/>
      <c r="E3" s="20"/>
      <c r="F3" s="20"/>
      <c r="G3" s="20"/>
      <c r="H3" s="20"/>
      <c r="I3" s="20"/>
      <c r="J3" s="134"/>
      <c r="K3" s="134"/>
      <c r="L3" s="134"/>
    </row>
    <row r="4" spans="1:12" ht="72.75" customHeight="1" x14ac:dyDescent="0.25">
      <c r="A4" s="51"/>
      <c r="B4" s="20"/>
      <c r="C4" s="20"/>
      <c r="D4" s="20"/>
      <c r="E4" s="20"/>
      <c r="F4" s="20"/>
      <c r="G4" s="20"/>
      <c r="H4" s="20"/>
      <c r="I4" s="20"/>
      <c r="J4" s="137" t="s">
        <v>130</v>
      </c>
      <c r="K4" s="137"/>
      <c r="L4" s="137"/>
    </row>
    <row r="5" spans="1:12" ht="18.75" x14ac:dyDescent="0.25">
      <c r="A5" s="5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18.75" x14ac:dyDescent="0.25">
      <c r="A6" s="135" t="s">
        <v>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2" ht="18.75" x14ac:dyDescent="0.25">
      <c r="A7" s="135" t="s">
        <v>76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2" ht="18.75" x14ac:dyDescent="0.25">
      <c r="A8" s="5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 x14ac:dyDescent="0.25">
      <c r="A9" s="136" t="s">
        <v>4</v>
      </c>
      <c r="B9" s="136" t="s">
        <v>32</v>
      </c>
      <c r="C9" s="136" t="s">
        <v>11</v>
      </c>
      <c r="D9" s="136" t="s">
        <v>9</v>
      </c>
      <c r="E9" s="136"/>
      <c r="F9" s="136"/>
      <c r="G9" s="136"/>
      <c r="H9" s="136" t="s">
        <v>33</v>
      </c>
      <c r="I9" s="136"/>
      <c r="J9" s="136"/>
      <c r="K9" s="136"/>
      <c r="L9" s="136" t="s">
        <v>34</v>
      </c>
    </row>
    <row r="10" spans="1:12" ht="47.25" x14ac:dyDescent="0.25">
      <c r="A10" s="136"/>
      <c r="B10" s="136"/>
      <c r="C10" s="136"/>
      <c r="D10" s="52" t="s">
        <v>11</v>
      </c>
      <c r="E10" s="52" t="s">
        <v>12</v>
      </c>
      <c r="F10" s="52" t="s">
        <v>13</v>
      </c>
      <c r="G10" s="52" t="s">
        <v>14</v>
      </c>
      <c r="H10" s="52">
        <v>2018</v>
      </c>
      <c r="I10" s="52">
        <v>2019</v>
      </c>
      <c r="J10" s="52">
        <v>2020</v>
      </c>
      <c r="K10" s="52" t="s">
        <v>35</v>
      </c>
      <c r="L10" s="136"/>
    </row>
    <row r="11" spans="1:12" x14ac:dyDescent="0.25">
      <c r="A11" s="52">
        <v>1</v>
      </c>
      <c r="B11" s="52">
        <v>2</v>
      </c>
      <c r="C11" s="52">
        <v>3</v>
      </c>
      <c r="D11" s="52">
        <v>4</v>
      </c>
      <c r="E11" s="52">
        <v>5</v>
      </c>
      <c r="F11" s="52">
        <v>6</v>
      </c>
      <c r="G11" s="52">
        <v>7</v>
      </c>
      <c r="H11" s="52">
        <v>9</v>
      </c>
      <c r="I11" s="52">
        <v>10</v>
      </c>
      <c r="J11" s="52">
        <v>11</v>
      </c>
      <c r="K11" s="52">
        <v>12</v>
      </c>
      <c r="L11" s="52">
        <v>13</v>
      </c>
    </row>
    <row r="12" spans="1:12" x14ac:dyDescent="0.25">
      <c r="A12" s="153" t="s">
        <v>132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5"/>
    </row>
    <row r="13" spans="1:12" x14ac:dyDescent="0.25">
      <c r="A13" s="153" t="s">
        <v>131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5"/>
    </row>
    <row r="14" spans="1:12" ht="47.25" customHeight="1" x14ac:dyDescent="0.25">
      <c r="A14" s="52" t="s">
        <v>2</v>
      </c>
      <c r="B14" s="62" t="s">
        <v>138</v>
      </c>
      <c r="C14" s="60" t="s">
        <v>70</v>
      </c>
      <c r="D14" s="104">
        <v>322</v>
      </c>
      <c r="E14" s="105" t="s">
        <v>73</v>
      </c>
      <c r="F14" s="103" t="s">
        <v>129</v>
      </c>
      <c r="G14" s="104">
        <v>322</v>
      </c>
      <c r="H14" s="63">
        <v>87.438000000000002</v>
      </c>
      <c r="I14" s="63">
        <v>87.438000000000002</v>
      </c>
      <c r="J14" s="63">
        <v>87.438000000000002</v>
      </c>
      <c r="K14" s="102">
        <f>H14+I14+J14</f>
        <v>262.31400000000002</v>
      </c>
      <c r="L14" s="62" t="s">
        <v>71</v>
      </c>
    </row>
    <row r="15" spans="1:12" ht="90" x14ac:dyDescent="0.25">
      <c r="A15" s="52" t="s">
        <v>39</v>
      </c>
      <c r="B15" s="62" t="s">
        <v>72</v>
      </c>
      <c r="C15" s="60" t="s">
        <v>70</v>
      </c>
      <c r="D15" s="104">
        <v>322</v>
      </c>
      <c r="E15" s="105" t="s">
        <v>73</v>
      </c>
      <c r="F15" s="103" t="s">
        <v>128</v>
      </c>
      <c r="G15" s="104">
        <v>322</v>
      </c>
      <c r="H15" s="63">
        <v>92.8</v>
      </c>
      <c r="I15" s="63">
        <v>0</v>
      </c>
      <c r="J15" s="63">
        <v>0</v>
      </c>
      <c r="K15" s="102">
        <f>H15+I15+J15</f>
        <v>92.8</v>
      </c>
      <c r="L15" s="62" t="s">
        <v>71</v>
      </c>
    </row>
    <row r="16" spans="1:12" ht="90" x14ac:dyDescent="0.25">
      <c r="A16" s="52" t="s">
        <v>59</v>
      </c>
      <c r="B16" s="62" t="s">
        <v>74</v>
      </c>
      <c r="C16" s="60" t="s">
        <v>70</v>
      </c>
      <c r="D16" s="104">
        <v>322</v>
      </c>
      <c r="E16" s="105" t="s">
        <v>73</v>
      </c>
      <c r="F16" s="103" t="s">
        <v>128</v>
      </c>
      <c r="G16" s="104">
        <v>322</v>
      </c>
      <c r="H16" s="63">
        <v>135.327</v>
      </c>
      <c r="I16" s="63">
        <v>0</v>
      </c>
      <c r="J16" s="63">
        <v>0</v>
      </c>
      <c r="K16" s="102">
        <f>H16+I16+J16</f>
        <v>135.327</v>
      </c>
      <c r="L16" s="62" t="s">
        <v>71</v>
      </c>
    </row>
    <row r="17" spans="1:12" ht="18.75" x14ac:dyDescent="0.25">
      <c r="A17" s="64"/>
      <c r="B17" s="58" t="s">
        <v>75</v>
      </c>
      <c r="C17" s="64" t="s">
        <v>16</v>
      </c>
      <c r="D17" s="64" t="s">
        <v>16</v>
      </c>
      <c r="E17" s="64" t="s">
        <v>16</v>
      </c>
      <c r="F17" s="64" t="s">
        <v>16</v>
      </c>
      <c r="G17" s="64" t="s">
        <v>16</v>
      </c>
      <c r="H17" s="63">
        <f>SUM(H14:H16)</f>
        <v>315.565</v>
      </c>
      <c r="I17" s="63">
        <f>SUM(I14:I16)</f>
        <v>87.438000000000002</v>
      </c>
      <c r="J17" s="63">
        <f>SUM(J14:J16)</f>
        <v>87.438000000000002</v>
      </c>
      <c r="K17" s="63">
        <f>K14+K15+K16</f>
        <v>490.44100000000003</v>
      </c>
      <c r="L17" s="65"/>
    </row>
    <row r="20" spans="1:12" x14ac:dyDescent="0.25">
      <c r="K20" s="106"/>
    </row>
    <row r="21" spans="1:12" x14ac:dyDescent="0.25">
      <c r="J21" t="s">
        <v>139</v>
      </c>
      <c r="K21" s="106"/>
    </row>
  </sheetData>
  <mergeCells count="13">
    <mergeCell ref="J3:L3"/>
    <mergeCell ref="J4:L4"/>
    <mergeCell ref="J2:L2"/>
    <mergeCell ref="A13:L13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17"/>
  <sheetViews>
    <sheetView zoomScale="80" zoomScaleNormal="80" workbookViewId="0">
      <selection activeCell="K2" sqref="K2:L2"/>
    </sheetView>
  </sheetViews>
  <sheetFormatPr defaultRowHeight="15.75" x14ac:dyDescent="0.25"/>
  <cols>
    <col min="1" max="1" width="4.75" customWidth="1"/>
    <col min="2" max="2" width="37" customWidth="1"/>
    <col min="3" max="3" width="14.875" customWidth="1"/>
    <col min="4" max="5" width="7.375" customWidth="1"/>
    <col min="6" max="6" width="13.625" customWidth="1"/>
    <col min="7" max="7" width="5.75" customWidth="1"/>
    <col min="8" max="8" width="12.75" customWidth="1"/>
    <col min="9" max="9" width="11.875" customWidth="1"/>
    <col min="10" max="10" width="12" customWidth="1"/>
    <col min="11" max="11" width="20" customWidth="1"/>
    <col min="12" max="12" width="47.375" customWidth="1"/>
  </cols>
  <sheetData>
    <row r="1" spans="1:13" ht="21" customHeight="1" x14ac:dyDescent="0.25">
      <c r="A1" s="51"/>
      <c r="B1" s="20"/>
      <c r="C1" s="20"/>
      <c r="D1" s="20"/>
      <c r="E1" s="20"/>
      <c r="F1" s="20"/>
      <c r="G1" s="20"/>
      <c r="H1" s="20"/>
      <c r="I1" s="20"/>
      <c r="J1" s="20"/>
      <c r="K1" s="134"/>
      <c r="L1" s="134"/>
    </row>
    <row r="2" spans="1:13" ht="71.25" customHeight="1" x14ac:dyDescent="0.25">
      <c r="A2" s="99"/>
      <c r="B2" s="20"/>
      <c r="C2" s="20"/>
      <c r="D2" s="20"/>
      <c r="E2" s="20"/>
      <c r="F2" s="20"/>
      <c r="G2" s="20"/>
      <c r="H2" s="20"/>
      <c r="I2" s="20"/>
      <c r="J2" s="20"/>
      <c r="K2" s="138" t="s">
        <v>142</v>
      </c>
      <c r="L2" s="138"/>
      <c r="M2" s="100"/>
    </row>
    <row r="3" spans="1:13" ht="17.25" customHeight="1" x14ac:dyDescent="0.25">
      <c r="A3" s="99"/>
      <c r="B3" s="20"/>
      <c r="C3" s="20"/>
      <c r="D3" s="20"/>
      <c r="E3" s="20"/>
      <c r="F3" s="20"/>
      <c r="G3" s="20"/>
      <c r="H3" s="20"/>
      <c r="I3" s="20"/>
      <c r="J3" s="20"/>
      <c r="K3" s="98"/>
      <c r="L3" s="98"/>
    </row>
    <row r="4" spans="1:13" ht="73.5" customHeight="1" x14ac:dyDescent="0.25">
      <c r="A4" s="51"/>
      <c r="B4" s="20"/>
      <c r="C4" s="20"/>
      <c r="D4" s="20"/>
      <c r="E4" s="20"/>
      <c r="F4" s="20"/>
      <c r="G4" s="20"/>
      <c r="H4" s="20"/>
      <c r="I4" s="20"/>
      <c r="J4" s="20"/>
      <c r="K4" s="137" t="s">
        <v>135</v>
      </c>
      <c r="L4" s="137"/>
    </row>
    <row r="5" spans="1:13" ht="18.75" x14ac:dyDescent="0.25">
      <c r="A5" s="51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3" ht="18.75" x14ac:dyDescent="0.25">
      <c r="A6" s="135" t="s">
        <v>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</row>
    <row r="7" spans="1:13" ht="18.75" x14ac:dyDescent="0.25">
      <c r="A7" s="135" t="s">
        <v>77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</row>
    <row r="8" spans="1:13" ht="18.75" x14ac:dyDescent="0.25">
      <c r="A8" s="5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3" x14ac:dyDescent="0.25">
      <c r="A9" s="136" t="s">
        <v>4</v>
      </c>
      <c r="B9" s="136" t="s">
        <v>32</v>
      </c>
      <c r="C9" s="136" t="s">
        <v>11</v>
      </c>
      <c r="D9" s="136" t="s">
        <v>9</v>
      </c>
      <c r="E9" s="136"/>
      <c r="F9" s="136"/>
      <c r="G9" s="136"/>
      <c r="H9" s="136" t="s">
        <v>33</v>
      </c>
      <c r="I9" s="136"/>
      <c r="J9" s="136"/>
      <c r="K9" s="136"/>
      <c r="L9" s="136" t="s">
        <v>34</v>
      </c>
    </row>
    <row r="10" spans="1:13" ht="47.25" x14ac:dyDescent="0.25">
      <c r="A10" s="136"/>
      <c r="B10" s="136"/>
      <c r="C10" s="136"/>
      <c r="D10" s="52" t="s">
        <v>11</v>
      </c>
      <c r="E10" s="52" t="s">
        <v>12</v>
      </c>
      <c r="F10" s="52" t="s">
        <v>13</v>
      </c>
      <c r="G10" s="52" t="s">
        <v>14</v>
      </c>
      <c r="H10" s="52">
        <v>2018</v>
      </c>
      <c r="I10" s="52">
        <v>2019</v>
      </c>
      <c r="J10" s="52">
        <v>2020</v>
      </c>
      <c r="K10" s="52" t="s">
        <v>35</v>
      </c>
      <c r="L10" s="136"/>
    </row>
    <row r="11" spans="1:13" x14ac:dyDescent="0.25">
      <c r="A11" s="52">
        <v>1</v>
      </c>
      <c r="B11" s="52">
        <v>2</v>
      </c>
      <c r="C11" s="52">
        <v>3</v>
      </c>
      <c r="D11" s="52">
        <v>4</v>
      </c>
      <c r="E11" s="52">
        <v>5</v>
      </c>
      <c r="F11" s="52">
        <v>6</v>
      </c>
      <c r="G11" s="52">
        <v>7</v>
      </c>
      <c r="H11" s="52">
        <v>8</v>
      </c>
      <c r="I11" s="52">
        <v>9</v>
      </c>
      <c r="J11" s="52">
        <v>10</v>
      </c>
      <c r="K11" s="52">
        <v>11</v>
      </c>
      <c r="L11" s="52">
        <v>12</v>
      </c>
    </row>
    <row r="12" spans="1:13" ht="36" customHeight="1" x14ac:dyDescent="0.25">
      <c r="A12" s="114" t="s">
        <v>78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3" ht="33.75" customHeight="1" x14ac:dyDescent="0.25">
      <c r="A13" s="115" t="s">
        <v>133</v>
      </c>
      <c r="B13" s="115"/>
      <c r="C13" s="115"/>
      <c r="D13" s="115"/>
      <c r="E13" s="115"/>
      <c r="F13" s="115"/>
      <c r="G13" s="115"/>
      <c r="H13" s="28">
        <f>H14</f>
        <v>10</v>
      </c>
      <c r="I13" s="66">
        <f t="shared" ref="I13:K13" si="0">I14</f>
        <v>10</v>
      </c>
      <c r="J13" s="66">
        <f t="shared" si="0"/>
        <v>10</v>
      </c>
      <c r="K13" s="66">
        <f t="shared" si="0"/>
        <v>30</v>
      </c>
      <c r="L13" s="156" t="s">
        <v>134</v>
      </c>
    </row>
    <row r="14" spans="1:13" ht="31.5" x14ac:dyDescent="0.25">
      <c r="A14" s="117" t="s">
        <v>47</v>
      </c>
      <c r="B14" s="159" t="s">
        <v>119</v>
      </c>
      <c r="C14" s="33" t="s">
        <v>51</v>
      </c>
      <c r="D14" s="34" t="s">
        <v>16</v>
      </c>
      <c r="E14" s="34" t="s">
        <v>16</v>
      </c>
      <c r="F14" s="34" t="s">
        <v>16</v>
      </c>
      <c r="G14" s="34" t="s">
        <v>16</v>
      </c>
      <c r="H14" s="28">
        <v>10</v>
      </c>
      <c r="I14" s="66">
        <v>10</v>
      </c>
      <c r="J14" s="66">
        <v>10</v>
      </c>
      <c r="K14" s="66">
        <f>SUM(K15:K16)</f>
        <v>30</v>
      </c>
      <c r="L14" s="157"/>
    </row>
    <row r="15" spans="1:13" ht="156" customHeight="1" x14ac:dyDescent="0.25">
      <c r="A15" s="117"/>
      <c r="B15" s="160"/>
      <c r="C15" s="107" t="s">
        <v>52</v>
      </c>
      <c r="D15" s="54" t="s">
        <v>53</v>
      </c>
      <c r="E15" s="54" t="s">
        <v>54</v>
      </c>
      <c r="F15" s="41" t="s">
        <v>106</v>
      </c>
      <c r="G15" s="54">
        <v>244</v>
      </c>
      <c r="H15" s="28">
        <v>10</v>
      </c>
      <c r="I15" s="28">
        <v>10</v>
      </c>
      <c r="J15" s="28">
        <v>10</v>
      </c>
      <c r="K15" s="28">
        <f>SUM(H15:J15)</f>
        <v>30</v>
      </c>
      <c r="L15" s="158"/>
    </row>
    <row r="16" spans="1:13" ht="125.25" customHeight="1" x14ac:dyDescent="0.25">
      <c r="A16" s="92" t="s">
        <v>48</v>
      </c>
      <c r="B16" s="84" t="s">
        <v>120</v>
      </c>
      <c r="C16" s="107" t="s">
        <v>52</v>
      </c>
      <c r="D16" s="70" t="s">
        <v>53</v>
      </c>
      <c r="E16" s="70" t="s">
        <v>54</v>
      </c>
      <c r="F16" s="41" t="s">
        <v>112</v>
      </c>
      <c r="G16" s="70">
        <v>244</v>
      </c>
      <c r="H16" s="66">
        <v>0</v>
      </c>
      <c r="I16" s="66">
        <v>0</v>
      </c>
      <c r="J16" s="66">
        <v>0</v>
      </c>
      <c r="K16" s="66">
        <v>0</v>
      </c>
      <c r="L16" s="80" t="s">
        <v>102</v>
      </c>
    </row>
    <row r="17" spans="1:12" ht="18.75" x14ac:dyDescent="0.3">
      <c r="A17" s="148" t="s">
        <v>49</v>
      </c>
      <c r="B17" s="148"/>
      <c r="C17" s="148"/>
      <c r="D17" s="45"/>
      <c r="E17" s="45"/>
      <c r="F17" s="45"/>
      <c r="G17" s="45"/>
      <c r="H17" s="46">
        <f>H13</f>
        <v>10</v>
      </c>
      <c r="I17" s="46">
        <f t="shared" ref="I17:K17" si="1">I13</f>
        <v>10</v>
      </c>
      <c r="J17" s="46">
        <f t="shared" si="1"/>
        <v>10</v>
      </c>
      <c r="K17" s="46">
        <f t="shared" si="1"/>
        <v>30</v>
      </c>
      <c r="L17" s="27"/>
    </row>
  </sheetData>
  <mergeCells count="17">
    <mergeCell ref="K1:L1"/>
    <mergeCell ref="A6:L6"/>
    <mergeCell ref="A7:L7"/>
    <mergeCell ref="A9:A10"/>
    <mergeCell ref="B9:B10"/>
    <mergeCell ref="C9:C10"/>
    <mergeCell ref="D9:G9"/>
    <mergeCell ref="H9:K9"/>
    <mergeCell ref="L9:L10"/>
    <mergeCell ref="K4:L4"/>
    <mergeCell ref="K2:L2"/>
    <mergeCell ref="A17:C17"/>
    <mergeCell ref="A12:L12"/>
    <mergeCell ref="A13:G13"/>
    <mergeCell ref="L13:L15"/>
    <mergeCell ref="A14:A15"/>
    <mergeCell ref="B14:B15"/>
  </mergeCell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33"/>
  <sheetViews>
    <sheetView view="pageBreakPreview" zoomScale="70" zoomScaleNormal="85" zoomScaleSheetLayoutView="70" workbookViewId="0">
      <selection activeCell="J2" sqref="J2:L2"/>
    </sheetView>
  </sheetViews>
  <sheetFormatPr defaultColWidth="9" defaultRowHeight="15.75" x14ac:dyDescent="0.25"/>
  <cols>
    <col min="1" max="1" width="4.875" style="4" customWidth="1"/>
    <col min="2" max="2" width="15.75" style="1" customWidth="1"/>
    <col min="3" max="3" width="17.375" style="1" customWidth="1"/>
    <col min="4" max="4" width="24.5" style="1" customWidth="1"/>
    <col min="5" max="5" width="9" style="4"/>
    <col min="6" max="8" width="9" style="1"/>
    <col min="9" max="9" width="14.75" style="1" customWidth="1"/>
    <col min="10" max="10" width="18.625" style="1" bestFit="1" customWidth="1"/>
    <col min="11" max="11" width="17.25" style="1" customWidth="1"/>
    <col min="12" max="12" width="18.125" style="1" bestFit="1" customWidth="1"/>
    <col min="13" max="13" width="9" style="1"/>
    <col min="14" max="14" width="13.875" style="1" bestFit="1" customWidth="1"/>
    <col min="15" max="16384" width="9" style="1"/>
  </cols>
  <sheetData>
    <row r="1" spans="1:14" ht="15.75" customHeight="1" x14ac:dyDescent="0.25">
      <c r="J1" s="90"/>
      <c r="K1" s="9"/>
      <c r="L1" s="18"/>
    </row>
    <row r="2" spans="1:14" ht="69" customHeight="1" x14ac:dyDescent="0.25">
      <c r="J2" s="138" t="s">
        <v>141</v>
      </c>
      <c r="K2" s="138"/>
      <c r="L2" s="138"/>
    </row>
    <row r="3" spans="1:14" ht="19.5" customHeight="1" x14ac:dyDescent="0.25">
      <c r="J3" s="165"/>
      <c r="K3" s="165"/>
      <c r="L3" s="165"/>
    </row>
    <row r="4" spans="1:14" ht="54" customHeight="1" x14ac:dyDescent="0.25">
      <c r="A4" s="11"/>
      <c r="J4" s="138" t="s">
        <v>136</v>
      </c>
      <c r="K4" s="138"/>
      <c r="L4" s="138"/>
    </row>
    <row r="5" spans="1:14" ht="18.75" x14ac:dyDescent="0.25">
      <c r="A5" s="11"/>
    </row>
    <row r="6" spans="1:14" ht="18.75" x14ac:dyDescent="0.25">
      <c r="A6" s="167" t="s">
        <v>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</row>
    <row r="7" spans="1:14" ht="18.75" x14ac:dyDescent="0.25">
      <c r="A7" s="167" t="s">
        <v>45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</row>
    <row r="8" spans="1:14" ht="18.75" x14ac:dyDescent="0.25">
      <c r="A8" s="167" t="s">
        <v>46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</row>
    <row r="9" spans="1:14" ht="18.75" x14ac:dyDescent="0.25">
      <c r="A9" s="167" t="s">
        <v>22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1:14" ht="18.75" x14ac:dyDescent="0.25">
      <c r="A10" s="11"/>
    </row>
    <row r="11" spans="1:14" ht="18.75" x14ac:dyDescent="0.25">
      <c r="L11" s="5" t="s">
        <v>5</v>
      </c>
    </row>
    <row r="12" spans="1:14" ht="60" customHeight="1" x14ac:dyDescent="0.25">
      <c r="A12" s="166" t="s">
        <v>4</v>
      </c>
      <c r="B12" s="166" t="s">
        <v>19</v>
      </c>
      <c r="C12" s="166" t="s">
        <v>20</v>
      </c>
      <c r="D12" s="166" t="s">
        <v>8</v>
      </c>
      <c r="E12" s="166" t="s">
        <v>9</v>
      </c>
      <c r="F12" s="166"/>
      <c r="G12" s="166"/>
      <c r="H12" s="166"/>
      <c r="I12" s="75" t="s">
        <v>36</v>
      </c>
      <c r="J12" s="75" t="s">
        <v>37</v>
      </c>
      <c r="K12" s="75" t="s">
        <v>100</v>
      </c>
      <c r="L12" s="166" t="s">
        <v>10</v>
      </c>
    </row>
    <row r="13" spans="1:14" ht="49.5" customHeight="1" x14ac:dyDescent="0.25">
      <c r="A13" s="166"/>
      <c r="B13" s="166"/>
      <c r="C13" s="166"/>
      <c r="D13" s="166"/>
      <c r="E13" s="12" t="s">
        <v>11</v>
      </c>
      <c r="F13" s="2" t="s">
        <v>12</v>
      </c>
      <c r="G13" s="2" t="s">
        <v>13</v>
      </c>
      <c r="H13" s="2" t="s">
        <v>14</v>
      </c>
      <c r="I13" s="2" t="s">
        <v>15</v>
      </c>
      <c r="J13" s="2" t="s">
        <v>15</v>
      </c>
      <c r="K13" s="2" t="s">
        <v>15</v>
      </c>
      <c r="L13" s="166"/>
    </row>
    <row r="14" spans="1:14" x14ac:dyDescent="0.25">
      <c r="A14" s="12">
        <v>1</v>
      </c>
      <c r="B14" s="2">
        <v>2</v>
      </c>
      <c r="C14" s="2">
        <v>3</v>
      </c>
      <c r="D14" s="2">
        <v>4</v>
      </c>
      <c r="E14" s="12">
        <v>5</v>
      </c>
      <c r="F14" s="2">
        <v>6</v>
      </c>
      <c r="G14" s="2">
        <v>7</v>
      </c>
      <c r="H14" s="2">
        <v>8</v>
      </c>
      <c r="I14" s="2">
        <v>9</v>
      </c>
      <c r="J14" s="2">
        <v>10</v>
      </c>
      <c r="K14" s="2">
        <v>11</v>
      </c>
      <c r="L14" s="2">
        <v>12</v>
      </c>
    </row>
    <row r="15" spans="1:14" s="14" customFormat="1" ht="78.75" x14ac:dyDescent="0.25">
      <c r="A15" s="164">
        <v>1</v>
      </c>
      <c r="B15" s="163" t="s">
        <v>25</v>
      </c>
      <c r="C15" s="163" t="s">
        <v>121</v>
      </c>
      <c r="D15" s="76" t="s">
        <v>44</v>
      </c>
      <c r="E15" s="74" t="s">
        <v>16</v>
      </c>
      <c r="F15" s="74" t="s">
        <v>16</v>
      </c>
      <c r="G15" s="74" t="s">
        <v>16</v>
      </c>
      <c r="H15" s="74" t="s">
        <v>16</v>
      </c>
      <c r="I15" s="79">
        <f>I18+I19+I17</f>
        <v>20728.242999999999</v>
      </c>
      <c r="J15" s="79">
        <f t="shared" ref="J15:K15" si="0">J18+J19+J17</f>
        <v>9175.4660000000003</v>
      </c>
      <c r="K15" s="79">
        <f t="shared" si="0"/>
        <v>9175.4660000000003</v>
      </c>
      <c r="L15" s="79">
        <f>L18+L19+L17</f>
        <v>39079.174999999996</v>
      </c>
      <c r="N15" s="108"/>
    </row>
    <row r="16" spans="1:14" s="14" customFormat="1" x14ac:dyDescent="0.25">
      <c r="A16" s="164"/>
      <c r="B16" s="163"/>
      <c r="C16" s="163"/>
      <c r="D16" s="76" t="s">
        <v>17</v>
      </c>
      <c r="E16" s="74"/>
      <c r="F16" s="74" t="s">
        <v>16</v>
      </c>
      <c r="G16" s="74" t="s">
        <v>16</v>
      </c>
      <c r="H16" s="74" t="s">
        <v>16</v>
      </c>
      <c r="I16" s="79"/>
      <c r="J16" s="79"/>
      <c r="K16" s="79"/>
      <c r="L16" s="79">
        <f t="shared" ref="L16:L19" si="1">SUM(I16:K16)</f>
        <v>0</v>
      </c>
    </row>
    <row r="17" spans="1:14" s="14" customFormat="1" ht="31.5" x14ac:dyDescent="0.25">
      <c r="A17" s="164"/>
      <c r="B17" s="163"/>
      <c r="C17" s="163"/>
      <c r="D17" s="82" t="s">
        <v>38</v>
      </c>
      <c r="E17" s="74">
        <v>241</v>
      </c>
      <c r="F17" s="74" t="s">
        <v>16</v>
      </c>
      <c r="G17" s="74" t="s">
        <v>16</v>
      </c>
      <c r="H17" s="74" t="s">
        <v>16</v>
      </c>
      <c r="I17" s="79">
        <f>I27</f>
        <v>315.565</v>
      </c>
      <c r="J17" s="79">
        <f t="shared" ref="J17:K17" si="2">J27</f>
        <v>87.438000000000002</v>
      </c>
      <c r="K17" s="79">
        <f t="shared" si="2"/>
        <v>87.438000000000002</v>
      </c>
      <c r="L17" s="79">
        <f t="shared" ref="L17" si="3">SUM(I17:K17)</f>
        <v>490.44099999999997</v>
      </c>
    </row>
    <row r="18" spans="1:14" s="14" customFormat="1" ht="63" x14ac:dyDescent="0.25">
      <c r="A18" s="164"/>
      <c r="B18" s="163"/>
      <c r="C18" s="163"/>
      <c r="D18" s="81" t="s">
        <v>105</v>
      </c>
      <c r="E18" s="74">
        <v>242</v>
      </c>
      <c r="F18" s="74" t="s">
        <v>16</v>
      </c>
      <c r="G18" s="74" t="s">
        <v>16</v>
      </c>
      <c r="H18" s="74" t="s">
        <v>16</v>
      </c>
      <c r="I18" s="79">
        <f>I22</f>
        <v>323.26</v>
      </c>
      <c r="J18" s="79">
        <f t="shared" ref="J18:K18" si="4">J22</f>
        <v>323.26</v>
      </c>
      <c r="K18" s="79">
        <f t="shared" si="4"/>
        <v>323.26</v>
      </c>
      <c r="L18" s="79">
        <f t="shared" si="1"/>
        <v>969.78</v>
      </c>
      <c r="N18" s="112"/>
    </row>
    <row r="19" spans="1:14" s="14" customFormat="1" ht="63.75" customHeight="1" x14ac:dyDescent="0.25">
      <c r="A19" s="164"/>
      <c r="B19" s="163"/>
      <c r="C19" s="163"/>
      <c r="D19" s="76" t="s">
        <v>52</v>
      </c>
      <c r="E19" s="74">
        <v>244</v>
      </c>
      <c r="F19" s="74" t="s">
        <v>16</v>
      </c>
      <c r="G19" s="74" t="s">
        <v>16</v>
      </c>
      <c r="H19" s="74" t="s">
        <v>16</v>
      </c>
      <c r="I19" s="79">
        <f>I23+I26+I32</f>
        <v>20089.418000000001</v>
      </c>
      <c r="J19" s="79">
        <f t="shared" ref="J19:K19" si="5">J23+J26+J32</f>
        <v>8764.768</v>
      </c>
      <c r="K19" s="79">
        <f t="shared" si="5"/>
        <v>8764.768</v>
      </c>
      <c r="L19" s="79">
        <f t="shared" si="1"/>
        <v>37618.953999999998</v>
      </c>
    </row>
    <row r="20" spans="1:14" s="14" customFormat="1" ht="94.5" x14ac:dyDescent="0.25">
      <c r="A20" s="161" t="s">
        <v>2</v>
      </c>
      <c r="B20" s="162" t="s">
        <v>3</v>
      </c>
      <c r="C20" s="162" t="s">
        <v>83</v>
      </c>
      <c r="D20" s="15" t="s">
        <v>21</v>
      </c>
      <c r="E20" s="13"/>
      <c r="F20" s="13" t="s">
        <v>16</v>
      </c>
      <c r="G20" s="13" t="s">
        <v>16</v>
      </c>
      <c r="H20" s="13" t="s">
        <v>16</v>
      </c>
      <c r="I20" s="79">
        <f>I22+I23</f>
        <v>20071.498</v>
      </c>
      <c r="J20" s="79">
        <f t="shared" ref="J20:K20" si="6">J22+J23</f>
        <v>8746.848</v>
      </c>
      <c r="K20" s="79">
        <f t="shared" si="6"/>
        <v>8746.848</v>
      </c>
      <c r="L20" s="79">
        <f>I20+J20+K20</f>
        <v>37565.193999999996</v>
      </c>
    </row>
    <row r="21" spans="1:14" s="14" customFormat="1" x14ac:dyDescent="0.25">
      <c r="A21" s="161"/>
      <c r="B21" s="162"/>
      <c r="C21" s="162"/>
      <c r="D21" s="15" t="s">
        <v>17</v>
      </c>
      <c r="E21" s="13"/>
      <c r="F21" s="13" t="s">
        <v>16</v>
      </c>
      <c r="G21" s="13" t="s">
        <v>16</v>
      </c>
      <c r="H21" s="13" t="s">
        <v>16</v>
      </c>
      <c r="I21" s="79"/>
      <c r="J21" s="79"/>
      <c r="K21" s="79"/>
      <c r="L21" s="79">
        <v>0</v>
      </c>
    </row>
    <row r="22" spans="1:14" s="14" customFormat="1" ht="63" x14ac:dyDescent="0.25">
      <c r="A22" s="161"/>
      <c r="B22" s="162"/>
      <c r="C22" s="162"/>
      <c r="D22" s="81" t="s">
        <v>105</v>
      </c>
      <c r="E22" s="13">
        <v>242</v>
      </c>
      <c r="F22" s="13" t="s">
        <v>16</v>
      </c>
      <c r="G22" s="13" t="s">
        <v>16</v>
      </c>
      <c r="H22" s="13" t="s">
        <v>16</v>
      </c>
      <c r="I22" s="79">
        <f>'пр к ПП1'!H16</f>
        <v>323.26</v>
      </c>
      <c r="J22" s="79">
        <f>'пр к ПП1'!I16</f>
        <v>323.26</v>
      </c>
      <c r="K22" s="79">
        <f>'пр к ПП1'!J16</f>
        <v>323.26</v>
      </c>
      <c r="L22" s="79">
        <f>I22+J22+K22</f>
        <v>969.78</v>
      </c>
    </row>
    <row r="23" spans="1:14" s="14" customFormat="1" ht="63" x14ac:dyDescent="0.25">
      <c r="A23" s="161"/>
      <c r="B23" s="162"/>
      <c r="C23" s="162"/>
      <c r="D23" s="24" t="s">
        <v>52</v>
      </c>
      <c r="E23" s="13">
        <v>244</v>
      </c>
      <c r="F23" s="13" t="s">
        <v>16</v>
      </c>
      <c r="G23" s="13" t="s">
        <v>16</v>
      </c>
      <c r="H23" s="13" t="s">
        <v>16</v>
      </c>
      <c r="I23" s="79">
        <f>'пр к ПП1'!H13-I22</f>
        <v>19748.238000000001</v>
      </c>
      <c r="J23" s="79">
        <f>'пр к ПП1'!I13-J22</f>
        <v>8423.5879999999997</v>
      </c>
      <c r="K23" s="79">
        <f>'пр к ПП1'!J13-K22</f>
        <v>8423.5879999999997</v>
      </c>
      <c r="L23" s="79">
        <f>I23+J23+K23</f>
        <v>36595.414000000004</v>
      </c>
    </row>
    <row r="24" spans="1:14" s="14" customFormat="1" ht="31.5" x14ac:dyDescent="0.25">
      <c r="A24" s="161" t="s">
        <v>39</v>
      </c>
      <c r="B24" s="162" t="s">
        <v>40</v>
      </c>
      <c r="C24" s="162" t="s">
        <v>84</v>
      </c>
      <c r="D24" s="15" t="s">
        <v>18</v>
      </c>
      <c r="E24" s="13"/>
      <c r="F24" s="13" t="s">
        <v>16</v>
      </c>
      <c r="G24" s="13" t="s">
        <v>16</v>
      </c>
      <c r="H24" s="13" t="s">
        <v>16</v>
      </c>
      <c r="I24" s="79">
        <f>+I26</f>
        <v>331.18</v>
      </c>
      <c r="J24" s="79">
        <f t="shared" ref="J24:K24" si="7">+J26</f>
        <v>331.18</v>
      </c>
      <c r="K24" s="79">
        <f t="shared" si="7"/>
        <v>331.18</v>
      </c>
      <c r="L24" s="79">
        <f>SUM(I24:K24)</f>
        <v>993.54</v>
      </c>
    </row>
    <row r="25" spans="1:14" s="14" customFormat="1" x14ac:dyDescent="0.25">
      <c r="A25" s="161"/>
      <c r="B25" s="162"/>
      <c r="C25" s="162"/>
      <c r="D25" s="15" t="s">
        <v>17</v>
      </c>
      <c r="E25" s="13"/>
      <c r="F25" s="13" t="s">
        <v>16</v>
      </c>
      <c r="G25" s="13" t="s">
        <v>16</v>
      </c>
      <c r="H25" s="13" t="s">
        <v>16</v>
      </c>
      <c r="I25" s="79"/>
      <c r="J25" s="79"/>
      <c r="K25" s="79"/>
      <c r="L25" s="79">
        <v>0</v>
      </c>
    </row>
    <row r="26" spans="1:14" s="14" customFormat="1" ht="63" x14ac:dyDescent="0.25">
      <c r="A26" s="161"/>
      <c r="B26" s="162"/>
      <c r="C26" s="162"/>
      <c r="D26" s="15" t="s">
        <v>52</v>
      </c>
      <c r="E26" s="13">
        <v>244</v>
      </c>
      <c r="F26" s="13" t="s">
        <v>16</v>
      </c>
      <c r="G26" s="13" t="s">
        <v>16</v>
      </c>
      <c r="H26" s="13" t="s">
        <v>16</v>
      </c>
      <c r="I26" s="79">
        <f>'пр к ПП2'!H19</f>
        <v>331.18</v>
      </c>
      <c r="J26" s="79">
        <f>'пр к ПП2'!I19</f>
        <v>331.18</v>
      </c>
      <c r="K26" s="79">
        <f>'пр к ПП2'!J19</f>
        <v>331.18</v>
      </c>
      <c r="L26" s="79">
        <f>'пр к ПП2'!K19</f>
        <v>993.54</v>
      </c>
    </row>
    <row r="27" spans="1:14" s="14" customFormat="1" ht="31.5" x14ac:dyDescent="0.25">
      <c r="A27" s="161" t="s">
        <v>59</v>
      </c>
      <c r="B27" s="162" t="s">
        <v>79</v>
      </c>
      <c r="C27" s="162" t="s">
        <v>81</v>
      </c>
      <c r="D27" s="59" t="s">
        <v>18</v>
      </c>
      <c r="E27" s="13"/>
      <c r="F27" s="13" t="s">
        <v>16</v>
      </c>
      <c r="G27" s="13" t="s">
        <v>16</v>
      </c>
      <c r="H27" s="13" t="s">
        <v>16</v>
      </c>
      <c r="I27" s="79">
        <f>+I29</f>
        <v>315.565</v>
      </c>
      <c r="J27" s="79">
        <f t="shared" ref="J27:K27" si="8">+J29</f>
        <v>87.438000000000002</v>
      </c>
      <c r="K27" s="79">
        <f t="shared" si="8"/>
        <v>87.438000000000002</v>
      </c>
      <c r="L27" s="79">
        <f>SUM(I27:K27)</f>
        <v>490.44099999999997</v>
      </c>
    </row>
    <row r="28" spans="1:14" s="14" customFormat="1" x14ac:dyDescent="0.25">
      <c r="A28" s="161"/>
      <c r="B28" s="162"/>
      <c r="C28" s="162"/>
      <c r="D28" s="59" t="s">
        <v>17</v>
      </c>
      <c r="E28" s="13"/>
      <c r="F28" s="13" t="s">
        <v>16</v>
      </c>
      <c r="G28" s="13" t="s">
        <v>16</v>
      </c>
      <c r="H28" s="13" t="s">
        <v>16</v>
      </c>
      <c r="I28" s="79"/>
      <c r="J28" s="79"/>
      <c r="K28" s="79"/>
      <c r="L28" s="79">
        <v>0</v>
      </c>
    </row>
    <row r="29" spans="1:14" s="14" customFormat="1" ht="31.5" x14ac:dyDescent="0.25">
      <c r="A29" s="161"/>
      <c r="B29" s="162"/>
      <c r="C29" s="162"/>
      <c r="D29" s="59" t="s">
        <v>38</v>
      </c>
      <c r="E29" s="13">
        <v>241</v>
      </c>
      <c r="F29" s="13" t="s">
        <v>16</v>
      </c>
      <c r="G29" s="13" t="s">
        <v>16</v>
      </c>
      <c r="H29" s="13" t="s">
        <v>16</v>
      </c>
      <c r="I29" s="79">
        <f>'пр к ПП3'!H17</f>
        <v>315.565</v>
      </c>
      <c r="J29" s="79">
        <f>'пр к ПП3'!I17</f>
        <v>87.438000000000002</v>
      </c>
      <c r="K29" s="79">
        <f>'пр к ПП3'!J17</f>
        <v>87.438000000000002</v>
      </c>
      <c r="L29" s="79">
        <f>'пр к ПП3'!K17</f>
        <v>490.44100000000003</v>
      </c>
    </row>
    <row r="30" spans="1:14" s="14" customFormat="1" ht="31.5" x14ac:dyDescent="0.25">
      <c r="A30" s="161" t="s">
        <v>87</v>
      </c>
      <c r="B30" s="162" t="s">
        <v>80</v>
      </c>
      <c r="C30" s="162" t="s">
        <v>82</v>
      </c>
      <c r="D30" s="59" t="s">
        <v>18</v>
      </c>
      <c r="E30" s="13"/>
      <c r="F30" s="13" t="s">
        <v>16</v>
      </c>
      <c r="G30" s="13" t="s">
        <v>16</v>
      </c>
      <c r="H30" s="13" t="s">
        <v>16</v>
      </c>
      <c r="I30" s="79">
        <f>'пр к ПП4'!H17</f>
        <v>10</v>
      </c>
      <c r="J30" s="79">
        <f>'пр к ПП4'!I17</f>
        <v>10</v>
      </c>
      <c r="K30" s="79">
        <f>'пр к ПП4'!J17</f>
        <v>10</v>
      </c>
      <c r="L30" s="79">
        <f>'пр к ПП4'!K17</f>
        <v>30</v>
      </c>
    </row>
    <row r="31" spans="1:14" s="14" customFormat="1" x14ac:dyDescent="0.25">
      <c r="A31" s="161"/>
      <c r="B31" s="162"/>
      <c r="C31" s="162"/>
      <c r="D31" s="59" t="s">
        <v>17</v>
      </c>
      <c r="E31" s="13"/>
      <c r="F31" s="13" t="s">
        <v>16</v>
      </c>
      <c r="G31" s="13" t="s">
        <v>16</v>
      </c>
      <c r="H31" s="13" t="s">
        <v>16</v>
      </c>
      <c r="I31" s="79">
        <f>'пр к ПП4'!H18</f>
        <v>0</v>
      </c>
      <c r="J31" s="79">
        <f>'пр к ПП4'!I18</f>
        <v>0</v>
      </c>
      <c r="K31" s="79">
        <f>'пр к ПП4'!J18</f>
        <v>0</v>
      </c>
      <c r="L31" s="79">
        <v>0</v>
      </c>
    </row>
    <row r="32" spans="1:14" s="14" customFormat="1" ht="70.5" customHeight="1" x14ac:dyDescent="0.25">
      <c r="A32" s="161"/>
      <c r="B32" s="162"/>
      <c r="C32" s="162"/>
      <c r="D32" s="59" t="s">
        <v>52</v>
      </c>
      <c r="E32" s="13">
        <v>244</v>
      </c>
      <c r="F32" s="13" t="s">
        <v>16</v>
      </c>
      <c r="G32" s="13" t="s">
        <v>16</v>
      </c>
      <c r="H32" s="13" t="s">
        <v>16</v>
      </c>
      <c r="I32" s="79">
        <f>'пр к ПП4'!H17</f>
        <v>10</v>
      </c>
      <c r="J32" s="79">
        <f>'пр к ПП4'!I17</f>
        <v>10</v>
      </c>
      <c r="K32" s="79">
        <f>'пр к ПП4'!J17</f>
        <v>10</v>
      </c>
      <c r="L32" s="79">
        <f>SUM(I32:K32)</f>
        <v>30</v>
      </c>
    </row>
    <row r="33" spans="1:5" s="14" customFormat="1" x14ac:dyDescent="0.25">
      <c r="A33" s="19"/>
      <c r="E33" s="19"/>
    </row>
  </sheetData>
  <mergeCells count="28">
    <mergeCell ref="J4:L4"/>
    <mergeCell ref="A27:A29"/>
    <mergeCell ref="B27:B29"/>
    <mergeCell ref="C27:C29"/>
    <mergeCell ref="A30:A32"/>
    <mergeCell ref="B30:B32"/>
    <mergeCell ref="C30:C32"/>
    <mergeCell ref="E12:H12"/>
    <mergeCell ref="A6:L6"/>
    <mergeCell ref="A7:L7"/>
    <mergeCell ref="A8:L8"/>
    <mergeCell ref="A9:L9"/>
    <mergeCell ref="J2:L2"/>
    <mergeCell ref="A24:A26"/>
    <mergeCell ref="B24:B26"/>
    <mergeCell ref="C24:C26"/>
    <mergeCell ref="B15:B19"/>
    <mergeCell ref="C15:C19"/>
    <mergeCell ref="A20:A23"/>
    <mergeCell ref="B20:B23"/>
    <mergeCell ref="C20:C23"/>
    <mergeCell ref="A15:A19"/>
    <mergeCell ref="J3:L3"/>
    <mergeCell ref="L12:L13"/>
    <mergeCell ref="A12:A13"/>
    <mergeCell ref="B12:B13"/>
    <mergeCell ref="C12:C13"/>
    <mergeCell ref="D12:D13"/>
  </mergeCells>
  <pageMargins left="0.78740157480314965" right="0.78740157480314965" top="0.46" bottom="0.39370078740157483" header="0.45" footer="0.31496062992125984"/>
  <pageSetup paperSize="9" scale="72" fitToHeight="2" orientation="landscape" r:id="rId1"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51"/>
  <sheetViews>
    <sheetView view="pageBreakPreview" zoomScale="75" zoomScaleNormal="100" zoomScaleSheetLayoutView="75" workbookViewId="0">
      <selection activeCell="F2" sqref="F2:H2"/>
    </sheetView>
  </sheetViews>
  <sheetFormatPr defaultColWidth="9" defaultRowHeight="18.75" x14ac:dyDescent="0.3"/>
  <cols>
    <col min="1" max="1" width="5.375" style="17" customWidth="1"/>
    <col min="2" max="2" width="20.625" style="6" customWidth="1"/>
    <col min="3" max="3" width="22.25" style="6" customWidth="1"/>
    <col min="4" max="4" width="26.5" style="6" customWidth="1"/>
    <col min="5" max="5" width="16.875" style="6" customWidth="1"/>
    <col min="6" max="6" width="16.375" style="6" customWidth="1"/>
    <col min="7" max="7" width="16" style="6" customWidth="1"/>
    <col min="8" max="8" width="18.25" style="6" bestFit="1" customWidth="1"/>
    <col min="9" max="9" width="9" style="6"/>
    <col min="10" max="10" width="17.875" style="23" bestFit="1" customWidth="1"/>
    <col min="11" max="11" width="16.625" style="6" customWidth="1"/>
    <col min="12" max="12" width="17.5" style="6" customWidth="1"/>
    <col min="13" max="13" width="9" style="6"/>
    <col min="14" max="14" width="16" style="6" bestFit="1" customWidth="1"/>
    <col min="15" max="16384" width="9" style="6"/>
  </cols>
  <sheetData>
    <row r="1" spans="1:10" x14ac:dyDescent="0.3">
      <c r="F1" s="90"/>
    </row>
    <row r="2" spans="1:10" ht="71.25" customHeight="1" x14ac:dyDescent="0.3">
      <c r="F2" s="138" t="s">
        <v>140</v>
      </c>
      <c r="G2" s="138"/>
      <c r="H2" s="138"/>
    </row>
    <row r="3" spans="1:10" ht="18.75" customHeight="1" x14ac:dyDescent="0.3">
      <c r="F3" s="165"/>
      <c r="G3" s="165"/>
      <c r="H3" s="165"/>
    </row>
    <row r="4" spans="1:10" ht="57" customHeight="1" x14ac:dyDescent="0.3">
      <c r="A4" s="11"/>
      <c r="F4" s="138" t="s">
        <v>137</v>
      </c>
      <c r="G4" s="138"/>
      <c r="H4" s="138"/>
    </row>
    <row r="5" spans="1:10" x14ac:dyDescent="0.3">
      <c r="A5" s="11"/>
    </row>
    <row r="6" spans="1:10" x14ac:dyDescent="0.3">
      <c r="A6" s="167" t="s">
        <v>0</v>
      </c>
      <c r="B6" s="167"/>
      <c r="C6" s="167"/>
      <c r="D6" s="167"/>
      <c r="E6" s="167"/>
      <c r="F6" s="167"/>
      <c r="G6" s="167"/>
      <c r="H6" s="167"/>
    </row>
    <row r="7" spans="1:10" x14ac:dyDescent="0.3">
      <c r="A7" s="167" t="s">
        <v>27</v>
      </c>
      <c r="B7" s="167"/>
      <c r="C7" s="167"/>
      <c r="D7" s="167"/>
      <c r="E7" s="167"/>
      <c r="F7" s="167"/>
      <c r="G7" s="167"/>
      <c r="H7" s="167"/>
    </row>
    <row r="8" spans="1:10" x14ac:dyDescent="0.3">
      <c r="A8" s="167" t="s">
        <v>28</v>
      </c>
      <c r="B8" s="167"/>
      <c r="C8" s="167"/>
      <c r="D8" s="167"/>
      <c r="E8" s="167"/>
      <c r="F8" s="167"/>
      <c r="G8" s="167"/>
      <c r="H8" s="167"/>
    </row>
    <row r="9" spans="1:10" x14ac:dyDescent="0.3">
      <c r="A9" s="167" t="s">
        <v>29</v>
      </c>
      <c r="B9" s="167"/>
      <c r="C9" s="167"/>
      <c r="D9" s="167"/>
      <c r="E9" s="167"/>
      <c r="F9" s="167"/>
      <c r="G9" s="167"/>
      <c r="H9" s="167"/>
    </row>
    <row r="10" spans="1:10" x14ac:dyDescent="0.3">
      <c r="A10" s="167" t="s">
        <v>30</v>
      </c>
      <c r="B10" s="167"/>
      <c r="C10" s="167"/>
      <c r="D10" s="167"/>
      <c r="E10" s="167"/>
      <c r="F10" s="167"/>
      <c r="G10" s="167"/>
      <c r="H10" s="167"/>
    </row>
    <row r="11" spans="1:10" x14ac:dyDescent="0.3">
      <c r="A11" s="167" t="s">
        <v>31</v>
      </c>
      <c r="B11" s="167"/>
      <c r="C11" s="167"/>
      <c r="D11" s="167"/>
      <c r="E11" s="167"/>
      <c r="F11" s="167"/>
      <c r="G11" s="167"/>
      <c r="H11" s="167"/>
    </row>
    <row r="12" spans="1:10" x14ac:dyDescent="0.3">
      <c r="A12" s="11"/>
    </row>
    <row r="13" spans="1:10" x14ac:dyDescent="0.3">
      <c r="H13" s="5" t="s">
        <v>5</v>
      </c>
    </row>
    <row r="14" spans="1:10" ht="58.5" customHeight="1" x14ac:dyDescent="0.3">
      <c r="A14" s="166" t="s">
        <v>4</v>
      </c>
      <c r="B14" s="166" t="s">
        <v>19</v>
      </c>
      <c r="C14" s="166" t="s">
        <v>20</v>
      </c>
      <c r="D14" s="166" t="s">
        <v>24</v>
      </c>
      <c r="E14" s="75" t="s">
        <v>36</v>
      </c>
      <c r="F14" s="75" t="s">
        <v>37</v>
      </c>
      <c r="G14" s="75" t="s">
        <v>100</v>
      </c>
      <c r="H14" s="166" t="s">
        <v>10</v>
      </c>
      <c r="J14" s="48"/>
    </row>
    <row r="15" spans="1:10" x14ac:dyDescent="0.3">
      <c r="A15" s="166"/>
      <c r="B15" s="166"/>
      <c r="C15" s="166"/>
      <c r="D15" s="166"/>
      <c r="E15" s="2" t="s">
        <v>15</v>
      </c>
      <c r="F15" s="2" t="s">
        <v>15</v>
      </c>
      <c r="G15" s="2" t="s">
        <v>15</v>
      </c>
      <c r="H15" s="166"/>
    </row>
    <row r="16" spans="1:10" x14ac:dyDescent="0.3">
      <c r="A16" s="12">
        <v>1</v>
      </c>
      <c r="B16" s="2">
        <v>2</v>
      </c>
      <c r="C16" s="2">
        <v>3</v>
      </c>
      <c r="D16" s="2">
        <v>4</v>
      </c>
      <c r="E16" s="2">
        <v>5</v>
      </c>
      <c r="F16" s="2">
        <v>6</v>
      </c>
      <c r="G16" s="2">
        <v>7</v>
      </c>
      <c r="H16" s="2">
        <v>8</v>
      </c>
    </row>
    <row r="17" spans="1:14" x14ac:dyDescent="0.3">
      <c r="A17" s="168">
        <v>1</v>
      </c>
      <c r="B17" s="169" t="s">
        <v>25</v>
      </c>
      <c r="C17" s="169" t="str">
        <f>'пр 6 к МП'!C15</f>
        <v>Молодёжь Туруханского района</v>
      </c>
      <c r="D17" s="10" t="s">
        <v>23</v>
      </c>
      <c r="E17" s="22">
        <f>SUM(E19:E23)</f>
        <v>20728.242999999999</v>
      </c>
      <c r="F17" s="22">
        <f t="shared" ref="F17:G17" si="0">SUM(F19:F23)</f>
        <v>9175.4660000000022</v>
      </c>
      <c r="G17" s="22">
        <f t="shared" si="0"/>
        <v>9175.4660000000022</v>
      </c>
      <c r="H17" s="22">
        <f>SUM(E17:G17)</f>
        <v>39079.175000000003</v>
      </c>
      <c r="K17" s="23"/>
      <c r="L17" s="23"/>
      <c r="N17" s="47"/>
    </row>
    <row r="18" spans="1:14" x14ac:dyDescent="0.3">
      <c r="A18" s="168"/>
      <c r="B18" s="169"/>
      <c r="C18" s="169"/>
      <c r="D18" s="10" t="s">
        <v>6</v>
      </c>
      <c r="E18" s="16"/>
      <c r="F18" s="16"/>
      <c r="G18" s="16"/>
      <c r="H18" s="113"/>
      <c r="N18" s="47"/>
    </row>
    <row r="19" spans="1:14" x14ac:dyDescent="0.3">
      <c r="A19" s="168"/>
      <c r="B19" s="169"/>
      <c r="C19" s="169"/>
      <c r="D19" s="7" t="s">
        <v>41</v>
      </c>
      <c r="E19" s="79">
        <f>E26+E33+E40+E47</f>
        <v>92.8</v>
      </c>
      <c r="F19" s="79">
        <f t="shared" ref="F19:G19" si="1">F26+F33+F40+F47</f>
        <v>0</v>
      </c>
      <c r="G19" s="79">
        <f t="shared" si="1"/>
        <v>0</v>
      </c>
      <c r="H19" s="79">
        <f>SUM(E19:G19)</f>
        <v>92.8</v>
      </c>
      <c r="N19" s="47"/>
    </row>
    <row r="20" spans="1:14" x14ac:dyDescent="0.3">
      <c r="A20" s="168"/>
      <c r="B20" s="169"/>
      <c r="C20" s="169"/>
      <c r="D20" s="10" t="s">
        <v>42</v>
      </c>
      <c r="E20" s="79">
        <f>E27+E34+E41+E48</f>
        <v>2817.3270000000002</v>
      </c>
      <c r="F20" s="79">
        <f t="shared" ref="F20:G20" si="2">F27+F34+F41+F48</f>
        <v>515.1</v>
      </c>
      <c r="G20" s="79">
        <f t="shared" si="2"/>
        <v>515.1</v>
      </c>
      <c r="H20" s="79">
        <f>SUM(E20:G20)</f>
        <v>3847.527</v>
      </c>
      <c r="N20" s="47"/>
    </row>
    <row r="21" spans="1:14" x14ac:dyDescent="0.3">
      <c r="A21" s="168"/>
      <c r="B21" s="169"/>
      <c r="C21" s="169"/>
      <c r="D21" s="10" t="s">
        <v>26</v>
      </c>
      <c r="E21" s="79">
        <f>E28+E35+E42+E49</f>
        <v>17818.115999999998</v>
      </c>
      <c r="F21" s="79">
        <f t="shared" ref="F21:G21" si="3">F28+F35+F42+F49</f>
        <v>8660.3660000000018</v>
      </c>
      <c r="G21" s="79">
        <f t="shared" si="3"/>
        <v>8660.3660000000018</v>
      </c>
      <c r="H21" s="79">
        <f>SUM(E21:G21)</f>
        <v>35138.847999999998</v>
      </c>
      <c r="N21" s="47"/>
    </row>
    <row r="22" spans="1:14" ht="48" x14ac:dyDescent="0.3">
      <c r="A22" s="168"/>
      <c r="B22" s="169"/>
      <c r="C22" s="169"/>
      <c r="D22" s="8" t="s">
        <v>43</v>
      </c>
      <c r="E22" s="79">
        <f t="shared" ref="E22:G22" si="4">E29+E36</f>
        <v>0</v>
      </c>
      <c r="F22" s="79">
        <f t="shared" si="4"/>
        <v>0</v>
      </c>
      <c r="G22" s="79">
        <f t="shared" si="4"/>
        <v>0</v>
      </c>
      <c r="H22" s="110">
        <f t="shared" ref="H22:H24" si="5">SUM(E22:G22)</f>
        <v>0</v>
      </c>
      <c r="N22" s="47"/>
    </row>
    <row r="23" spans="1:14" x14ac:dyDescent="0.3">
      <c r="A23" s="168"/>
      <c r="B23" s="169"/>
      <c r="C23" s="169"/>
      <c r="D23" s="10" t="s">
        <v>7</v>
      </c>
      <c r="E23" s="79">
        <f t="shared" ref="E23:G23" si="6">E30+E37</f>
        <v>0</v>
      </c>
      <c r="F23" s="79">
        <f t="shared" si="6"/>
        <v>0</v>
      </c>
      <c r="G23" s="79">
        <f t="shared" si="6"/>
        <v>0</v>
      </c>
      <c r="H23" s="110">
        <f t="shared" si="5"/>
        <v>0</v>
      </c>
    </row>
    <row r="24" spans="1:14" x14ac:dyDescent="0.3">
      <c r="A24" s="168" t="s">
        <v>2</v>
      </c>
      <c r="B24" s="169" t="s">
        <v>3</v>
      </c>
      <c r="C24" s="169" t="s">
        <v>83</v>
      </c>
      <c r="D24" s="3" t="s">
        <v>23</v>
      </c>
      <c r="E24" s="109">
        <f>E28+E27</f>
        <v>20071.498</v>
      </c>
      <c r="F24" s="109">
        <f t="shared" ref="F24:G24" si="7">F28+F27</f>
        <v>8746.8480000000018</v>
      </c>
      <c r="G24" s="109">
        <f t="shared" si="7"/>
        <v>8746.8480000000018</v>
      </c>
      <c r="H24" s="109">
        <f t="shared" si="5"/>
        <v>37565.194000000003</v>
      </c>
      <c r="K24" s="23"/>
      <c r="L24" s="23"/>
      <c r="N24" s="47"/>
    </row>
    <row r="25" spans="1:14" x14ac:dyDescent="0.3">
      <c r="A25" s="168"/>
      <c r="B25" s="169"/>
      <c r="C25" s="169"/>
      <c r="D25" s="3" t="s">
        <v>6</v>
      </c>
      <c r="E25" s="79"/>
      <c r="F25" s="79"/>
      <c r="G25" s="79"/>
      <c r="H25" s="79"/>
    </row>
    <row r="26" spans="1:14" x14ac:dyDescent="0.3">
      <c r="A26" s="168"/>
      <c r="B26" s="169"/>
      <c r="C26" s="169"/>
      <c r="D26" s="7" t="s">
        <v>41</v>
      </c>
      <c r="E26" s="79"/>
      <c r="F26" s="79"/>
      <c r="G26" s="79"/>
      <c r="H26" s="79">
        <f>SUM(E26:G26)</f>
        <v>0</v>
      </c>
    </row>
    <row r="27" spans="1:14" x14ac:dyDescent="0.3">
      <c r="A27" s="168"/>
      <c r="B27" s="169"/>
      <c r="C27" s="169"/>
      <c r="D27" s="3" t="s">
        <v>42</v>
      </c>
      <c r="E27" s="79">
        <f>'пр к ПП1'!H26+'пр к ПП1'!H27+'пр к ПП1'!H33+'пр к ПП1'!H34</f>
        <v>2682</v>
      </c>
      <c r="F27" s="79">
        <f>'пр к ПП1'!I26+'пр к ПП1'!I27+'пр к ПП1'!I33+'пр к ПП1'!I34</f>
        <v>515.1</v>
      </c>
      <c r="G27" s="79">
        <f>'пр к ПП1'!J26+'пр к ПП1'!J27+'пр к ПП1'!J33+'пр к ПП1'!J34</f>
        <v>515.1</v>
      </c>
      <c r="H27" s="79">
        <f t="shared" ref="H27:H37" si="8">SUM(E27:G27)</f>
        <v>3712.2</v>
      </c>
      <c r="L27" s="49"/>
      <c r="N27" s="47"/>
    </row>
    <row r="28" spans="1:14" x14ac:dyDescent="0.3">
      <c r="A28" s="168"/>
      <c r="B28" s="169"/>
      <c r="C28" s="169"/>
      <c r="D28" s="3" t="s">
        <v>26</v>
      </c>
      <c r="E28" s="79">
        <f>'пр к ПП1'!H15+'пр к ПП1'!H16+'пр к ПП1'!H17+'пр к ПП1'!H18+'пр к ПП1'!H19+'пр к ПП1'!H20+'пр к ПП1'!H21+'пр к ПП1'!H24+'пр к ПП1'!H29+'пр к ПП1'!H30+'пр к ПП1'!H31+'пр к ПП1'!H32+'пр к ПП1'!H35</f>
        <v>17389.498</v>
      </c>
      <c r="F28" s="79">
        <f>'пр к ПП1'!I15+'пр к ПП1'!I16+'пр к ПП1'!I17+'пр к ПП1'!I18+'пр к ПП1'!I19+'пр к ПП1'!I20+'пр к ПП1'!I21+'пр к ПП1'!I24+'пр к ПП1'!I29+'пр к ПП1'!I30+'пр к ПП1'!I31+'пр к ПП1'!I32+'пр к ПП1'!I35</f>
        <v>8231.7480000000014</v>
      </c>
      <c r="G28" s="79">
        <f>'пр к ПП1'!J15+'пр к ПП1'!J16+'пр к ПП1'!J17+'пр к ПП1'!J18+'пр к ПП1'!J19+'пр к ПП1'!J20+'пр к ПП1'!J21+'пр к ПП1'!J24+'пр к ПП1'!J29+'пр к ПП1'!J30+'пр к ПП1'!J31+'пр к ПП1'!J32+'пр к ПП1'!J35</f>
        <v>8231.7480000000014</v>
      </c>
      <c r="H28" s="79">
        <f>E28+F28+G28</f>
        <v>33852.993999999999</v>
      </c>
      <c r="N28" s="47"/>
    </row>
    <row r="29" spans="1:14" ht="48" x14ac:dyDescent="0.3">
      <c r="A29" s="168"/>
      <c r="B29" s="169"/>
      <c r="C29" s="169"/>
      <c r="D29" s="8" t="s">
        <v>43</v>
      </c>
      <c r="E29" s="79"/>
      <c r="F29" s="79"/>
      <c r="G29" s="79"/>
      <c r="H29" s="79">
        <f t="shared" si="8"/>
        <v>0</v>
      </c>
    </row>
    <row r="30" spans="1:14" x14ac:dyDescent="0.3">
      <c r="A30" s="168"/>
      <c r="B30" s="169"/>
      <c r="C30" s="169"/>
      <c r="D30" s="3" t="s">
        <v>7</v>
      </c>
      <c r="E30" s="79"/>
      <c r="F30" s="79"/>
      <c r="G30" s="79"/>
      <c r="H30" s="79">
        <f t="shared" si="8"/>
        <v>0</v>
      </c>
      <c r="K30" s="111"/>
    </row>
    <row r="31" spans="1:14" x14ac:dyDescent="0.3">
      <c r="A31" s="168" t="s">
        <v>39</v>
      </c>
      <c r="B31" s="169" t="s">
        <v>40</v>
      </c>
      <c r="C31" s="169" t="s">
        <v>88</v>
      </c>
      <c r="D31" s="10" t="s">
        <v>23</v>
      </c>
      <c r="E31" s="109">
        <f>E35+E34</f>
        <v>331.18</v>
      </c>
      <c r="F31" s="109">
        <f t="shared" ref="F31:G31" si="9">F35+F34</f>
        <v>331.18</v>
      </c>
      <c r="G31" s="109">
        <f t="shared" si="9"/>
        <v>331.18</v>
      </c>
      <c r="H31" s="109">
        <f t="shared" si="8"/>
        <v>993.54</v>
      </c>
      <c r="K31" s="23"/>
      <c r="L31" s="23"/>
      <c r="N31" s="47"/>
    </row>
    <row r="32" spans="1:14" x14ac:dyDescent="0.3">
      <c r="A32" s="168"/>
      <c r="B32" s="169"/>
      <c r="C32" s="169"/>
      <c r="D32" s="10" t="s">
        <v>6</v>
      </c>
      <c r="E32" s="110"/>
      <c r="F32" s="110"/>
      <c r="G32" s="110"/>
      <c r="H32" s="79"/>
    </row>
    <row r="33" spans="1:14" x14ac:dyDescent="0.3">
      <c r="A33" s="168"/>
      <c r="B33" s="169"/>
      <c r="C33" s="169"/>
      <c r="D33" s="7" t="s">
        <v>41</v>
      </c>
      <c r="E33" s="110"/>
      <c r="F33" s="110"/>
      <c r="G33" s="110"/>
      <c r="H33" s="79">
        <f t="shared" si="8"/>
        <v>0</v>
      </c>
    </row>
    <row r="34" spans="1:14" x14ac:dyDescent="0.3">
      <c r="A34" s="168"/>
      <c r="B34" s="169"/>
      <c r="C34" s="169"/>
      <c r="D34" s="10" t="s">
        <v>42</v>
      </c>
      <c r="E34" s="79"/>
      <c r="F34" s="79"/>
      <c r="G34" s="79"/>
      <c r="H34" s="79">
        <f t="shared" si="8"/>
        <v>0</v>
      </c>
      <c r="K34" s="23"/>
      <c r="L34" s="23"/>
      <c r="N34" s="47"/>
    </row>
    <row r="35" spans="1:14" x14ac:dyDescent="0.3">
      <c r="A35" s="168"/>
      <c r="B35" s="169"/>
      <c r="C35" s="169"/>
      <c r="D35" s="10" t="s">
        <v>26</v>
      </c>
      <c r="E35" s="79">
        <f>'пр к ПП2'!H13</f>
        <v>331.18</v>
      </c>
      <c r="F35" s="79">
        <f>'пр к ПП2'!I13</f>
        <v>331.18</v>
      </c>
      <c r="G35" s="79">
        <f>'пр к ПП2'!J13</f>
        <v>331.18</v>
      </c>
      <c r="H35" s="79">
        <f t="shared" si="8"/>
        <v>993.54</v>
      </c>
      <c r="K35" s="23"/>
      <c r="L35" s="23"/>
      <c r="N35" s="47"/>
    </row>
    <row r="36" spans="1:14" ht="48" x14ac:dyDescent="0.3">
      <c r="A36" s="168"/>
      <c r="B36" s="169"/>
      <c r="C36" s="169"/>
      <c r="D36" s="8" t="s">
        <v>43</v>
      </c>
      <c r="E36" s="110"/>
      <c r="F36" s="110"/>
      <c r="G36" s="110"/>
      <c r="H36" s="79">
        <f t="shared" si="8"/>
        <v>0</v>
      </c>
    </row>
    <row r="37" spans="1:14" x14ac:dyDescent="0.3">
      <c r="A37" s="168"/>
      <c r="B37" s="169"/>
      <c r="C37" s="169"/>
      <c r="D37" s="10" t="s">
        <v>7</v>
      </c>
      <c r="E37" s="110"/>
      <c r="F37" s="110"/>
      <c r="G37" s="110"/>
      <c r="H37" s="79">
        <f t="shared" si="8"/>
        <v>0</v>
      </c>
    </row>
    <row r="38" spans="1:14" x14ac:dyDescent="0.3">
      <c r="A38" s="168" t="s">
        <v>59</v>
      </c>
      <c r="B38" s="169" t="s">
        <v>79</v>
      </c>
      <c r="C38" s="169" t="s">
        <v>81</v>
      </c>
      <c r="D38" s="10" t="s">
        <v>23</v>
      </c>
      <c r="E38" s="109">
        <f>E42+E41+E40</f>
        <v>315.565</v>
      </c>
      <c r="F38" s="109">
        <f t="shared" ref="F38:G38" si="10">F42+F41+F40</f>
        <v>87.438000000000002</v>
      </c>
      <c r="G38" s="109">
        <f t="shared" si="10"/>
        <v>87.438000000000002</v>
      </c>
      <c r="H38" s="109">
        <f>SUM(E38:G38)</f>
        <v>490.44099999999997</v>
      </c>
    </row>
    <row r="39" spans="1:14" x14ac:dyDescent="0.3">
      <c r="A39" s="168"/>
      <c r="B39" s="169"/>
      <c r="C39" s="169"/>
      <c r="D39" s="10" t="s">
        <v>6</v>
      </c>
      <c r="E39" s="110"/>
      <c r="F39" s="110"/>
      <c r="G39" s="110"/>
      <c r="H39" s="79"/>
    </row>
    <row r="40" spans="1:14" x14ac:dyDescent="0.3">
      <c r="A40" s="168"/>
      <c r="B40" s="169"/>
      <c r="C40" s="169"/>
      <c r="D40" s="7" t="s">
        <v>41</v>
      </c>
      <c r="E40" s="110">
        <f>'пр к ПП3'!H15</f>
        <v>92.8</v>
      </c>
      <c r="F40" s="110">
        <f>'пр к ПП3'!I15</f>
        <v>0</v>
      </c>
      <c r="G40" s="110">
        <f>'пр к ПП3'!J15</f>
        <v>0</v>
      </c>
      <c r="H40" s="79">
        <f>SUM(E40:G40)</f>
        <v>92.8</v>
      </c>
    </row>
    <row r="41" spans="1:14" x14ac:dyDescent="0.3">
      <c r="A41" s="168"/>
      <c r="B41" s="169"/>
      <c r="C41" s="169"/>
      <c r="D41" s="10" t="s">
        <v>42</v>
      </c>
      <c r="E41" s="79">
        <f>'пр к ПП3'!H16</f>
        <v>135.327</v>
      </c>
      <c r="F41" s="79">
        <f>'пр к ПП3'!I16</f>
        <v>0</v>
      </c>
      <c r="G41" s="79">
        <f>'пр к ПП3'!J16</f>
        <v>0</v>
      </c>
      <c r="H41" s="79">
        <f>SUM(E41:G41)</f>
        <v>135.327</v>
      </c>
    </row>
    <row r="42" spans="1:14" x14ac:dyDescent="0.3">
      <c r="A42" s="168"/>
      <c r="B42" s="169"/>
      <c r="C42" s="169"/>
      <c r="D42" s="10" t="s">
        <v>26</v>
      </c>
      <c r="E42" s="79">
        <f>'пр к ПП3'!H14</f>
        <v>87.438000000000002</v>
      </c>
      <c r="F42" s="79">
        <f>'пр к ПП3'!I14</f>
        <v>87.438000000000002</v>
      </c>
      <c r="G42" s="79">
        <f>'пр к ПП3'!J14</f>
        <v>87.438000000000002</v>
      </c>
      <c r="H42" s="79">
        <f t="shared" ref="H42:H45" si="11">SUM(E42:G42)</f>
        <v>262.31400000000002</v>
      </c>
    </row>
    <row r="43" spans="1:14" ht="48" x14ac:dyDescent="0.3">
      <c r="A43" s="168"/>
      <c r="B43" s="169"/>
      <c r="C43" s="169"/>
      <c r="D43" s="8" t="s">
        <v>43</v>
      </c>
      <c r="E43" s="110"/>
      <c r="F43" s="110"/>
      <c r="G43" s="110"/>
      <c r="H43" s="79">
        <f t="shared" si="11"/>
        <v>0</v>
      </c>
    </row>
    <row r="44" spans="1:14" x14ac:dyDescent="0.3">
      <c r="A44" s="168"/>
      <c r="B44" s="169"/>
      <c r="C44" s="169"/>
      <c r="D44" s="10" t="s">
        <v>7</v>
      </c>
      <c r="E44" s="110"/>
      <c r="F44" s="110"/>
      <c r="G44" s="110"/>
      <c r="H44" s="79">
        <f t="shared" si="11"/>
        <v>0</v>
      </c>
    </row>
    <row r="45" spans="1:14" x14ac:dyDescent="0.3">
      <c r="A45" s="168" t="s">
        <v>87</v>
      </c>
      <c r="B45" s="169" t="s">
        <v>80</v>
      </c>
      <c r="C45" s="169" t="s">
        <v>82</v>
      </c>
      <c r="D45" s="10" t="s">
        <v>23</v>
      </c>
      <c r="E45" s="109">
        <f>E49+E48</f>
        <v>10</v>
      </c>
      <c r="F45" s="109">
        <f t="shared" ref="F45:G45" si="12">F49+F48</f>
        <v>10</v>
      </c>
      <c r="G45" s="109">
        <f t="shared" si="12"/>
        <v>10</v>
      </c>
      <c r="H45" s="109">
        <f t="shared" si="11"/>
        <v>30</v>
      </c>
    </row>
    <row r="46" spans="1:14" x14ac:dyDescent="0.3">
      <c r="A46" s="168"/>
      <c r="B46" s="169"/>
      <c r="C46" s="169"/>
      <c r="D46" s="10" t="s">
        <v>6</v>
      </c>
      <c r="E46" s="110"/>
      <c r="F46" s="110"/>
      <c r="G46" s="110"/>
      <c r="H46" s="79"/>
    </row>
    <row r="47" spans="1:14" x14ac:dyDescent="0.3">
      <c r="A47" s="168"/>
      <c r="B47" s="169"/>
      <c r="C47" s="169"/>
      <c r="D47" s="7" t="s">
        <v>41</v>
      </c>
      <c r="E47" s="110"/>
      <c r="F47" s="110"/>
      <c r="G47" s="110"/>
      <c r="H47" s="79">
        <f>SUM(E47:G47)</f>
        <v>0</v>
      </c>
    </row>
    <row r="48" spans="1:14" x14ac:dyDescent="0.3">
      <c r="A48" s="168"/>
      <c r="B48" s="169"/>
      <c r="C48" s="169"/>
      <c r="D48" s="10" t="s">
        <v>42</v>
      </c>
      <c r="E48" s="79"/>
      <c r="F48" s="79"/>
      <c r="G48" s="79"/>
      <c r="H48" s="79">
        <f t="shared" ref="H48:H51" si="13">SUM(E48:G48)</f>
        <v>0</v>
      </c>
    </row>
    <row r="49" spans="1:8" x14ac:dyDescent="0.3">
      <c r="A49" s="168"/>
      <c r="B49" s="169"/>
      <c r="C49" s="169"/>
      <c r="D49" s="10" t="s">
        <v>26</v>
      </c>
      <c r="E49" s="79">
        <f>'пр к ПП4'!H14</f>
        <v>10</v>
      </c>
      <c r="F49" s="79">
        <f>'пр к ПП4'!I14</f>
        <v>10</v>
      </c>
      <c r="G49" s="79">
        <f>'пр к ПП4'!J14</f>
        <v>10</v>
      </c>
      <c r="H49" s="79">
        <f t="shared" si="13"/>
        <v>30</v>
      </c>
    </row>
    <row r="50" spans="1:8" ht="48" x14ac:dyDescent="0.3">
      <c r="A50" s="168"/>
      <c r="B50" s="169"/>
      <c r="C50" s="169"/>
      <c r="D50" s="8" t="s">
        <v>43</v>
      </c>
      <c r="E50" s="110"/>
      <c r="F50" s="110"/>
      <c r="G50" s="110"/>
      <c r="H50" s="79">
        <f t="shared" si="13"/>
        <v>0</v>
      </c>
    </row>
    <row r="51" spans="1:8" x14ac:dyDescent="0.3">
      <c r="A51" s="168"/>
      <c r="B51" s="169"/>
      <c r="C51" s="169"/>
      <c r="D51" s="10" t="s">
        <v>7</v>
      </c>
      <c r="E51" s="110"/>
      <c r="F51" s="110"/>
      <c r="G51" s="110"/>
      <c r="H51" s="79">
        <f t="shared" si="13"/>
        <v>0</v>
      </c>
    </row>
  </sheetData>
  <mergeCells count="29">
    <mergeCell ref="C14:C15"/>
    <mergeCell ref="D14:D15"/>
    <mergeCell ref="A11:H11"/>
    <mergeCell ref="H14:H15"/>
    <mergeCell ref="A17:A23"/>
    <mergeCell ref="B17:B23"/>
    <mergeCell ref="C17:C23"/>
    <mergeCell ref="A45:A51"/>
    <mergeCell ref="B45:B51"/>
    <mergeCell ref="C45:C51"/>
    <mergeCell ref="A31:A37"/>
    <mergeCell ref="B31:B37"/>
    <mergeCell ref="C31:C37"/>
    <mergeCell ref="F4:H4"/>
    <mergeCell ref="F2:H2"/>
    <mergeCell ref="A38:A44"/>
    <mergeCell ref="B38:B44"/>
    <mergeCell ref="C38:C44"/>
    <mergeCell ref="F3:H3"/>
    <mergeCell ref="A6:H6"/>
    <mergeCell ref="A7:H7"/>
    <mergeCell ref="A8:H8"/>
    <mergeCell ref="A9:H9"/>
    <mergeCell ref="A10:H10"/>
    <mergeCell ref="A24:A30"/>
    <mergeCell ref="B24:B30"/>
    <mergeCell ref="C24:C30"/>
    <mergeCell ref="A14:A15"/>
    <mergeCell ref="B14:B15"/>
  </mergeCells>
  <pageMargins left="0.78740157480314965" right="0.51" top="0.32" bottom="0.39370078740157483" header="0.31496062992125984" footer="0.31496062992125984"/>
  <pageSetup paperSize="9" scale="58" orientation="portrait" r:id="rId1"/>
  <rowBreaks count="1" manualBreakCount="1">
    <brk id="2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пр к ПП1</vt:lpstr>
      <vt:lpstr>пр к ПП2</vt:lpstr>
      <vt:lpstr>пр к ПП3</vt:lpstr>
      <vt:lpstr>пр к ПП4</vt:lpstr>
      <vt:lpstr>пр 6 к МП</vt:lpstr>
      <vt:lpstr>пр 7 к МП</vt:lpstr>
      <vt:lpstr>'пр 6 к МП'!Заголовки_для_печати</vt:lpstr>
      <vt:lpstr>'пр 7 к МП'!Заголовки_для_печати</vt:lpstr>
      <vt:lpstr>'пр к ПП1'!Заголовки_для_печати</vt:lpstr>
      <vt:lpstr>'пр 7 к МП'!Область_печати</vt:lpstr>
      <vt:lpstr>'пр к ПП1'!Область_печати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Катарина Кунстман</cp:lastModifiedBy>
  <cp:lastPrinted>2018-11-28T05:30:32Z</cp:lastPrinted>
  <dcterms:created xsi:type="dcterms:W3CDTF">2016-10-20T04:37:12Z</dcterms:created>
  <dcterms:modified xsi:type="dcterms:W3CDTF">2018-11-28T05:30:45Z</dcterms:modified>
</cp:coreProperties>
</file>