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12780" tabRatio="921" activeTab="4"/>
  </bookViews>
  <sheets>
    <sheet name="пр к пасп ПП1" sheetId="18" r:id="rId1"/>
    <sheet name="пр к пасп ПП2" sheetId="19" r:id="rId2"/>
    <sheet name="пр к пасп ПП3" sheetId="20" r:id="rId3"/>
    <sheet name="пр к пасп ПП4" sheetId="21" r:id="rId4"/>
    <sheet name="пр к ПП1" sheetId="15" r:id="rId5"/>
    <sheet name="пр к ПП2" sheetId="22" r:id="rId6"/>
    <sheet name="пр к ПП3" sheetId="23" r:id="rId7"/>
    <sheet name="пр к ПП4" sheetId="24" r:id="rId8"/>
    <sheet name="пр 5 к МП" sheetId="25" r:id="rId9"/>
    <sheet name="пр 6 к МП" sheetId="5" r:id="rId10"/>
    <sheet name="пр 7 к МП" sheetId="6" r:id="rId11"/>
  </sheets>
  <externalReferences>
    <externalReference r:id="rId12"/>
  </externalReferences>
  <definedNames>
    <definedName name="_xlnm._FilterDatabase" localSheetId="4" hidden="1">'пр к ПП1'!$A$7:$L$9</definedName>
    <definedName name="_xlnm.Print_Titles" localSheetId="9">'пр 6 к МП'!$11:$13</definedName>
    <definedName name="_xlnm.Print_Titles" localSheetId="10">'пр 7 к МП'!$13:$15</definedName>
    <definedName name="_xlnm.Print_Titles" localSheetId="0">'пр к пасп ПП1'!$7:$9</definedName>
    <definedName name="_xlnm.Print_Titles" localSheetId="4">'пр к ПП1'!$7:$8</definedName>
    <definedName name="_xlnm.Print_Area" localSheetId="10">'пр 7 к МП'!$A$1:$H$36</definedName>
    <definedName name="_xlnm.Print_Area" localSheetId="4">'пр к ПП1'!$A$1:$L$30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6" l="1"/>
  <c r="B18" i="25"/>
  <c r="B15" i="25"/>
  <c r="J21" i="5" l="1"/>
  <c r="K21" i="5"/>
  <c r="I21" i="5"/>
  <c r="I15" i="23"/>
  <c r="J15" i="23"/>
  <c r="H15" i="23"/>
  <c r="I11" i="24"/>
  <c r="J11" i="24"/>
  <c r="H11" i="24"/>
  <c r="K13" i="24"/>
  <c r="K12" i="24" s="1"/>
  <c r="K11" i="24" s="1"/>
  <c r="H19" i="15"/>
  <c r="I19" i="15"/>
  <c r="J19" i="15"/>
  <c r="I17" i="5" l="1"/>
  <c r="K14" i="15"/>
  <c r="L21" i="5" s="1"/>
  <c r="K12" i="23"/>
  <c r="K15" i="23" s="1"/>
  <c r="K16" i="22" l="1"/>
  <c r="F48" i="6" l="1"/>
  <c r="G48" i="6"/>
  <c r="E48" i="6"/>
  <c r="F41" i="6"/>
  <c r="G41" i="6"/>
  <c r="E41" i="6"/>
  <c r="K17" i="5"/>
  <c r="J17" i="5"/>
  <c r="I14" i="22"/>
  <c r="J14" i="22"/>
  <c r="H14" i="22"/>
  <c r="I24" i="15"/>
  <c r="J24" i="15"/>
  <c r="H24" i="15"/>
  <c r="I12" i="15"/>
  <c r="J12" i="15"/>
  <c r="H12" i="15"/>
  <c r="K15" i="15"/>
  <c r="K26" i="15"/>
  <c r="K27" i="15"/>
  <c r="K28" i="15"/>
  <c r="K29" i="15"/>
  <c r="K25" i="15"/>
  <c r="K24" i="15" l="1"/>
  <c r="H50" i="6"/>
  <c r="H49" i="6"/>
  <c r="G44" i="6"/>
  <c r="H48" i="6"/>
  <c r="H47" i="6"/>
  <c r="H46" i="6"/>
  <c r="H43" i="6"/>
  <c r="H42" i="6"/>
  <c r="G37" i="6"/>
  <c r="H41" i="6"/>
  <c r="H40" i="6"/>
  <c r="H39" i="6"/>
  <c r="K30" i="15"/>
  <c r="F44" i="6" l="1"/>
  <c r="E37" i="6"/>
  <c r="F37" i="6"/>
  <c r="E44" i="6"/>
  <c r="J28" i="5"/>
  <c r="J26" i="5" s="1"/>
  <c r="J16" i="5" s="1"/>
  <c r="K28" i="5"/>
  <c r="K26" i="5" s="1"/>
  <c r="K16" i="5" s="1"/>
  <c r="L28" i="5"/>
  <c r="I28" i="5"/>
  <c r="I26" i="5" s="1"/>
  <c r="I16" i="5" s="1"/>
  <c r="K30" i="5"/>
  <c r="J30" i="5"/>
  <c r="I30" i="5"/>
  <c r="I15" i="24"/>
  <c r="J15" i="24"/>
  <c r="K15" i="24"/>
  <c r="L29" i="5" s="1"/>
  <c r="H15" i="24"/>
  <c r="I21" i="15"/>
  <c r="J21" i="15"/>
  <c r="H21" i="15"/>
  <c r="K23" i="15"/>
  <c r="K22" i="15"/>
  <c r="K15" i="22"/>
  <c r="K13" i="22"/>
  <c r="J12" i="22"/>
  <c r="I12" i="22"/>
  <c r="I11" i="22" s="1"/>
  <c r="H12" i="22"/>
  <c r="H11" i="22" s="1"/>
  <c r="L16" i="5" l="1"/>
  <c r="F26" i="6"/>
  <c r="I18" i="15"/>
  <c r="I11" i="15" s="1"/>
  <c r="K29" i="5"/>
  <c r="K31" i="5"/>
  <c r="J29" i="5"/>
  <c r="J31" i="5"/>
  <c r="E26" i="6"/>
  <c r="H18" i="15"/>
  <c r="H11" i="15" s="1"/>
  <c r="I29" i="5"/>
  <c r="I31" i="5"/>
  <c r="G26" i="6"/>
  <c r="J18" i="15"/>
  <c r="J11" i="15" s="1"/>
  <c r="H37" i="6"/>
  <c r="H17" i="22"/>
  <c r="I25" i="5" s="1"/>
  <c r="I23" i="5" s="1"/>
  <c r="E34" i="6"/>
  <c r="I17" i="22"/>
  <c r="J25" i="5" s="1"/>
  <c r="J23" i="5" s="1"/>
  <c r="F34" i="6"/>
  <c r="K21" i="15"/>
  <c r="H44" i="6"/>
  <c r="J11" i="22"/>
  <c r="K12" i="22"/>
  <c r="K14" i="22"/>
  <c r="L26" i="5"/>
  <c r="L31" i="5" l="1"/>
  <c r="J19" i="5"/>
  <c r="J22" i="5"/>
  <c r="J18" i="5" s="1"/>
  <c r="J14" i="5" s="1"/>
  <c r="K19" i="5"/>
  <c r="K22" i="5"/>
  <c r="E27" i="6"/>
  <c r="E20" i="6" s="1"/>
  <c r="I19" i="5"/>
  <c r="I22" i="5"/>
  <c r="I18" i="5" s="1"/>
  <c r="I14" i="5" s="1"/>
  <c r="J17" i="22"/>
  <c r="K25" i="5" s="1"/>
  <c r="K23" i="5" s="1"/>
  <c r="G34" i="6"/>
  <c r="G27" i="6"/>
  <c r="F27" i="6"/>
  <c r="K11" i="22"/>
  <c r="K17" i="22" s="1"/>
  <c r="L25" i="5" s="1"/>
  <c r="K18" i="5" l="1"/>
  <c r="K14" i="5" s="1"/>
  <c r="E23" i="6"/>
  <c r="F23" i="6"/>
  <c r="F20" i="6"/>
  <c r="G23" i="6"/>
  <c r="G20" i="6"/>
  <c r="E21" i="6"/>
  <c r="F21" i="6"/>
  <c r="G21" i="6"/>
  <c r="E22" i="6"/>
  <c r="F22" i="6"/>
  <c r="G22" i="6"/>
  <c r="E18" i="6"/>
  <c r="F18" i="6"/>
  <c r="G18" i="6"/>
  <c r="E19" i="6"/>
  <c r="F19" i="6"/>
  <c r="G19" i="6"/>
  <c r="H26" i="6"/>
  <c r="H28" i="6"/>
  <c r="H29" i="6"/>
  <c r="H32" i="6"/>
  <c r="H33" i="6"/>
  <c r="H35" i="6"/>
  <c r="H36" i="6"/>
  <c r="H25" i="6"/>
  <c r="L15" i="5"/>
  <c r="K17" i="15"/>
  <c r="K16" i="15"/>
  <c r="K20" i="15"/>
  <c r="K19" i="15" s="1"/>
  <c r="K18" i="15" s="1"/>
  <c r="K13" i="15"/>
  <c r="K12" i="15"/>
  <c r="K11" i="15" l="1"/>
  <c r="H18" i="6"/>
  <c r="H22" i="6"/>
  <c r="H21" i="6"/>
  <c r="H19" i="6"/>
  <c r="L18" i="5"/>
  <c r="F30" i="6"/>
  <c r="G30" i="6"/>
  <c r="L19" i="5" l="1"/>
  <c r="L22" i="5"/>
  <c r="L23" i="5"/>
  <c r="E30" i="6"/>
  <c r="H30" i="6" l="1"/>
  <c r="H34" i="6"/>
  <c r="G16" i="6" l="1"/>
  <c r="H27" i="6" l="1"/>
  <c r="F16" i="6"/>
  <c r="H23" i="6"/>
  <c r="H20" i="6" l="1"/>
  <c r="E16" i="6"/>
  <c r="H16" i="6" s="1"/>
  <c r="L17" i="5"/>
  <c r="L14" i="5" s="1"/>
</calcChain>
</file>

<file path=xl/comments1.xml><?xml version="1.0" encoding="utf-8"?>
<comments xmlns="http://schemas.openxmlformats.org/spreadsheetml/2006/main">
  <authors>
    <author>Гончаров</author>
  </authors>
  <commentLis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Гончаров:</t>
        </r>
        <r>
          <rPr>
            <sz val="9"/>
            <color indexed="81"/>
            <rFont val="Tahoma"/>
            <family val="2"/>
            <charset val="204"/>
          </rPr>
          <t xml:space="preserve">
241</t>
        </r>
      </text>
    </comment>
  </commentList>
</comments>
</file>

<file path=xl/sharedStrings.xml><?xml version="1.0" encoding="utf-8"?>
<sst xmlns="http://schemas.openxmlformats.org/spreadsheetml/2006/main" count="522" uniqueCount="202">
  <si>
    <t>ИНФОРМАЦИЯ</t>
  </si>
  <si>
    <t>ПЕРЕЧЕНЬ</t>
  </si>
  <si>
    <t>Единица измерения</t>
  </si>
  <si>
    <t>1.1.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</si>
  <si>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</si>
  <si>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</si>
  <si>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</si>
  <si>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</si>
  <si>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</si>
  <si>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</si>
  <si>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</si>
  <si>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</si>
  <si>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</si>
  <si>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</si>
  <si>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</si>
  <si>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</si>
  <si>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</si>
  <si>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</si>
  <si>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</si>
  <si>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</si>
  <si>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</si>
  <si>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</si>
  <si>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</si>
  <si>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</si>
  <si>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</si>
  <si>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</si>
  <si>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</si>
  <si>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</si>
  <si>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</si>
  <si>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</si>
  <si>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</si>
  <si>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</si>
  <si>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</si>
  <si>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</si>
  <si>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</si>
  <si>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</si>
  <si>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</si>
  <si>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</si>
  <si>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</si>
  <si>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</si>
  <si>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2018 год</t>
  </si>
  <si>
    <t>2019 год</t>
  </si>
  <si>
    <t>Администрация Туруханского района</t>
  </si>
  <si>
    <t>чел.</t>
  </si>
  <si>
    <t>1.2.</t>
  </si>
  <si>
    <t>Подпрограмма 2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</si>
  <si>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</si>
  <si>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</si>
  <si>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</si>
  <si>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</si>
  <si>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</si>
  <si>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</si>
  <si>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%</t>
  </si>
  <si>
    <t>1.1</t>
  </si>
  <si>
    <t>1.2</t>
  </si>
  <si>
    <t>4</t>
  </si>
  <si>
    <t>ВСЕГО</t>
  </si>
  <si>
    <t>Управление культуры и молодёжной политики администрации Туруханского района</t>
  </si>
  <si>
    <t>Итого по мероприятию</t>
  </si>
  <si>
    <t>Управление культуры и молодёжной политки администрации Туруханского района</t>
  </si>
  <si>
    <t>244</t>
  </si>
  <si>
    <t>0707</t>
  </si>
  <si>
    <t xml:space="preserve">Создание оптимальных условий обеспечивающих полноценный отдых подростков, их оздоровление и занятость в каникулярный период до 10 подростков ежегодно. Повышение профессионального уровня специалистов, использование инновационных форм работы. Информирование подрастающего поколения через информационно-техническое оснащение. </t>
  </si>
  <si>
    <t xml:space="preserve">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 </t>
  </si>
  <si>
    <t>540</t>
  </si>
  <si>
    <t>2</t>
  </si>
  <si>
    <t>3</t>
  </si>
  <si>
    <t>Численность молодёжи Туруханского района  участвующей в акциях, конкурсах и молодёжных проектах</t>
  </si>
  <si>
    <t>Ведомственная отчетность</t>
  </si>
  <si>
    <t>Количество созданных сезонных рабочих мест для молодежи  обучающейся в общеобразовательных учреждениях</t>
  </si>
  <si>
    <t>5</t>
  </si>
  <si>
    <t>Количество детей, подростков и молодёжи, в возрасте от 10 до 30 лет, вовлеченных в профилактические мероприятия по борьбе с наркоманией и алкоголизмом</t>
  </si>
  <si>
    <t>6</t>
  </si>
  <si>
    <t>Количество молодежи, вовлеченной в добровольческую деятельность</t>
  </si>
  <si>
    <t xml:space="preserve">Удельный вес детей и молодёжи регулярно участвующей в работе патриотических объединений и клубов </t>
  </si>
  <si>
    <t>Увеличение охвата молодежи мероприятиями патриотической направленности до 100 человек ежегодно</t>
  </si>
  <si>
    <t>1.3.</t>
  </si>
  <si>
    <t>Удельный вес молодежи, вовлеченной в историю Отечества, краеведческую деятельность</t>
  </si>
  <si>
    <t>и значения показателей результативности подпрограммы 1 
"Вовлечение молодёжи Туруханского района в социальную практику"</t>
  </si>
  <si>
    <t>и значения показателей результативности подпрограммы 2 
"Развитие системы патриотического воспитания молодёжи Туруханского района"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</si>
  <si>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дальнейшего развития и совершенствования системы патриотического воспитания.</t>
    </r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</si>
  <si>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Апробация и внедрение современных форм, методов работы  в области патриотического воспитания молодёжи</t>
    </r>
  </si>
  <si>
    <r>
      <rPr>
        <b/>
        <sz val="12"/>
        <color indexed="8"/>
        <rFont val="Times New Roman"/>
        <family val="1"/>
        <charset val="204"/>
      </rPr>
      <t>Задача подпрограммы:</t>
    </r>
    <r>
      <rPr>
        <sz val="12"/>
        <color indexed="8"/>
        <rFont val="Times New Roman"/>
        <family val="1"/>
        <charset val="204"/>
      </rPr>
      <t xml:space="preserve"> Увеличение количества мероприятий, направленных на вовлечение молодёжи в социальную практику, совершенствующую основные направления патриотического воспитания и повышение уровня социальной активности молодёжи</t>
    </r>
  </si>
  <si>
    <t>Цель. Поддержка в решении жилищной проблемы молодых семей, признанных в установленном порядке нуждающимися в улучшении жилищных условий</t>
  </si>
  <si>
    <t>Задача. Предоставление молодым семьям социальных выплат на приобретение жилья или строительство индивидуального жилого дома</t>
  </si>
  <si>
    <t xml:space="preserve">Количество молодых семей, улучшивших жилищные условия при получении социальных выплат </t>
  </si>
  <si>
    <t>кол-во семей</t>
  </si>
  <si>
    <t>сведения органов местного самоуправления, осуществляющих учет очередников</t>
  </si>
  <si>
    <t>и значения показателей результативности подпрограммы 3  
«Обеспечение жильем молодых семей в Туруханском районе»</t>
  </si>
  <si>
    <t>и значения показателей результативности подпрограммы 4 
"Поддержка социально ориентированных некоммерческих организаций Туруханского района"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</si>
  <si>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содействие формированию пространства, способствующего развитию гражданских инициатив и  поддержка социально ориентированных некоммерческих организаций на территории Туруханского района</t>
    </r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</si>
  <si>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Содействие формированию информационного пространства, развитие системы механизмов информационной и консультативной поддержки СОНКО</t>
    </r>
  </si>
  <si>
    <t>Доля прироста жителей Туруханского района, принявших участие в ходе реализации социальных проектов</t>
  </si>
  <si>
    <t xml:space="preserve">Уровень прироста социально ориентированных некоммерческих организаций, получивших информационную поддержку </t>
  </si>
  <si>
    <t xml:space="preserve">Доля граждан, принявших участие в мероприятиях для социально-ориентированных некоммерческих организаций </t>
  </si>
  <si>
    <t>Приложение  1
к подпрограмме 3 «Обеспечение жильем молодых семей в Туруханскомо районе»</t>
  </si>
  <si>
    <t>мероприятий подпрограммы 1 «Вовлечение молодёжи Туруханского района в социальную практику»</t>
  </si>
  <si>
    <t>Цель подпрограммы: Создание условий успешной социализации и эффективной самореализации молодёжи Туруханского района</t>
  </si>
  <si>
    <t>Задача 1. Развитие молодёжных общественных объединений, действующих на территории Туруханского района, вовлечение молодёжи в общественную деятельность</t>
  </si>
  <si>
    <t>Появление эффективных механизмов включения молодежи в процессы социально общественного и культурного развития Туруханского района. Увеличение численности молодежи участвующей в акциях, конкурсах и молодежных проектах на 100 человек ежегодно. Сокращение негативных общественно опасных проявлений в молодежной среде таких как: преступность, наркомания, алкоголизм. Увеличение численности молодежи выбирающих здоровый образ жизни и формирование ответственного отношения к своему здоровью</t>
  </si>
  <si>
    <t>мероприятий подпрограммы 2 «Развитие системы патриотического воспитания молодёжи Туруханского района»</t>
  </si>
  <si>
    <t>Цель подпрограммы: Создание условий для дальнейшего развития и совершенствования системы патриотического воспитания</t>
  </si>
  <si>
    <t>Задача 1. Вовлечение молодежи Туруханского района в социальную практику, совершенствующую основные направления патриотического воспитания и повышение уровня социальной активности молодежи Туруханского района.</t>
  </si>
  <si>
    <t>1.3</t>
  </si>
  <si>
    <t>Задача 2. Развитие инфраструктуры и кадрового потенциала молодёжной политики Туруханского района</t>
  </si>
  <si>
    <t>2.3.</t>
  </si>
  <si>
    <t>2.4.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</si>
  <si>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</t>
  </si>
  <si>
    <t>Цель. Поддержка в решении жилищной проблемы молодых семей, признанных в установленном порядке нуждающимися в улучшении жилищных условий.</t>
  </si>
  <si>
    <t>Софинансирование затрат на приобретение жилья в собственность молодых семей</t>
  </si>
  <si>
    <t>Администрациия Туруханского района</t>
  </si>
  <si>
    <t>0501</t>
  </si>
  <si>
    <t>Улучшение жилищных условий молодым семьям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</si>
  <si>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федерального бюджета</t>
  </si>
  <si>
    <t>1003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</si>
  <si>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краевого бюджета</t>
  </si>
  <si>
    <t>Итого по подпрограмме</t>
  </si>
  <si>
    <t>мероприятий подпрограммы 3 «Обеспечение жильем молодых семей в Туруханском районе»</t>
  </si>
  <si>
    <t>мероприятий подпрограммы 4 «Поддержка социально ориентированных некоммерческих организаций Туруханского района»</t>
  </si>
  <si>
    <t>Цель подпрограммы: Содействие формированию пространства, способствующего развитию гражданских инициатив и  поддержка социально ориентированных некоммерческих организаций на территории Туруханского района</t>
  </si>
  <si>
    <t>Задача 1. Содействие формированию информационного пространства, развитие системы механизмов информационной и консультативной поддержки СОНКО</t>
  </si>
  <si>
    <t xml:space="preserve">создание социально ориентированных некоммерческих организаций на территории района;
формирование информационного пространства СОНКО; 
распространение среди участников сообщества основных результатов, методик, накопленного опыта и ключевых этапов развития деятельности некоммерческих организаций, принципиальных решений 
создание социальной сети общественных организаций для их дальнейшей коммуникации.
</t>
  </si>
  <si>
    <t>к муниципальной программе Туруханского района "Молодёжь Туруханского района"</t>
  </si>
  <si>
    <t>Подпрограмма 3</t>
  </si>
  <si>
    <t>Подпрограмма 4</t>
  </si>
  <si>
    <t>Обеспечение жильем молодых семей в Туруханском районе</t>
  </si>
  <si>
    <t>Поддержка социально ориентированных некоммерческих организаций Туруханского района</t>
  </si>
  <si>
    <t>Вовлечение молодёжи Туруханского района в социальную практику</t>
  </si>
  <si>
    <t>Развитие системы патриотического воспитания молодёжи Туруханского района»</t>
  </si>
  <si>
    <t>2.5.</t>
  </si>
  <si>
    <t>Обеспечение деятельности подведомственных учреждений</t>
  </si>
  <si>
    <t>1.4.</t>
  </si>
  <si>
    <t>Развитие системы патриотического воспитания молодёжи Туруханского района</t>
  </si>
  <si>
    <t>1410081900</t>
  </si>
  <si>
    <t>1410081910</t>
  </si>
  <si>
    <t>1410081920</t>
  </si>
  <si>
    <t>1410074560</t>
  </si>
  <si>
    <t>1410080610</t>
  </si>
  <si>
    <t>111</t>
  </si>
  <si>
    <t>112</t>
  </si>
  <si>
    <t>119</t>
  </si>
  <si>
    <t>1410080650</t>
  </si>
  <si>
    <t>1410082800</t>
  </si>
  <si>
    <t>1420081950</t>
  </si>
  <si>
    <t>143008180, 14300S1800</t>
  </si>
  <si>
    <t>2020 год</t>
  </si>
  <si>
    <t>1.4</t>
  </si>
  <si>
    <t>Приложение 1
к паспорту подпрограммы 1  «Вовлечение молодёжи Туруханского района в социальную практику»</t>
  </si>
  <si>
    <t>Приложение 1 
к паспорту подпрограммы 2  «Развитие системы патриотического воспитания молодёжи Туруханского района»</t>
  </si>
  <si>
    <t>Приложение 1
к паспорту подпрограммы 4  «Поддержка социально ориентированных некоммерческих организаций Туруханского района»</t>
  </si>
  <si>
    <t>Приложение 2
к подпрограмме 1 «Вовлечение молодёжи Туруханского района в социальную практику»</t>
  </si>
  <si>
    <t>Приложение 2
к подпрограмме 2 «Развитие системы патриотического воспитания молодёжи Туруханского района»</t>
  </si>
  <si>
    <t>Приложение 2
к подпрограмме 3 «Обеспечение жильем молодых семей в Туруханском районе»</t>
  </si>
  <si>
    <t>Приложение 2
к подпрограмме 4 «Поддержка социально ориентированных некоммерческих организаций Туруханского района»</t>
  </si>
  <si>
    <t>Приложение № 6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</si>
  <si>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Туруханского района.                                              </t>
    </r>
    <r>
      <rPr>
        <b/>
        <sz val="12"/>
        <rFont val="Times New Roman"/>
        <family val="1"/>
        <charset val="204"/>
      </rPr>
      <t>Задачи подпрограммы:</t>
    </r>
    <r>
      <rPr>
        <sz val="12"/>
        <rFont val="Times New Roman"/>
        <family val="1"/>
        <charset val="204"/>
      </rPr>
      <t xml:space="preserve"> Развитие молодёжных общественных объединений, действующих на территории Туруханского района, вовлечение молодёжи в общественную деятельность, развитие инфраструктуры и кадрового потенциала молодёжной политики Туруханского района</t>
    </r>
  </si>
  <si>
    <t>Будет проведён молодёжный форум активистов флагманских программ и молодёжных общественных объединений района.</t>
  </si>
  <si>
    <t>1420081960</t>
  </si>
  <si>
    <t>360</t>
  </si>
  <si>
    <t>Территориальное управление администрации Туруханского района</t>
  </si>
  <si>
    <t>1440081280</t>
  </si>
  <si>
    <t>242</t>
  </si>
  <si>
    <t>14100S4560</t>
  </si>
  <si>
    <t>2.6.</t>
  </si>
  <si>
    <t>Обеспечение деятельности подведомственных учреждений за счет прочих доходов от оказания платных услуг (работ)</t>
  </si>
  <si>
    <t>1420083800</t>
  </si>
  <si>
    <t>1440083810</t>
  </si>
  <si>
    <t xml:space="preserve">Создание условий успешной социализации и эффективной самореализации молодежи </t>
  </si>
  <si>
    <t xml:space="preserve">Трудовое
воспитание несовершеннолетних граждан                           в возрасте 14-17 лет
</t>
  </si>
  <si>
    <t>Создание условий, направленных на формирование здорового образа жизни в молодёжной среде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</si>
  <si>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</t>
  </si>
  <si>
    <t>Поддержка деятельности муниципальных молодёжных центров за счет средств местного бюджета</t>
  </si>
  <si>
    <t>Поддержка деятельности муниципальных молодёжных центров за счет средств краевого бюджета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</si>
  <si>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</t>
  </si>
  <si>
    <t>Формирование информационного пространства, способствующего развитию гражданских инициатив</t>
  </si>
  <si>
    <t>Поддержка проектов социально ориентированных некоммерческих организаций, направленных на решение актуальных социальных проблем.</t>
  </si>
  <si>
    <t>Приложение № 5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</si>
  <si>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</si>
  <si>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</si>
  <si>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</si>
  <si>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</si>
  <si>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</si>
  <si>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</si>
  <si>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</si>
  <si>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 xml:space="preserve">Цель муниципальной программы Туруханского района: Создание условий для развития потенциала молодёжи и его реализации в интересах развития Туруханского района
</t>
  </si>
  <si>
    <t xml:space="preserve">Задача муниципальной программы Туруханского района: Создание условий успешной социализации и эффективной самореализации молодёжи Туруханского района
</t>
  </si>
  <si>
    <t>1.1.1.</t>
  </si>
  <si>
    <t>Постановление</t>
  </si>
  <si>
    <t>Об утверждении муниципальной программы "Развитие молодёжной политики в Туруханском районе"</t>
  </si>
  <si>
    <t>администрация Туруханского района</t>
  </si>
  <si>
    <t>октябрь 2017</t>
  </si>
  <si>
    <t>Задача муниципальной программы Туруханского района: Создание условий для дальнейшего развития и совершенствования системы патриотического воспитания молодёжи Туруханского района</t>
  </si>
  <si>
    <t>1.2.1.</t>
  </si>
  <si>
    <t>Задача муниципальной программы Туруханского района: Предоставление государственной поддержки молодым семьям в решении жилищной проблемы</t>
  </si>
  <si>
    <t>Подпрограмма 3 "Обеспечение жильем молодых семей в Туруханском районе"</t>
  </si>
  <si>
    <t>1.3.1.</t>
  </si>
  <si>
    <t>Задача муниципальной программы Туруханского района: Содействие формированию пространства, способствующего развитию гражданских инициатив и  поддержка социально ориентированных некоммерческих организаций на территории Туруханского района</t>
  </si>
  <si>
    <t>Подпрограмма 4 "Поддержка социально ориентированных некоммерческих организаций Туруханского района"</t>
  </si>
  <si>
    <t>1.4.1.</t>
  </si>
  <si>
    <t>Приложение № 7</t>
  </si>
  <si>
    <t>Туруханского района "Молодёжь Туруханского района"</t>
  </si>
  <si>
    <t>Молодёжь Туруханского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</si>
</sst>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#,##0.000"/>
    <numFmt numFmtId="167" formatCode="_-* #,##0_р_._-;\-* #,##0_р_._-;_-* &quot;-&quot;??_р_._-;_-@_-"/>
    <numFmt numFmtId="168" formatCode="0.000"/>
  </numFmts>
  <fonts count="20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8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6" fontId="3" fillId="0" borderId="0" xfId="0" applyNumberFormat="1" applyFont="1"/>
    <xf numFmtId="166" fontId="6" fillId="3" borderId="1" xfId="5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4" fillId="0" borderId="1" xfId="4" applyNumberFormat="1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center" vertical="center"/>
    </xf>
    <xf numFmtId="0" fontId="9" fillId="0" borderId="1" xfId="4" applyFont="1" applyBorder="1" applyAlignment="1">
      <alignment vertical="top" wrapText="1"/>
    </xf>
    <xf numFmtId="0" fontId="4" fillId="0" borderId="1" xfId="4" applyNumberFormat="1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4" fillId="5" borderId="1" xfId="4" applyNumberFormat="1" applyFont="1" applyFill="1" applyBorder="1" applyAlignment="1" applyProtection="1">
      <alignment horizontal="center" vertical="center"/>
    </xf>
    <xf numFmtId="166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6" fontId="6" fillId="3" borderId="1" xfId="5" applyNumberFormat="1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0" fontId="13" fillId="0" borderId="0" xfId="0" applyFont="1"/>
    <xf numFmtId="166" fontId="13" fillId="0" borderId="0" xfId="0" applyNumberFormat="1" applyFont="1"/>
    <xf numFmtId="49" fontId="4" fillId="2" borderId="1" xfId="5" applyNumberFormat="1" applyFont="1" applyFill="1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wrapText="1"/>
    </xf>
    <xf numFmtId="166" fontId="4" fillId="2" borderId="1" xfId="5" applyNumberFormat="1" applyFont="1" applyFill="1" applyBorder="1" applyAlignment="1" applyProtection="1">
      <alignment horizontal="center" vertical="center"/>
    </xf>
    <xf numFmtId="166" fontId="4" fillId="0" borderId="1" xfId="5" applyNumberFormat="1" applyFont="1" applyFill="1" applyBorder="1" applyAlignment="1" applyProtection="1">
      <alignment horizontal="center" vertical="center"/>
    </xf>
    <xf numFmtId="166" fontId="4" fillId="4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/>
    <xf numFmtId="164" fontId="6" fillId="0" borderId="1" xfId="2" applyNumberFormat="1" applyFont="1" applyBorder="1" applyAlignment="1">
      <alignment horizontal="center" vertical="center"/>
    </xf>
    <xf numFmtId="164" fontId="3" fillId="0" borderId="0" xfId="0" applyNumberFormat="1" applyFont="1"/>
    <xf numFmtId="167" fontId="3" fillId="0" borderId="0" xfId="2" applyNumberFormat="1" applyFont="1"/>
    <xf numFmtId="168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49" fontId="4" fillId="0" borderId="6" xfId="5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168" fontId="2" fillId="0" borderId="1" xfId="2" applyNumberFormat="1" applyFont="1" applyFill="1" applyBorder="1" applyAlignment="1">
      <alignment vertical="center" wrapText="1"/>
    </xf>
    <xf numFmtId="168" fontId="2" fillId="0" borderId="1" xfId="2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66" fontId="4" fillId="0" borderId="1" xfId="5" applyNumberFormat="1" applyFont="1" applyBorder="1" applyAlignment="1">
      <alignment horizontal="center" vertical="center"/>
    </xf>
    <xf numFmtId="49" fontId="4" fillId="6" borderId="1" xfId="5" applyNumberFormat="1" applyFont="1" applyFill="1" applyBorder="1" applyAlignment="1">
      <alignment horizontal="center" vertical="center"/>
    </xf>
    <xf numFmtId="166" fontId="4" fillId="6" borderId="1" xfId="5" applyNumberFormat="1" applyFont="1" applyFill="1" applyBorder="1" applyAlignment="1">
      <alignment horizontal="center" vertical="center"/>
    </xf>
    <xf numFmtId="49" fontId="4" fillId="6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/>
    </xf>
    <xf numFmtId="49" fontId="4" fillId="0" borderId="6" xfId="5" applyNumberFormat="1" applyFont="1" applyBorder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49" fontId="4" fillId="0" borderId="6" xfId="5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6" borderId="1" xfId="5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left" vertical="center" wrapText="1"/>
    </xf>
    <xf numFmtId="0" fontId="4" fillId="0" borderId="6" xfId="5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4" fillId="0" borderId="5" xfId="5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" xfId="2" applyNumberFormat="1" applyFont="1" applyFill="1" applyBorder="1" applyAlignment="1">
      <alignment vertical="center" wrapText="1"/>
    </xf>
    <xf numFmtId="49" fontId="4" fillId="0" borderId="1" xfId="5" applyNumberFormat="1" applyFont="1" applyBorder="1" applyAlignment="1">
      <alignment vertical="center"/>
    </xf>
    <xf numFmtId="49" fontId="4" fillId="0" borderId="6" xfId="5" applyNumberFormat="1" applyFont="1" applyFill="1" applyBorder="1" applyAlignment="1">
      <alignment horizontal="center" vertical="center" wrapText="1"/>
    </xf>
    <xf numFmtId="0" fontId="4" fillId="0" borderId="6" xfId="5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/>
    </xf>
    <xf numFmtId="16" fontId="4" fillId="0" borderId="1" xfId="5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6" fontId="4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4" fillId="0" borderId="2" xfId="4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0" fillId="0" borderId="4" xfId="0" applyBorder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4" applyNumberFormat="1" applyFont="1" applyFill="1" applyBorder="1" applyAlignment="1" applyProtection="1">
      <alignment horizontal="left" vertical="center" wrapText="1"/>
    </xf>
    <xf numFmtId="0" fontId="4" fillId="0" borderId="4" xfId="4" applyNumberFormat="1" applyFont="1" applyFill="1" applyBorder="1" applyAlignment="1" applyProtection="1">
      <alignment horizontal="left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0" fontId="4" fillId="0" borderId="3" xfId="4" applyNumberFormat="1" applyFont="1" applyFill="1" applyBorder="1" applyAlignment="1" applyProtection="1">
      <alignment horizontal="center" vertical="center" wrapText="1"/>
    </xf>
    <xf numFmtId="0" fontId="4" fillId="0" borderId="4" xfId="4" applyNumberFormat="1" applyFont="1" applyFill="1" applyBorder="1" applyAlignment="1" applyProtection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16" fontId="4" fillId="0" borderId="1" xfId="5" applyNumberFormat="1" applyFont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3" borderId="1" xfId="5" applyFont="1" applyFill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 wrapText="1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5" applyFont="1" applyBorder="1" applyAlignment="1">
      <alignment horizontal="left"/>
    </xf>
    <xf numFmtId="0" fontId="4" fillId="0" borderId="5" xfId="5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6" fillId="3" borderId="1" xfId="5" applyNumberFormat="1" applyFont="1" applyFill="1" applyBorder="1" applyAlignment="1" applyProtection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3" xfId="4" applyFont="1" applyFill="1" applyBorder="1" applyAlignment="1">
      <alignment horizontal="left" vertical="center" wrapText="1"/>
    </xf>
    <xf numFmtId="0" fontId="16" fillId="0" borderId="4" xfId="4" applyFont="1" applyFill="1" applyBorder="1" applyAlignment="1">
      <alignment horizontal="left" vertical="center" wrapText="1"/>
    </xf>
    <xf numFmtId="0" fontId="4" fillId="0" borderId="5" xfId="5" applyFont="1" applyFill="1" applyBorder="1" applyAlignment="1">
      <alignment horizontal="left" vertical="center" wrapText="1"/>
    </xf>
    <xf numFmtId="0" fontId="4" fillId="0" borderId="7" xfId="5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horizontal="left" vertical="center" wrapText="1"/>
    </xf>
    <xf numFmtId="0" fontId="4" fillId="0" borderId="5" xfId="5" applyNumberFormat="1" applyFont="1" applyFill="1" applyBorder="1" applyAlignment="1" applyProtection="1">
      <alignment horizontal="left" vertical="center" wrapText="1"/>
    </xf>
    <xf numFmtId="0" fontId="4" fillId="0" borderId="6" xfId="5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lk\&#1056;&#1072;&#1073;&#1086;&#1095;&#1080;&#1081;%20&#1089;&#1090;&#1086;&#1083;\&#1055;&#1088;&#1086;&#1075;&#1088;&#1072;&#1084;&#1084;&#1072;\&#1055;&#1088;&#1080;&#1083;&#1086;&#1078;&#1077;&#1085;&#1080;&#1103;%20&#1082;%20&#1087;%20&#1052;&#1055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 ПП1"/>
      <sheetName val="пр к пасп ПП2"/>
      <sheetName val="пр к пасп ПП3"/>
      <sheetName val="пр к пасп ПП4"/>
      <sheetName val="пр к ПП1"/>
      <sheetName val="пр к ПП2"/>
      <sheetName val="пр к ПП3"/>
      <sheetName val="пр к ПП4"/>
      <sheetName val="пр 5 к МП"/>
      <sheetName val="пр 6 к МП"/>
      <sheetName val="пр 7 к М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C14" t="str">
            <v>Молодежь Туруханского района</v>
          </cell>
        </row>
        <row r="18">
          <cell r="C18" t="str">
            <v>Вовлечение молодёжи Туруханского района в социальную практику</v>
          </cell>
        </row>
        <row r="22">
          <cell r="C22" t="str">
            <v>Развитие системы патриотического воспитания молодёжи Туруханского района»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J13"/>
  <sheetViews>
    <sheetView view="pageBreakPreview" topLeftCell="A7" zoomScaleNormal="70" zoomScaleSheetLayoutView="100" workbookViewId="0">
      <selection activeCell="B21" sqref="B21"/>
    </sheetView>
  </sheetViews>
  <sheetFormatPr defaultRowHeight="15.75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10" width="12" style="1" customWidth="1"/>
    <col min="11" max="16384" width="9" style="1"/>
  </cols>
  <sheetData>
    <row r="1" spans="1:10" ht="152.25" customHeight="1" x14ac:dyDescent="0.25">
      <c r="F1" s="133" t="s">
        <v>147</v>
      </c>
      <c r="G1" s="133"/>
      <c r="H1" s="133"/>
      <c r="I1" s="133"/>
      <c r="J1" s="133"/>
    </row>
    <row r="2" spans="1:10" ht="18.75" x14ac:dyDescent="0.25">
      <c r="A2" s="9"/>
    </row>
    <row r="3" spans="1:10" ht="18.75" x14ac:dyDescent="0.25">
      <c r="A3" s="9"/>
    </row>
    <row r="4" spans="1:10" ht="18.75" x14ac:dyDescent="0.25">
      <c r="A4" s="134" t="s">
        <v>1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58.5" customHeight="1" x14ac:dyDescent="0.25">
      <c r="A5" s="135" t="s">
        <v>78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8.75" x14ac:dyDescent="0.25">
      <c r="A6" s="9"/>
    </row>
    <row r="7" spans="1:10" x14ac:dyDescent="0.25">
      <c r="A7" s="136" t="s">
        <v>5</v>
      </c>
      <c r="B7" s="136" t="s">
        <v>33</v>
      </c>
      <c r="C7" s="136" t="s">
        <v>2</v>
      </c>
      <c r="D7" s="136" t="s">
        <v>34</v>
      </c>
      <c r="E7" s="136" t="s">
        <v>35</v>
      </c>
      <c r="F7" s="136"/>
      <c r="G7" s="136"/>
      <c r="H7" s="136"/>
      <c r="I7" s="136"/>
      <c r="J7" s="136"/>
    </row>
    <row r="8" spans="1:10" x14ac:dyDescent="0.25">
      <c r="A8" s="136"/>
      <c r="B8" s="136"/>
      <c r="C8" s="136"/>
      <c r="D8" s="136"/>
      <c r="E8" s="11">
        <v>2017</v>
      </c>
      <c r="F8" s="10">
        <v>2018</v>
      </c>
      <c r="G8" s="10">
        <v>2019</v>
      </c>
      <c r="H8" s="10">
        <v>2020</v>
      </c>
      <c r="I8" s="102">
        <v>2025</v>
      </c>
      <c r="J8" s="106">
        <v>2030</v>
      </c>
    </row>
    <row r="9" spans="1:10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2">
        <v>9</v>
      </c>
      <c r="J9" s="105">
        <v>10</v>
      </c>
    </row>
    <row r="10" spans="1:10" ht="110.25" customHeight="1" x14ac:dyDescent="0.25">
      <c r="A10" s="32">
        <v>1</v>
      </c>
      <c r="B10" s="130" t="s">
        <v>155</v>
      </c>
      <c r="C10" s="131"/>
      <c r="D10" s="131"/>
      <c r="E10" s="131"/>
      <c r="F10" s="131"/>
      <c r="G10" s="131"/>
      <c r="H10" s="131"/>
      <c r="I10" s="131"/>
      <c r="J10" s="132"/>
    </row>
    <row r="11" spans="1:10" ht="63.75" customHeight="1" x14ac:dyDescent="0.25">
      <c r="A11" s="33" t="s">
        <v>65</v>
      </c>
      <c r="B11" s="34" t="s">
        <v>67</v>
      </c>
      <c r="C11" s="35" t="s">
        <v>43</v>
      </c>
      <c r="D11" s="36" t="s">
        <v>68</v>
      </c>
      <c r="E11" s="35">
        <v>2410</v>
      </c>
      <c r="F11" s="35">
        <v>2480</v>
      </c>
      <c r="G11" s="35">
        <v>2550</v>
      </c>
      <c r="H11" s="35">
        <v>2550</v>
      </c>
      <c r="I11" s="35">
        <v>2550</v>
      </c>
      <c r="J11" s="35">
        <v>2550</v>
      </c>
    </row>
    <row r="12" spans="1:10" ht="47.25" x14ac:dyDescent="0.25">
      <c r="A12" s="33" t="s">
        <v>66</v>
      </c>
      <c r="B12" s="34" t="s">
        <v>69</v>
      </c>
      <c r="C12" s="35" t="s">
        <v>43</v>
      </c>
      <c r="D12" s="36" t="s">
        <v>68</v>
      </c>
      <c r="E12" s="37">
        <v>66</v>
      </c>
      <c r="F12" s="37">
        <v>70</v>
      </c>
      <c r="G12" s="37">
        <v>74</v>
      </c>
      <c r="H12" s="37">
        <v>80</v>
      </c>
      <c r="I12" s="37">
        <v>100</v>
      </c>
      <c r="J12" s="37">
        <v>120</v>
      </c>
    </row>
    <row r="13" spans="1:10" ht="79.5" customHeight="1" x14ac:dyDescent="0.25">
      <c r="A13" s="33" t="s">
        <v>55</v>
      </c>
      <c r="B13" s="34" t="s">
        <v>71</v>
      </c>
      <c r="C13" s="37" t="s">
        <v>43</v>
      </c>
      <c r="D13" s="36" t="s">
        <v>68</v>
      </c>
      <c r="E13" s="38">
        <v>182</v>
      </c>
      <c r="F13" s="38">
        <v>200</v>
      </c>
      <c r="G13" s="38">
        <v>218</v>
      </c>
      <c r="H13" s="38">
        <v>218</v>
      </c>
      <c r="I13" s="38">
        <v>220</v>
      </c>
      <c r="J13" s="106">
        <v>220</v>
      </c>
    </row>
  </sheetData>
  <mergeCells count="9">
    <mergeCell ref="B10:J10"/>
    <mergeCell ref="F1:J1"/>
    <mergeCell ref="A4:J4"/>
    <mergeCell ref="A5:J5"/>
    <mergeCell ref="A7:A8"/>
    <mergeCell ref="B7:B8"/>
    <mergeCell ref="C7:C8"/>
    <mergeCell ref="D7:D8"/>
    <mergeCell ref="E7:J7"/>
  </mergeCells>
  <pageMargins left="0.78740157480314965" right="0.78740157480314965" top="1.1811023622047245" bottom="0.39370078740157483" header="0.31496062992125984" footer="0.31496062992125984"/>
  <pageSetup paperSize="9" scale="73" orientation="landscape" r:id="rId1"/>
  <rowBreaks count="1" manualBreakCount="1">
    <brk id="1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32"/>
  <sheetViews>
    <sheetView view="pageBreakPreview" zoomScale="70" zoomScaleNormal="85" zoomScaleSheetLayoutView="70" workbookViewId="0">
      <selection activeCell="I18" sqref="I18"/>
    </sheetView>
  </sheetViews>
  <sheetFormatPr defaultRowHeight="15.75" x14ac:dyDescent="0.25"/>
  <cols>
    <col min="1" max="1" width="4.875" style="4" customWidth="1"/>
    <col min="2" max="2" width="15.75" style="1" customWidth="1"/>
    <col min="3" max="3" width="17.375" style="1" customWidth="1"/>
    <col min="4" max="4" width="24.5" style="1" customWidth="1"/>
    <col min="5" max="5" width="9" style="4"/>
    <col min="6" max="8" width="9" style="1"/>
    <col min="9" max="9" width="14.75" style="1" customWidth="1"/>
    <col min="10" max="10" width="18.625" style="1" bestFit="1" customWidth="1"/>
    <col min="11" max="11" width="17.25" style="1" customWidth="1"/>
    <col min="12" max="12" width="18.125" style="1" bestFit="1" customWidth="1"/>
    <col min="13" max="16384" width="9" style="1"/>
  </cols>
  <sheetData>
    <row r="1" spans="1:12" ht="15.75" customHeight="1" x14ac:dyDescent="0.25">
      <c r="J1" s="127" t="s">
        <v>154</v>
      </c>
      <c r="K1" s="12"/>
      <c r="L1" s="21"/>
    </row>
    <row r="2" spans="1:12" ht="54.75" customHeight="1" x14ac:dyDescent="0.25">
      <c r="J2" s="146" t="s">
        <v>122</v>
      </c>
      <c r="K2" s="146"/>
      <c r="L2" s="146"/>
    </row>
    <row r="3" spans="1:12" ht="18.75" x14ac:dyDescent="0.25">
      <c r="A3" s="14"/>
    </row>
    <row r="4" spans="1:12" ht="18.75" x14ac:dyDescent="0.25">
      <c r="A4" s="14"/>
    </row>
    <row r="5" spans="1:12" ht="18.75" x14ac:dyDescent="0.25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ht="18.75" x14ac:dyDescent="0.25">
      <c r="A6" s="134" t="s">
        <v>50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 ht="18.75" x14ac:dyDescent="0.25">
      <c r="A7" s="134" t="s">
        <v>51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8.75" x14ac:dyDescent="0.25">
      <c r="A8" s="134" t="s">
        <v>23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1:12" ht="18.75" x14ac:dyDescent="0.25">
      <c r="A9" s="14"/>
    </row>
    <row r="10" spans="1:12" ht="18.75" x14ac:dyDescent="0.25">
      <c r="L10" s="5" t="s">
        <v>6</v>
      </c>
    </row>
    <row r="11" spans="1:12" ht="60" customHeight="1" x14ac:dyDescent="0.25">
      <c r="A11" s="136" t="s">
        <v>5</v>
      </c>
      <c r="B11" s="136" t="s">
        <v>20</v>
      </c>
      <c r="C11" s="136" t="s">
        <v>21</v>
      </c>
      <c r="D11" s="136" t="s">
        <v>9</v>
      </c>
      <c r="E11" s="136" t="s">
        <v>10</v>
      </c>
      <c r="F11" s="136"/>
      <c r="G11" s="136"/>
      <c r="H11" s="136"/>
      <c r="I11" s="97" t="s">
        <v>40</v>
      </c>
      <c r="J11" s="97" t="s">
        <v>41</v>
      </c>
      <c r="K11" s="97" t="s">
        <v>145</v>
      </c>
      <c r="L11" s="136" t="s">
        <v>11</v>
      </c>
    </row>
    <row r="12" spans="1:12" ht="49.5" customHeight="1" x14ac:dyDescent="0.25">
      <c r="A12" s="136"/>
      <c r="B12" s="136"/>
      <c r="C12" s="136"/>
      <c r="D12" s="136"/>
      <c r="E12" s="15" t="s">
        <v>12</v>
      </c>
      <c r="F12" s="2" t="s">
        <v>13</v>
      </c>
      <c r="G12" s="2" t="s">
        <v>14</v>
      </c>
      <c r="H12" s="2" t="s">
        <v>15</v>
      </c>
      <c r="I12" s="2" t="s">
        <v>16</v>
      </c>
      <c r="J12" s="2" t="s">
        <v>16</v>
      </c>
      <c r="K12" s="2" t="s">
        <v>16</v>
      </c>
      <c r="L12" s="136"/>
    </row>
    <row r="13" spans="1:12" x14ac:dyDescent="0.25">
      <c r="A13" s="15">
        <v>1</v>
      </c>
      <c r="B13" s="2">
        <v>2</v>
      </c>
      <c r="C13" s="2">
        <v>3</v>
      </c>
      <c r="D13" s="2">
        <v>4</v>
      </c>
      <c r="E13" s="15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2" s="17" customFormat="1" ht="78.75" x14ac:dyDescent="0.25">
      <c r="A14" s="186">
        <v>1</v>
      </c>
      <c r="B14" s="185" t="s">
        <v>26</v>
      </c>
      <c r="C14" s="185" t="s">
        <v>201</v>
      </c>
      <c r="D14" s="98" t="s">
        <v>49</v>
      </c>
      <c r="E14" s="96" t="s">
        <v>17</v>
      </c>
      <c r="F14" s="96" t="s">
        <v>17</v>
      </c>
      <c r="G14" s="96" t="s">
        <v>17</v>
      </c>
      <c r="H14" s="96" t="s">
        <v>17</v>
      </c>
      <c r="I14" s="101">
        <f>I17+I18+I16</f>
        <v>18271.385999999999</v>
      </c>
      <c r="J14" s="101">
        <f t="shared" ref="J14:L14" si="0">J17+J18+J16</f>
        <v>9175.4660000000003</v>
      </c>
      <c r="K14" s="101">
        <f t="shared" si="0"/>
        <v>9175.4660000000003</v>
      </c>
      <c r="L14" s="101">
        <f t="shared" si="0"/>
        <v>36622.317999999999</v>
      </c>
    </row>
    <row r="15" spans="1:12" s="17" customFormat="1" x14ac:dyDescent="0.25">
      <c r="A15" s="186"/>
      <c r="B15" s="185"/>
      <c r="C15" s="185"/>
      <c r="D15" s="98" t="s">
        <v>18</v>
      </c>
      <c r="E15" s="96"/>
      <c r="F15" s="96" t="s">
        <v>17</v>
      </c>
      <c r="G15" s="96" t="s">
        <v>17</v>
      </c>
      <c r="H15" s="96" t="s">
        <v>17</v>
      </c>
      <c r="I15" s="101"/>
      <c r="J15" s="101"/>
      <c r="K15" s="101"/>
      <c r="L15" s="101">
        <f t="shared" ref="L15:L18" si="1">SUM(I15:K15)</f>
        <v>0</v>
      </c>
    </row>
    <row r="16" spans="1:12" s="17" customFormat="1" ht="31.5" x14ac:dyDescent="0.25">
      <c r="A16" s="186"/>
      <c r="B16" s="185"/>
      <c r="C16" s="185"/>
      <c r="D16" s="109" t="s">
        <v>42</v>
      </c>
      <c r="E16" s="96">
        <v>241</v>
      </c>
      <c r="F16" s="96" t="s">
        <v>17</v>
      </c>
      <c r="G16" s="96" t="s">
        <v>17</v>
      </c>
      <c r="H16" s="96" t="s">
        <v>17</v>
      </c>
      <c r="I16" s="101">
        <f>I26</f>
        <v>87.438000000000002</v>
      </c>
      <c r="J16" s="101">
        <f t="shared" ref="J16:K16" si="2">J26</f>
        <v>87.438000000000002</v>
      </c>
      <c r="K16" s="101">
        <f t="shared" si="2"/>
        <v>87.438000000000002</v>
      </c>
      <c r="L16" s="101">
        <f t="shared" ref="L16" si="3">SUM(I16:K16)</f>
        <v>262.31400000000002</v>
      </c>
    </row>
    <row r="17" spans="1:12" s="17" customFormat="1" ht="63" x14ac:dyDescent="0.25">
      <c r="A17" s="186"/>
      <c r="B17" s="185"/>
      <c r="C17" s="185"/>
      <c r="D17" s="108" t="s">
        <v>159</v>
      </c>
      <c r="E17" s="96">
        <v>242</v>
      </c>
      <c r="F17" s="96" t="s">
        <v>17</v>
      </c>
      <c r="G17" s="96" t="s">
        <v>17</v>
      </c>
      <c r="H17" s="96" t="s">
        <v>17</v>
      </c>
      <c r="I17" s="101">
        <f>I21</f>
        <v>323.26</v>
      </c>
      <c r="J17" s="101">
        <f t="shared" ref="J17:K17" si="4">J21</f>
        <v>323.26</v>
      </c>
      <c r="K17" s="101">
        <f t="shared" si="4"/>
        <v>323.26</v>
      </c>
      <c r="L17" s="101">
        <f t="shared" si="1"/>
        <v>969.78</v>
      </c>
    </row>
    <row r="18" spans="1:12" s="17" customFormat="1" ht="63.75" customHeight="1" x14ac:dyDescent="0.25">
      <c r="A18" s="186"/>
      <c r="B18" s="185"/>
      <c r="C18" s="185"/>
      <c r="D18" s="98" t="s">
        <v>59</v>
      </c>
      <c r="E18" s="96">
        <v>244</v>
      </c>
      <c r="F18" s="96" t="s">
        <v>17</v>
      </c>
      <c r="G18" s="96" t="s">
        <v>17</v>
      </c>
      <c r="H18" s="96" t="s">
        <v>17</v>
      </c>
      <c r="I18" s="101">
        <f>I22+I25+I31</f>
        <v>17860.688000000002</v>
      </c>
      <c r="J18" s="101">
        <f t="shared" ref="J18:K18" si="5">J22+J25+J31</f>
        <v>8764.768</v>
      </c>
      <c r="K18" s="101">
        <f t="shared" si="5"/>
        <v>8764.768</v>
      </c>
      <c r="L18" s="101">
        <f t="shared" si="1"/>
        <v>35390.224000000002</v>
      </c>
    </row>
    <row r="19" spans="1:12" s="17" customFormat="1" ht="94.5" x14ac:dyDescent="0.25">
      <c r="A19" s="183" t="s">
        <v>3</v>
      </c>
      <c r="B19" s="184" t="s">
        <v>4</v>
      </c>
      <c r="C19" s="184" t="s">
        <v>127</v>
      </c>
      <c r="D19" s="18" t="s">
        <v>22</v>
      </c>
      <c r="E19" s="16"/>
      <c r="F19" s="16" t="s">
        <v>17</v>
      </c>
      <c r="G19" s="16" t="s">
        <v>17</v>
      </c>
      <c r="H19" s="16" t="s">
        <v>17</v>
      </c>
      <c r="I19" s="27">
        <f>'пр к ПП1'!H11</f>
        <v>17842.768</v>
      </c>
      <c r="J19" s="27">
        <f>'пр к ПП1'!I11</f>
        <v>8746.848</v>
      </c>
      <c r="K19" s="27">
        <f>'пр к ПП1'!J11</f>
        <v>8746.848</v>
      </c>
      <c r="L19" s="27">
        <f>'пр к ПП1'!K11</f>
        <v>35336.464</v>
      </c>
    </row>
    <row r="20" spans="1:12" s="17" customFormat="1" x14ac:dyDescent="0.25">
      <c r="A20" s="183"/>
      <c r="B20" s="184"/>
      <c r="C20" s="184"/>
      <c r="D20" s="18" t="s">
        <v>18</v>
      </c>
      <c r="E20" s="16"/>
      <c r="F20" s="16" t="s">
        <v>17</v>
      </c>
      <c r="G20" s="16" t="s">
        <v>17</v>
      </c>
      <c r="H20" s="16" t="s">
        <v>17</v>
      </c>
      <c r="I20" s="27"/>
      <c r="J20" s="27"/>
      <c r="K20" s="27"/>
      <c r="L20" s="27">
        <v>0</v>
      </c>
    </row>
    <row r="21" spans="1:12" s="17" customFormat="1" ht="63" x14ac:dyDescent="0.25">
      <c r="A21" s="183"/>
      <c r="B21" s="184"/>
      <c r="C21" s="184"/>
      <c r="D21" s="108" t="s">
        <v>159</v>
      </c>
      <c r="E21" s="16">
        <v>242</v>
      </c>
      <c r="F21" s="16" t="s">
        <v>17</v>
      </c>
      <c r="G21" s="16" t="s">
        <v>17</v>
      </c>
      <c r="H21" s="16" t="s">
        <v>17</v>
      </c>
      <c r="I21" s="27">
        <f>'пр к ПП1'!H14</f>
        <v>323.26</v>
      </c>
      <c r="J21" s="27">
        <f>'пр к ПП1'!I14</f>
        <v>323.26</v>
      </c>
      <c r="K21" s="27">
        <f>'пр к ПП1'!J14</f>
        <v>323.26</v>
      </c>
      <c r="L21" s="27">
        <f>'пр к ПП1'!K14</f>
        <v>969.78</v>
      </c>
    </row>
    <row r="22" spans="1:12" s="17" customFormat="1" ht="63" x14ac:dyDescent="0.25">
      <c r="A22" s="183"/>
      <c r="B22" s="184"/>
      <c r="C22" s="184"/>
      <c r="D22" s="28" t="s">
        <v>59</v>
      </c>
      <c r="E22" s="16">
        <v>244</v>
      </c>
      <c r="F22" s="16" t="s">
        <v>17</v>
      </c>
      <c r="G22" s="16" t="s">
        <v>17</v>
      </c>
      <c r="H22" s="16" t="s">
        <v>17</v>
      </c>
      <c r="I22" s="27">
        <f>'пр к ПП1'!H11-I21</f>
        <v>17519.508000000002</v>
      </c>
      <c r="J22" s="27">
        <f>'пр к ПП1'!I11-J21</f>
        <v>8423.5879999999997</v>
      </c>
      <c r="K22" s="27">
        <f>'пр к ПП1'!J11-K21</f>
        <v>8423.5879999999997</v>
      </c>
      <c r="L22" s="27">
        <f>'пр к ПП1'!K11-L21</f>
        <v>34366.684000000001</v>
      </c>
    </row>
    <row r="23" spans="1:12" s="17" customFormat="1" ht="31.5" x14ac:dyDescent="0.25">
      <c r="A23" s="183" t="s">
        <v>44</v>
      </c>
      <c r="B23" s="184" t="s">
        <v>45</v>
      </c>
      <c r="C23" s="184" t="s">
        <v>128</v>
      </c>
      <c r="D23" s="18" t="s">
        <v>19</v>
      </c>
      <c r="E23" s="16"/>
      <c r="F23" s="16" t="s">
        <v>17</v>
      </c>
      <c r="G23" s="16" t="s">
        <v>17</v>
      </c>
      <c r="H23" s="16" t="s">
        <v>17</v>
      </c>
      <c r="I23" s="27">
        <f>+I25</f>
        <v>331.18</v>
      </c>
      <c r="J23" s="27">
        <f t="shared" ref="J23:K23" si="6">+J25</f>
        <v>331.18</v>
      </c>
      <c r="K23" s="27">
        <f t="shared" si="6"/>
        <v>331.18</v>
      </c>
      <c r="L23" s="27">
        <f>SUM(I23:K23)</f>
        <v>993.54</v>
      </c>
    </row>
    <row r="24" spans="1:12" s="17" customFormat="1" x14ac:dyDescent="0.25">
      <c r="A24" s="183"/>
      <c r="B24" s="184"/>
      <c r="C24" s="184"/>
      <c r="D24" s="18" t="s">
        <v>18</v>
      </c>
      <c r="E24" s="16"/>
      <c r="F24" s="16" t="s">
        <v>17</v>
      </c>
      <c r="G24" s="16" t="s">
        <v>17</v>
      </c>
      <c r="H24" s="16" t="s">
        <v>17</v>
      </c>
      <c r="I24" s="27"/>
      <c r="J24" s="27"/>
      <c r="K24" s="27"/>
      <c r="L24" s="27">
        <v>0</v>
      </c>
    </row>
    <row r="25" spans="1:12" s="17" customFormat="1" ht="63" x14ac:dyDescent="0.25">
      <c r="A25" s="183"/>
      <c r="B25" s="184"/>
      <c r="C25" s="184"/>
      <c r="D25" s="18" t="s">
        <v>59</v>
      </c>
      <c r="E25" s="16">
        <v>244</v>
      </c>
      <c r="F25" s="16" t="s">
        <v>17</v>
      </c>
      <c r="G25" s="16" t="s">
        <v>17</v>
      </c>
      <c r="H25" s="16" t="s">
        <v>17</v>
      </c>
      <c r="I25" s="27">
        <f>'пр к ПП2'!H17</f>
        <v>331.18</v>
      </c>
      <c r="J25" s="27">
        <f>'пр к ПП2'!I17</f>
        <v>331.18</v>
      </c>
      <c r="K25" s="27">
        <f>'пр к ПП2'!J17</f>
        <v>331.18</v>
      </c>
      <c r="L25" s="27">
        <f>'пр к ПП2'!K17</f>
        <v>993.54</v>
      </c>
    </row>
    <row r="26" spans="1:12" s="17" customFormat="1" ht="31.5" x14ac:dyDescent="0.25">
      <c r="A26" s="183" t="s">
        <v>76</v>
      </c>
      <c r="B26" s="184" t="s">
        <v>123</v>
      </c>
      <c r="C26" s="184" t="s">
        <v>125</v>
      </c>
      <c r="D26" s="74" t="s">
        <v>19</v>
      </c>
      <c r="E26" s="16"/>
      <c r="F26" s="16" t="s">
        <v>17</v>
      </c>
      <c r="G26" s="16" t="s">
        <v>17</v>
      </c>
      <c r="H26" s="16" t="s">
        <v>17</v>
      </c>
      <c r="I26" s="27">
        <f>+I28</f>
        <v>87.438000000000002</v>
      </c>
      <c r="J26" s="27">
        <f t="shared" ref="J26:K26" si="7">+J28</f>
        <v>87.438000000000002</v>
      </c>
      <c r="K26" s="27">
        <f t="shared" si="7"/>
        <v>87.438000000000002</v>
      </c>
      <c r="L26" s="27">
        <f>SUM(I26:K26)</f>
        <v>262.31400000000002</v>
      </c>
    </row>
    <row r="27" spans="1:12" s="17" customFormat="1" x14ac:dyDescent="0.25">
      <c r="A27" s="183"/>
      <c r="B27" s="184"/>
      <c r="C27" s="184"/>
      <c r="D27" s="74" t="s">
        <v>18</v>
      </c>
      <c r="E27" s="16"/>
      <c r="F27" s="16" t="s">
        <v>17</v>
      </c>
      <c r="G27" s="16" t="s">
        <v>17</v>
      </c>
      <c r="H27" s="16" t="s">
        <v>17</v>
      </c>
      <c r="I27" s="27"/>
      <c r="J27" s="27"/>
      <c r="K27" s="27"/>
      <c r="L27" s="27">
        <v>0</v>
      </c>
    </row>
    <row r="28" spans="1:12" s="17" customFormat="1" ht="31.5" x14ac:dyDescent="0.25">
      <c r="A28" s="183"/>
      <c r="B28" s="184"/>
      <c r="C28" s="184"/>
      <c r="D28" s="74" t="s">
        <v>42</v>
      </c>
      <c r="E28" s="16">
        <v>241</v>
      </c>
      <c r="F28" s="16" t="s">
        <v>17</v>
      </c>
      <c r="G28" s="16" t="s">
        <v>17</v>
      </c>
      <c r="H28" s="16" t="s">
        <v>17</v>
      </c>
      <c r="I28" s="27">
        <f>'пр к ПП3'!H15</f>
        <v>87.438000000000002</v>
      </c>
      <c r="J28" s="27">
        <f>'пр к ПП3'!I15</f>
        <v>87.438000000000002</v>
      </c>
      <c r="K28" s="27">
        <f>'пр к ПП3'!J15</f>
        <v>87.438000000000002</v>
      </c>
      <c r="L28" s="27">
        <f>'пр к ПП3'!K15</f>
        <v>262.31400000000002</v>
      </c>
    </row>
    <row r="29" spans="1:12" s="17" customFormat="1" ht="31.5" x14ac:dyDescent="0.25">
      <c r="A29" s="183" t="s">
        <v>131</v>
      </c>
      <c r="B29" s="184" t="s">
        <v>124</v>
      </c>
      <c r="C29" s="184" t="s">
        <v>126</v>
      </c>
      <c r="D29" s="74" t="s">
        <v>19</v>
      </c>
      <c r="E29" s="16"/>
      <c r="F29" s="16" t="s">
        <v>17</v>
      </c>
      <c r="G29" s="16" t="s">
        <v>17</v>
      </c>
      <c r="H29" s="16" t="s">
        <v>17</v>
      </c>
      <c r="I29" s="27">
        <f>'пр к ПП4'!H15</f>
        <v>10</v>
      </c>
      <c r="J29" s="27">
        <f>'пр к ПП4'!I15</f>
        <v>10</v>
      </c>
      <c r="K29" s="27">
        <f>'пр к ПП4'!J15</f>
        <v>10</v>
      </c>
      <c r="L29" s="27">
        <f>'пр к ПП4'!K15</f>
        <v>30</v>
      </c>
    </row>
    <row r="30" spans="1:12" s="17" customFormat="1" x14ac:dyDescent="0.25">
      <c r="A30" s="183"/>
      <c r="B30" s="184"/>
      <c r="C30" s="184"/>
      <c r="D30" s="74" t="s">
        <v>18</v>
      </c>
      <c r="E30" s="16"/>
      <c r="F30" s="16" t="s">
        <v>17</v>
      </c>
      <c r="G30" s="16" t="s">
        <v>17</v>
      </c>
      <c r="H30" s="16" t="s">
        <v>17</v>
      </c>
      <c r="I30" s="27">
        <f>'пр к ПП4'!H16</f>
        <v>0</v>
      </c>
      <c r="J30" s="27">
        <f>'пр к ПП4'!I16</f>
        <v>0</v>
      </c>
      <c r="K30" s="27">
        <f>'пр к ПП4'!J16</f>
        <v>0</v>
      </c>
      <c r="L30" s="27">
        <v>0</v>
      </c>
    </row>
    <row r="31" spans="1:12" s="17" customFormat="1" ht="70.5" customHeight="1" x14ac:dyDescent="0.25">
      <c r="A31" s="183"/>
      <c r="B31" s="184"/>
      <c r="C31" s="184"/>
      <c r="D31" s="74" t="s">
        <v>59</v>
      </c>
      <c r="E31" s="16">
        <v>244</v>
      </c>
      <c r="F31" s="16" t="s">
        <v>17</v>
      </c>
      <c r="G31" s="16" t="s">
        <v>17</v>
      </c>
      <c r="H31" s="16" t="s">
        <v>17</v>
      </c>
      <c r="I31" s="27">
        <f>'пр к ПП4'!H15</f>
        <v>10</v>
      </c>
      <c r="J31" s="27">
        <f>'пр к ПП4'!I15</f>
        <v>10</v>
      </c>
      <c r="K31" s="27">
        <f>'пр к ПП4'!J15</f>
        <v>10</v>
      </c>
      <c r="L31" s="27">
        <f>SUM(I31:K31)</f>
        <v>30</v>
      </c>
    </row>
    <row r="32" spans="1:12" s="17" customFormat="1" x14ac:dyDescent="0.25">
      <c r="A32" s="22"/>
      <c r="E32" s="22"/>
    </row>
  </sheetData>
  <mergeCells count="26">
    <mergeCell ref="A23:A25"/>
    <mergeCell ref="B23:B25"/>
    <mergeCell ref="C23:C25"/>
    <mergeCell ref="B14:B18"/>
    <mergeCell ref="C14:C18"/>
    <mergeCell ref="A19:A22"/>
    <mergeCell ref="B19:B22"/>
    <mergeCell ref="C19:C22"/>
    <mergeCell ref="A14:A18"/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A26:A28"/>
    <mergeCell ref="B26:B28"/>
    <mergeCell ref="C26:C28"/>
    <mergeCell ref="A29:A31"/>
    <mergeCell ref="B29:B31"/>
    <mergeCell ref="C29:C31"/>
  </mergeCells>
  <pageMargins left="0.78740157480314965" right="0.78740157480314965" top="1.1811023622047245" bottom="0.39370078740157483" header="0.31496062992125984" footer="0.31496062992125984"/>
  <pageSetup paperSize="9" scale="71" fitToHeight="2" orientation="landscape" r:id="rId1"/>
  <rowBreaks count="1" manualBreakCount="1">
    <brk id="1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50"/>
  <sheetViews>
    <sheetView topLeftCell="A10" zoomScaleNormal="100" zoomScaleSheetLayoutView="55" workbookViewId="0">
      <selection sqref="A1:H50"/>
    </sheetView>
  </sheetViews>
  <sheetFormatPr defaultRowHeight="18.75" x14ac:dyDescent="0.3"/>
  <cols>
    <col min="1" max="1" width="5.375" style="20" customWidth="1"/>
    <col min="2" max="2" width="20.625" style="6" customWidth="1"/>
    <col min="3" max="3" width="22.25" style="6" customWidth="1"/>
    <col min="4" max="4" width="26.5" style="6" customWidth="1"/>
    <col min="5" max="5" width="13" style="6" bestFit="1" customWidth="1"/>
    <col min="6" max="6" width="18.625" style="6" bestFit="1" customWidth="1"/>
    <col min="7" max="7" width="13.375" style="6" bestFit="1" customWidth="1"/>
    <col min="8" max="8" width="18.125" style="6" bestFit="1" customWidth="1"/>
    <col min="9" max="9" width="9" style="6"/>
    <col min="10" max="10" width="17.875" style="26" bestFit="1" customWidth="1"/>
    <col min="11" max="11" width="16.625" style="6" customWidth="1"/>
    <col min="12" max="12" width="17.5" style="6" customWidth="1"/>
    <col min="13" max="13" width="9" style="6"/>
    <col min="14" max="14" width="16" style="6" bestFit="1" customWidth="1"/>
    <col min="15" max="16384" width="9" style="6"/>
  </cols>
  <sheetData>
    <row r="1" spans="1:14" x14ac:dyDescent="0.3">
      <c r="F1" s="127" t="s">
        <v>199</v>
      </c>
    </row>
    <row r="2" spans="1:14" ht="61.5" customHeight="1" x14ac:dyDescent="0.3">
      <c r="F2" s="146" t="s">
        <v>122</v>
      </c>
      <c r="G2" s="146"/>
      <c r="H2" s="146"/>
    </row>
    <row r="3" spans="1:14" x14ac:dyDescent="0.3">
      <c r="A3" s="14"/>
    </row>
    <row r="4" spans="1:14" x14ac:dyDescent="0.3">
      <c r="A4" s="14"/>
    </row>
    <row r="5" spans="1:14" x14ac:dyDescent="0.3">
      <c r="A5" s="134" t="s">
        <v>0</v>
      </c>
      <c r="B5" s="134"/>
      <c r="C5" s="134"/>
      <c r="D5" s="134"/>
      <c r="E5" s="134"/>
      <c r="F5" s="134"/>
      <c r="G5" s="134"/>
      <c r="H5" s="134"/>
    </row>
    <row r="6" spans="1:14" x14ac:dyDescent="0.3">
      <c r="A6" s="134" t="s">
        <v>28</v>
      </c>
      <c r="B6" s="134"/>
      <c r="C6" s="134"/>
      <c r="D6" s="134"/>
      <c r="E6" s="134"/>
      <c r="F6" s="134"/>
      <c r="G6" s="134"/>
      <c r="H6" s="134"/>
    </row>
    <row r="7" spans="1:14" x14ac:dyDescent="0.3">
      <c r="A7" s="134" t="s">
        <v>29</v>
      </c>
      <c r="B7" s="134"/>
      <c r="C7" s="134"/>
      <c r="D7" s="134"/>
      <c r="E7" s="134"/>
      <c r="F7" s="134"/>
      <c r="G7" s="134"/>
      <c r="H7" s="134"/>
    </row>
    <row r="8" spans="1:14" x14ac:dyDescent="0.3">
      <c r="A8" s="134" t="s">
        <v>30</v>
      </c>
      <c r="B8" s="134"/>
      <c r="C8" s="134"/>
      <c r="D8" s="134"/>
      <c r="E8" s="134"/>
      <c r="F8" s="134"/>
      <c r="G8" s="134"/>
      <c r="H8" s="134"/>
    </row>
    <row r="9" spans="1:14" x14ac:dyDescent="0.3">
      <c r="A9" s="134" t="s">
        <v>31</v>
      </c>
      <c r="B9" s="134"/>
      <c r="C9" s="134"/>
      <c r="D9" s="134"/>
      <c r="E9" s="134"/>
      <c r="F9" s="134"/>
      <c r="G9" s="134"/>
      <c r="H9" s="134"/>
    </row>
    <row r="10" spans="1:14" x14ac:dyDescent="0.3">
      <c r="A10" s="134" t="s">
        <v>32</v>
      </c>
      <c r="B10" s="134"/>
      <c r="C10" s="134"/>
      <c r="D10" s="134"/>
      <c r="E10" s="134"/>
      <c r="F10" s="134"/>
      <c r="G10" s="134"/>
      <c r="H10" s="134"/>
    </row>
    <row r="11" spans="1:14" x14ac:dyDescent="0.3">
      <c r="A11" s="14"/>
    </row>
    <row r="12" spans="1:14" x14ac:dyDescent="0.3">
      <c r="H12" s="5" t="s">
        <v>6</v>
      </c>
    </row>
    <row r="13" spans="1:14" ht="58.5" customHeight="1" x14ac:dyDescent="0.3">
      <c r="A13" s="136" t="s">
        <v>5</v>
      </c>
      <c r="B13" s="136" t="s">
        <v>20</v>
      </c>
      <c r="C13" s="136" t="s">
        <v>21</v>
      </c>
      <c r="D13" s="136" t="s">
        <v>25</v>
      </c>
      <c r="E13" s="97" t="s">
        <v>40</v>
      </c>
      <c r="F13" s="97" t="s">
        <v>41</v>
      </c>
      <c r="G13" s="97" t="s">
        <v>145</v>
      </c>
      <c r="H13" s="136" t="s">
        <v>11</v>
      </c>
      <c r="J13" s="59"/>
    </row>
    <row r="14" spans="1:14" x14ac:dyDescent="0.3">
      <c r="A14" s="136"/>
      <c r="B14" s="136"/>
      <c r="C14" s="136"/>
      <c r="D14" s="136"/>
      <c r="E14" s="2" t="s">
        <v>16</v>
      </c>
      <c r="F14" s="2" t="s">
        <v>16</v>
      </c>
      <c r="G14" s="2" t="s">
        <v>16</v>
      </c>
      <c r="H14" s="136"/>
    </row>
    <row r="15" spans="1:14" x14ac:dyDescent="0.3">
      <c r="A15" s="15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</row>
    <row r="16" spans="1:14" x14ac:dyDescent="0.3">
      <c r="A16" s="187">
        <v>1</v>
      </c>
      <c r="B16" s="188" t="s">
        <v>26</v>
      </c>
      <c r="C16" s="188" t="str">
        <f>'пр 6 к МП'!C14</f>
        <v>Молодёжь Туруханского района</v>
      </c>
      <c r="D16" s="13" t="s">
        <v>24</v>
      </c>
      <c r="E16" s="25">
        <f>SUM(E18:E22)</f>
        <v>18271.385999999999</v>
      </c>
      <c r="F16" s="25">
        <f t="shared" ref="F16:G16" si="0">SUM(F18:F22)</f>
        <v>9175.4660000000003</v>
      </c>
      <c r="G16" s="25">
        <f t="shared" si="0"/>
        <v>9175.4660000000003</v>
      </c>
      <c r="H16" s="25">
        <f>SUM(E16:G16)</f>
        <v>36622.317999999999</v>
      </c>
      <c r="K16" s="26"/>
      <c r="L16" s="26"/>
      <c r="N16" s="58"/>
    </row>
    <row r="17" spans="1:14" x14ac:dyDescent="0.3">
      <c r="A17" s="187"/>
      <c r="B17" s="188"/>
      <c r="C17" s="188"/>
      <c r="D17" s="13" t="s">
        <v>7</v>
      </c>
      <c r="E17" s="19"/>
      <c r="F17" s="19"/>
      <c r="G17" s="19"/>
      <c r="H17" s="19"/>
      <c r="N17" s="58"/>
    </row>
    <row r="18" spans="1:14" x14ac:dyDescent="0.3">
      <c r="A18" s="187"/>
      <c r="B18" s="188"/>
      <c r="C18" s="188"/>
      <c r="D18" s="7" t="s">
        <v>46</v>
      </c>
      <c r="E18" s="27">
        <f t="shared" ref="E18:G18" si="1">E25+E32</f>
        <v>0</v>
      </c>
      <c r="F18" s="27">
        <f t="shared" si="1"/>
        <v>0</v>
      </c>
      <c r="G18" s="27">
        <f t="shared" si="1"/>
        <v>0</v>
      </c>
      <c r="H18" s="19">
        <f t="shared" ref="H18:H23" si="2">SUM(E18:G18)</f>
        <v>0</v>
      </c>
      <c r="N18" s="58"/>
    </row>
    <row r="19" spans="1:14" x14ac:dyDescent="0.3">
      <c r="A19" s="187"/>
      <c r="B19" s="188"/>
      <c r="C19" s="188"/>
      <c r="D19" s="13" t="s">
        <v>47</v>
      </c>
      <c r="E19" s="27">
        <f t="shared" ref="E19:G19" si="3">E26+E33</f>
        <v>515.1</v>
      </c>
      <c r="F19" s="27">
        <f t="shared" si="3"/>
        <v>515.1</v>
      </c>
      <c r="G19" s="27">
        <f t="shared" si="3"/>
        <v>515.1</v>
      </c>
      <c r="H19" s="19">
        <f t="shared" si="2"/>
        <v>1545.3000000000002</v>
      </c>
      <c r="N19" s="58"/>
    </row>
    <row r="20" spans="1:14" x14ac:dyDescent="0.3">
      <c r="A20" s="187"/>
      <c r="B20" s="188"/>
      <c r="C20" s="188"/>
      <c r="D20" s="13" t="s">
        <v>27</v>
      </c>
      <c r="E20" s="27">
        <f>E27+E34+E41+E48</f>
        <v>17756.286</v>
      </c>
      <c r="F20" s="27">
        <f t="shared" ref="F20:G20" si="4">F27+F34+F41+F48</f>
        <v>8660.366</v>
      </c>
      <c r="G20" s="27">
        <f t="shared" si="4"/>
        <v>8660.366</v>
      </c>
      <c r="H20" s="19">
        <f t="shared" si="2"/>
        <v>35077.018000000004</v>
      </c>
      <c r="N20" s="58"/>
    </row>
    <row r="21" spans="1:14" ht="48" x14ac:dyDescent="0.3">
      <c r="A21" s="187"/>
      <c r="B21" s="188"/>
      <c r="C21" s="188"/>
      <c r="D21" s="8" t="s">
        <v>48</v>
      </c>
      <c r="E21" s="27">
        <f t="shared" ref="E21:G21" si="5">E28+E35</f>
        <v>0</v>
      </c>
      <c r="F21" s="27">
        <f t="shared" si="5"/>
        <v>0</v>
      </c>
      <c r="G21" s="27">
        <f t="shared" si="5"/>
        <v>0</v>
      </c>
      <c r="H21" s="19">
        <f t="shared" si="2"/>
        <v>0</v>
      </c>
      <c r="N21" s="58"/>
    </row>
    <row r="22" spans="1:14" x14ac:dyDescent="0.3">
      <c r="A22" s="187"/>
      <c r="B22" s="188"/>
      <c r="C22" s="188"/>
      <c r="D22" s="13" t="s">
        <v>8</v>
      </c>
      <c r="E22" s="27">
        <f t="shared" ref="E22:G22" si="6">E29+E36</f>
        <v>0</v>
      </c>
      <c r="F22" s="27">
        <f t="shared" si="6"/>
        <v>0</v>
      </c>
      <c r="G22" s="27">
        <f t="shared" si="6"/>
        <v>0</v>
      </c>
      <c r="H22" s="19">
        <f t="shared" si="2"/>
        <v>0</v>
      </c>
    </row>
    <row r="23" spans="1:14" x14ac:dyDescent="0.3">
      <c r="A23" s="187" t="s">
        <v>3</v>
      </c>
      <c r="B23" s="188" t="s">
        <v>4</v>
      </c>
      <c r="C23" s="188" t="s">
        <v>127</v>
      </c>
      <c r="D23" s="3" t="s">
        <v>24</v>
      </c>
      <c r="E23" s="25">
        <f>E27+E26</f>
        <v>17842.768</v>
      </c>
      <c r="F23" s="25">
        <f>F27+F26</f>
        <v>8746.848</v>
      </c>
      <c r="G23" s="25">
        <f t="shared" ref="G23" si="7">G27+G26</f>
        <v>8746.848</v>
      </c>
      <c r="H23" s="25">
        <f t="shared" si="2"/>
        <v>35336.464</v>
      </c>
      <c r="K23" s="26"/>
      <c r="L23" s="26"/>
      <c r="N23" s="58"/>
    </row>
    <row r="24" spans="1:14" x14ac:dyDescent="0.3">
      <c r="A24" s="187"/>
      <c r="B24" s="188"/>
      <c r="C24" s="188"/>
      <c r="D24" s="3" t="s">
        <v>7</v>
      </c>
      <c r="E24" s="27"/>
      <c r="F24" s="27"/>
      <c r="G24" s="27"/>
      <c r="H24" s="27"/>
    </row>
    <row r="25" spans="1:14" x14ac:dyDescent="0.3">
      <c r="A25" s="187"/>
      <c r="B25" s="188"/>
      <c r="C25" s="188"/>
      <c r="D25" s="7" t="s">
        <v>46</v>
      </c>
      <c r="E25" s="27"/>
      <c r="F25" s="27"/>
      <c r="G25" s="27"/>
      <c r="H25" s="27">
        <f>SUM(E25:G25)</f>
        <v>0</v>
      </c>
    </row>
    <row r="26" spans="1:14" x14ac:dyDescent="0.3">
      <c r="A26" s="187"/>
      <c r="B26" s="188"/>
      <c r="C26" s="188"/>
      <c r="D26" s="3" t="s">
        <v>47</v>
      </c>
      <c r="E26" s="27">
        <f>'пр к ПП1'!H21</f>
        <v>515.1</v>
      </c>
      <c r="F26" s="27">
        <f>'пр к ПП1'!I21</f>
        <v>515.1</v>
      </c>
      <c r="G26" s="27">
        <f>'пр к ПП1'!J21</f>
        <v>515.1</v>
      </c>
      <c r="H26" s="27">
        <f t="shared" ref="H26:H36" si="8">SUM(E26:G26)</f>
        <v>1545.3000000000002</v>
      </c>
      <c r="L26" s="60"/>
      <c r="N26" s="58"/>
    </row>
    <row r="27" spans="1:14" x14ac:dyDescent="0.3">
      <c r="A27" s="187"/>
      <c r="B27" s="188"/>
      <c r="C27" s="188"/>
      <c r="D27" s="3" t="s">
        <v>27</v>
      </c>
      <c r="E27" s="27">
        <f>'пр к ПП1'!H11-'пр 7 к МП'!E26</f>
        <v>17327.668000000001</v>
      </c>
      <c r="F27" s="27">
        <f>'пр к ПП1'!I11-'пр 7 к МП'!F26</f>
        <v>8231.7479999999996</v>
      </c>
      <c r="G27" s="27">
        <f>'пр к ПП1'!J11-'пр 7 к МП'!G26</f>
        <v>8231.7479999999996</v>
      </c>
      <c r="H27" s="27">
        <f t="shared" si="8"/>
        <v>33791.164000000004</v>
      </c>
      <c r="N27" s="58"/>
    </row>
    <row r="28" spans="1:14" ht="48" x14ac:dyDescent="0.3">
      <c r="A28" s="187"/>
      <c r="B28" s="188"/>
      <c r="C28" s="188"/>
      <c r="D28" s="8" t="s">
        <v>48</v>
      </c>
      <c r="E28" s="27"/>
      <c r="F28" s="27"/>
      <c r="G28" s="27"/>
      <c r="H28" s="27">
        <f t="shared" si="8"/>
        <v>0</v>
      </c>
    </row>
    <row r="29" spans="1:14" x14ac:dyDescent="0.3">
      <c r="A29" s="187"/>
      <c r="B29" s="188"/>
      <c r="C29" s="188"/>
      <c r="D29" s="3" t="s">
        <v>8</v>
      </c>
      <c r="E29" s="27"/>
      <c r="F29" s="27"/>
      <c r="G29" s="27"/>
      <c r="H29" s="27">
        <f t="shared" si="8"/>
        <v>0</v>
      </c>
    </row>
    <row r="30" spans="1:14" x14ac:dyDescent="0.3">
      <c r="A30" s="187" t="s">
        <v>44</v>
      </c>
      <c r="B30" s="188" t="s">
        <v>45</v>
      </c>
      <c r="C30" s="188" t="s">
        <v>132</v>
      </c>
      <c r="D30" s="13" t="s">
        <v>24</v>
      </c>
      <c r="E30" s="25">
        <f>E34+E33</f>
        <v>331.18</v>
      </c>
      <c r="F30" s="25">
        <f t="shared" ref="F30:G30" si="9">F34+F33</f>
        <v>331.18</v>
      </c>
      <c r="G30" s="25">
        <f t="shared" si="9"/>
        <v>331.18</v>
      </c>
      <c r="H30" s="27">
        <f t="shared" si="8"/>
        <v>993.54</v>
      </c>
      <c r="K30" s="26"/>
      <c r="L30" s="26"/>
      <c r="N30" s="58"/>
    </row>
    <row r="31" spans="1:14" x14ac:dyDescent="0.3">
      <c r="A31" s="187"/>
      <c r="B31" s="188"/>
      <c r="C31" s="188"/>
      <c r="D31" s="13" t="s">
        <v>7</v>
      </c>
      <c r="E31" s="19"/>
      <c r="F31" s="19"/>
      <c r="G31" s="19"/>
      <c r="H31" s="27"/>
    </row>
    <row r="32" spans="1:14" x14ac:dyDescent="0.3">
      <c r="A32" s="187"/>
      <c r="B32" s="188"/>
      <c r="C32" s="188"/>
      <c r="D32" s="7" t="s">
        <v>46</v>
      </c>
      <c r="E32" s="19"/>
      <c r="F32" s="19"/>
      <c r="G32" s="19"/>
      <c r="H32" s="27">
        <f t="shared" si="8"/>
        <v>0</v>
      </c>
    </row>
    <row r="33" spans="1:14" x14ac:dyDescent="0.3">
      <c r="A33" s="187"/>
      <c r="B33" s="188"/>
      <c r="C33" s="188"/>
      <c r="D33" s="13" t="s">
        <v>47</v>
      </c>
      <c r="E33" s="27"/>
      <c r="F33" s="27"/>
      <c r="G33" s="27"/>
      <c r="H33" s="27">
        <f t="shared" si="8"/>
        <v>0</v>
      </c>
      <c r="K33" s="26"/>
      <c r="L33" s="26"/>
      <c r="N33" s="58"/>
    </row>
    <row r="34" spans="1:14" x14ac:dyDescent="0.3">
      <c r="A34" s="187"/>
      <c r="B34" s="188"/>
      <c r="C34" s="188"/>
      <c r="D34" s="13" t="s">
        <v>27</v>
      </c>
      <c r="E34" s="27">
        <f>'пр к ПП2'!H11</f>
        <v>331.18</v>
      </c>
      <c r="F34" s="27">
        <f>'пр к ПП2'!I11</f>
        <v>331.18</v>
      </c>
      <c r="G34" s="27">
        <f>'пр к ПП2'!J11</f>
        <v>331.18</v>
      </c>
      <c r="H34" s="27">
        <f t="shared" si="8"/>
        <v>993.54</v>
      </c>
      <c r="K34" s="26"/>
      <c r="L34" s="26"/>
      <c r="N34" s="58"/>
    </row>
    <row r="35" spans="1:14" ht="48" x14ac:dyDescent="0.3">
      <c r="A35" s="187"/>
      <c r="B35" s="188"/>
      <c r="C35" s="188"/>
      <c r="D35" s="8" t="s">
        <v>48</v>
      </c>
      <c r="E35" s="19"/>
      <c r="F35" s="19"/>
      <c r="G35" s="19"/>
      <c r="H35" s="27">
        <f t="shared" si="8"/>
        <v>0</v>
      </c>
    </row>
    <row r="36" spans="1:14" x14ac:dyDescent="0.3">
      <c r="A36" s="187"/>
      <c r="B36" s="188"/>
      <c r="C36" s="188"/>
      <c r="D36" s="13" t="s">
        <v>8</v>
      </c>
      <c r="E36" s="19"/>
      <c r="F36" s="19"/>
      <c r="G36" s="19"/>
      <c r="H36" s="27">
        <f t="shared" si="8"/>
        <v>0</v>
      </c>
    </row>
    <row r="37" spans="1:14" x14ac:dyDescent="0.3">
      <c r="A37" s="187" t="s">
        <v>76</v>
      </c>
      <c r="B37" s="188" t="s">
        <v>123</v>
      </c>
      <c r="C37" s="188" t="s">
        <v>125</v>
      </c>
      <c r="D37" s="13" t="s">
        <v>24</v>
      </c>
      <c r="E37" s="25">
        <f>E41+E40</f>
        <v>87.438000000000002</v>
      </c>
      <c r="F37" s="25">
        <f t="shared" ref="F37:G37" si="10">F41+F40</f>
        <v>87.438000000000002</v>
      </c>
      <c r="G37" s="25">
        <f t="shared" si="10"/>
        <v>87.438000000000002</v>
      </c>
      <c r="H37" s="27">
        <f t="shared" ref="H37" si="11">SUM(E37:G37)</f>
        <v>262.31400000000002</v>
      </c>
    </row>
    <row r="38" spans="1:14" x14ac:dyDescent="0.3">
      <c r="A38" s="187"/>
      <c r="B38" s="188"/>
      <c r="C38" s="188"/>
      <c r="D38" s="13" t="s">
        <v>7</v>
      </c>
      <c r="E38" s="19"/>
      <c r="F38" s="19"/>
      <c r="G38" s="19"/>
      <c r="H38" s="27"/>
    </row>
    <row r="39" spans="1:14" x14ac:dyDescent="0.3">
      <c r="A39" s="187"/>
      <c r="B39" s="188"/>
      <c r="C39" s="188"/>
      <c r="D39" s="7" t="s">
        <v>46</v>
      </c>
      <c r="E39" s="19"/>
      <c r="F39" s="19"/>
      <c r="G39" s="19"/>
      <c r="H39" s="27">
        <f t="shared" ref="H39:H44" si="12">SUM(E39:G39)</f>
        <v>0</v>
      </c>
    </row>
    <row r="40" spans="1:14" x14ac:dyDescent="0.3">
      <c r="A40" s="187"/>
      <c r="B40" s="188"/>
      <c r="C40" s="188"/>
      <c r="D40" s="13" t="s">
        <v>47</v>
      </c>
      <c r="E40" s="27"/>
      <c r="F40" s="27"/>
      <c r="G40" s="27"/>
      <c r="H40" s="27">
        <f t="shared" si="12"/>
        <v>0</v>
      </c>
    </row>
    <row r="41" spans="1:14" x14ac:dyDescent="0.3">
      <c r="A41" s="187"/>
      <c r="B41" s="188"/>
      <c r="C41" s="188"/>
      <c r="D41" s="13" t="s">
        <v>27</v>
      </c>
      <c r="E41" s="27">
        <f>'пр к ПП3'!H15</f>
        <v>87.438000000000002</v>
      </c>
      <c r="F41" s="27">
        <f>'пр к ПП3'!I15</f>
        <v>87.438000000000002</v>
      </c>
      <c r="G41" s="27">
        <f>'пр к ПП3'!J15</f>
        <v>87.438000000000002</v>
      </c>
      <c r="H41" s="27">
        <f t="shared" si="12"/>
        <v>262.31400000000002</v>
      </c>
    </row>
    <row r="42" spans="1:14" ht="48" x14ac:dyDescent="0.3">
      <c r="A42" s="187"/>
      <c r="B42" s="188"/>
      <c r="C42" s="188"/>
      <c r="D42" s="8" t="s">
        <v>48</v>
      </c>
      <c r="E42" s="19"/>
      <c r="F42" s="19"/>
      <c r="G42" s="19"/>
      <c r="H42" s="27">
        <f t="shared" si="12"/>
        <v>0</v>
      </c>
    </row>
    <row r="43" spans="1:14" x14ac:dyDescent="0.3">
      <c r="A43" s="187"/>
      <c r="B43" s="188"/>
      <c r="C43" s="188"/>
      <c r="D43" s="13" t="s">
        <v>8</v>
      </c>
      <c r="E43" s="19"/>
      <c r="F43" s="19"/>
      <c r="G43" s="19"/>
      <c r="H43" s="27">
        <f t="shared" si="12"/>
        <v>0</v>
      </c>
    </row>
    <row r="44" spans="1:14" x14ac:dyDescent="0.3">
      <c r="A44" s="187" t="s">
        <v>131</v>
      </c>
      <c r="B44" s="188" t="s">
        <v>124</v>
      </c>
      <c r="C44" s="188" t="s">
        <v>126</v>
      </c>
      <c r="D44" s="13" t="s">
        <v>24</v>
      </c>
      <c r="E44" s="25">
        <f>E48+E47</f>
        <v>10</v>
      </c>
      <c r="F44" s="25">
        <f t="shared" ref="F44:G44" si="13">F48+F47</f>
        <v>10</v>
      </c>
      <c r="G44" s="25">
        <f t="shared" si="13"/>
        <v>10</v>
      </c>
      <c r="H44" s="27">
        <f t="shared" si="12"/>
        <v>30</v>
      </c>
    </row>
    <row r="45" spans="1:14" x14ac:dyDescent="0.3">
      <c r="A45" s="187"/>
      <c r="B45" s="188"/>
      <c r="C45" s="188"/>
      <c r="D45" s="13" t="s">
        <v>7</v>
      </c>
      <c r="E45" s="19"/>
      <c r="F45" s="19"/>
      <c r="G45" s="19"/>
      <c r="H45" s="27"/>
    </row>
    <row r="46" spans="1:14" x14ac:dyDescent="0.3">
      <c r="A46" s="187"/>
      <c r="B46" s="188"/>
      <c r="C46" s="188"/>
      <c r="D46" s="7" t="s">
        <v>46</v>
      </c>
      <c r="E46" s="19"/>
      <c r="F46" s="19"/>
      <c r="G46" s="19"/>
      <c r="H46" s="27">
        <f t="shared" ref="H46:H50" si="14">SUM(E46:G46)</f>
        <v>0</v>
      </c>
    </row>
    <row r="47" spans="1:14" x14ac:dyDescent="0.3">
      <c r="A47" s="187"/>
      <c r="B47" s="188"/>
      <c r="C47" s="188"/>
      <c r="D47" s="13" t="s">
        <v>47</v>
      </c>
      <c r="E47" s="27"/>
      <c r="F47" s="27"/>
      <c r="G47" s="27"/>
      <c r="H47" s="27">
        <f t="shared" si="14"/>
        <v>0</v>
      </c>
    </row>
    <row r="48" spans="1:14" x14ac:dyDescent="0.3">
      <c r="A48" s="187"/>
      <c r="B48" s="188"/>
      <c r="C48" s="188"/>
      <c r="D48" s="13" t="s">
        <v>27</v>
      </c>
      <c r="E48" s="27">
        <f>'пр к ПП4'!H12</f>
        <v>10</v>
      </c>
      <c r="F48" s="27">
        <f>'пр к ПП4'!I12</f>
        <v>10</v>
      </c>
      <c r="G48" s="27">
        <f>'пр к ПП4'!J12</f>
        <v>10</v>
      </c>
      <c r="H48" s="27">
        <f t="shared" si="14"/>
        <v>30</v>
      </c>
    </row>
    <row r="49" spans="1:8" ht="48" x14ac:dyDescent="0.3">
      <c r="A49" s="187"/>
      <c r="B49" s="188"/>
      <c r="C49" s="188"/>
      <c r="D49" s="8" t="s">
        <v>48</v>
      </c>
      <c r="E49" s="19"/>
      <c r="F49" s="19"/>
      <c r="G49" s="19"/>
      <c r="H49" s="27">
        <f t="shared" si="14"/>
        <v>0</v>
      </c>
    </row>
    <row r="50" spans="1:8" x14ac:dyDescent="0.3">
      <c r="A50" s="187"/>
      <c r="B50" s="188"/>
      <c r="C50" s="188"/>
      <c r="D50" s="13" t="s">
        <v>8</v>
      </c>
      <c r="E50" s="19"/>
      <c r="F50" s="19"/>
      <c r="G50" s="19"/>
      <c r="H50" s="27">
        <f t="shared" si="14"/>
        <v>0</v>
      </c>
    </row>
  </sheetData>
  <mergeCells count="27">
    <mergeCell ref="A37:A43"/>
    <mergeCell ref="B37:B43"/>
    <mergeCell ref="C37:C43"/>
    <mergeCell ref="A44:A50"/>
    <mergeCell ref="B44:B50"/>
    <mergeCell ref="C44:C50"/>
    <mergeCell ref="A30:A36"/>
    <mergeCell ref="B30:B36"/>
    <mergeCell ref="C30:C36"/>
    <mergeCell ref="F2:H2"/>
    <mergeCell ref="A5:H5"/>
    <mergeCell ref="A6:H6"/>
    <mergeCell ref="A7:H7"/>
    <mergeCell ref="A8:H8"/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</mergeCells>
  <pageMargins left="0.78740157480314965" right="0.78740157480314965" top="1.1811023622047245" bottom="0.39370078740157483" header="0.31496062992125984" footer="0.31496062992125984"/>
  <pageSetup paperSize="9" scale="58" orientation="portrait" verticalDpi="0" r:id="rId1"/>
  <rowBreaks count="1" manualBreakCount="1">
    <brk id="22" max="10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J15"/>
  <sheetViews>
    <sheetView workbookViewId="0">
      <selection activeCell="B16" sqref="B16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8" width="12" customWidth="1"/>
  </cols>
  <sheetData>
    <row r="1" spans="1:10" ht="99.75" customHeight="1" x14ac:dyDescent="0.25">
      <c r="A1" s="4"/>
      <c r="B1" s="1"/>
      <c r="C1" s="4"/>
      <c r="D1" s="1"/>
      <c r="E1" s="1"/>
      <c r="F1" s="133" t="s">
        <v>148</v>
      </c>
      <c r="G1" s="133"/>
      <c r="H1" s="133"/>
    </row>
    <row r="2" spans="1:10" ht="18.75" x14ac:dyDescent="0.25">
      <c r="A2" s="63"/>
      <c r="B2" s="1"/>
      <c r="C2" s="4"/>
      <c r="D2" s="1"/>
      <c r="E2" s="1"/>
      <c r="F2" s="1"/>
      <c r="G2" s="1"/>
      <c r="H2" s="1"/>
    </row>
    <row r="3" spans="1:10" ht="18.75" x14ac:dyDescent="0.25">
      <c r="A3" s="63"/>
      <c r="B3" s="1"/>
      <c r="C3" s="4"/>
      <c r="D3" s="1"/>
      <c r="E3" s="1"/>
      <c r="F3" s="1"/>
      <c r="G3" s="1"/>
      <c r="H3" s="1"/>
    </row>
    <row r="4" spans="1:10" ht="18.75" x14ac:dyDescent="0.25">
      <c r="A4" s="134" t="s">
        <v>1</v>
      </c>
      <c r="B4" s="134"/>
      <c r="C4" s="134"/>
      <c r="D4" s="134"/>
      <c r="E4" s="134"/>
      <c r="F4" s="134"/>
      <c r="G4" s="134"/>
      <c r="H4" s="134"/>
    </row>
    <row r="5" spans="1:10" ht="48" customHeight="1" x14ac:dyDescent="0.25">
      <c r="A5" s="135" t="s">
        <v>79</v>
      </c>
      <c r="B5" s="134"/>
      <c r="C5" s="134"/>
      <c r="D5" s="134"/>
      <c r="E5" s="134"/>
      <c r="F5" s="134"/>
      <c r="G5" s="134"/>
      <c r="H5" s="134"/>
    </row>
    <row r="6" spans="1:10" ht="18.75" x14ac:dyDescent="0.25">
      <c r="A6" s="63"/>
      <c r="B6" s="1"/>
      <c r="C6" s="4"/>
      <c r="D6" s="1"/>
      <c r="E6" s="1"/>
      <c r="F6" s="1"/>
      <c r="G6" s="1"/>
      <c r="H6" s="1"/>
    </row>
    <row r="7" spans="1:10" x14ac:dyDescent="0.25">
      <c r="A7" s="136" t="s">
        <v>5</v>
      </c>
      <c r="B7" s="136" t="s">
        <v>33</v>
      </c>
      <c r="C7" s="136" t="s">
        <v>2</v>
      </c>
      <c r="D7" s="136" t="s">
        <v>34</v>
      </c>
      <c r="E7" s="136" t="s">
        <v>35</v>
      </c>
      <c r="F7" s="136"/>
      <c r="G7" s="136"/>
      <c r="H7" s="136"/>
    </row>
    <row r="8" spans="1:10" x14ac:dyDescent="0.25">
      <c r="A8" s="136"/>
      <c r="B8" s="136"/>
      <c r="C8" s="136"/>
      <c r="D8" s="136"/>
      <c r="E8" s="62">
        <v>2017</v>
      </c>
      <c r="F8" s="61">
        <v>2018</v>
      </c>
      <c r="G8" s="61">
        <v>2019</v>
      </c>
      <c r="H8" s="61">
        <v>2020</v>
      </c>
    </row>
    <row r="9" spans="1:10" x14ac:dyDescent="0.25">
      <c r="A9" s="61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</row>
    <row r="10" spans="1:10" ht="21" customHeight="1" x14ac:dyDescent="0.25">
      <c r="A10" s="32">
        <v>1</v>
      </c>
      <c r="B10" s="130" t="s">
        <v>80</v>
      </c>
      <c r="C10" s="137"/>
      <c r="D10" s="137"/>
      <c r="E10" s="137"/>
      <c r="F10" s="137"/>
      <c r="G10" s="137"/>
      <c r="H10" s="138"/>
    </row>
    <row r="11" spans="1:10" ht="21" customHeight="1" x14ac:dyDescent="0.25">
      <c r="A11" s="33" t="s">
        <v>65</v>
      </c>
      <c r="B11" s="139" t="s">
        <v>81</v>
      </c>
      <c r="C11" s="140"/>
      <c r="D11" s="140"/>
      <c r="E11" s="140"/>
      <c r="F11" s="140"/>
      <c r="G11" s="140"/>
      <c r="H11" s="141"/>
    </row>
    <row r="12" spans="1:10" ht="47.25" x14ac:dyDescent="0.25">
      <c r="A12" s="33" t="s">
        <v>66</v>
      </c>
      <c r="B12" s="34" t="s">
        <v>74</v>
      </c>
      <c r="C12" s="35" t="s">
        <v>52</v>
      </c>
      <c r="D12" s="36" t="s">
        <v>68</v>
      </c>
      <c r="E12" s="37">
        <v>5.5</v>
      </c>
      <c r="F12" s="37">
        <v>5.7</v>
      </c>
      <c r="G12" s="37">
        <v>5.9</v>
      </c>
      <c r="H12" s="37">
        <v>5.9</v>
      </c>
    </row>
    <row r="13" spans="1:10" ht="34.5" customHeight="1" x14ac:dyDescent="0.25">
      <c r="A13" s="33" t="s">
        <v>55</v>
      </c>
      <c r="B13" s="142" t="s">
        <v>82</v>
      </c>
      <c r="C13" s="143"/>
      <c r="D13" s="143"/>
      <c r="E13" s="143"/>
      <c r="F13" s="143"/>
      <c r="G13" s="143"/>
      <c r="H13" s="144"/>
    </row>
    <row r="14" spans="1:10" ht="49.5" customHeight="1" x14ac:dyDescent="0.25">
      <c r="A14" s="33" t="s">
        <v>70</v>
      </c>
      <c r="B14" s="34" t="s">
        <v>77</v>
      </c>
      <c r="C14" s="35" t="s">
        <v>52</v>
      </c>
      <c r="D14" s="36" t="s">
        <v>68</v>
      </c>
      <c r="E14" s="37">
        <v>85.6</v>
      </c>
      <c r="F14" s="37">
        <v>86.8</v>
      </c>
      <c r="G14" s="37">
        <v>88</v>
      </c>
      <c r="H14" s="37">
        <v>88</v>
      </c>
    </row>
    <row r="15" spans="1:10" ht="33.75" customHeight="1" x14ac:dyDescent="0.25">
      <c r="A15" s="33" t="s">
        <v>72</v>
      </c>
      <c r="B15" s="34" t="s">
        <v>73</v>
      </c>
      <c r="C15" s="35" t="s">
        <v>43</v>
      </c>
      <c r="D15" s="36" t="s">
        <v>68</v>
      </c>
      <c r="E15" s="37">
        <v>100</v>
      </c>
      <c r="F15" s="37">
        <v>110</v>
      </c>
      <c r="G15" s="37">
        <v>120</v>
      </c>
      <c r="H15" s="37">
        <v>120</v>
      </c>
      <c r="I15" s="107"/>
      <c r="J15" s="1"/>
    </row>
  </sheetData>
  <mergeCells count="11">
    <mergeCell ref="B10:H10"/>
    <mergeCell ref="B11:H11"/>
    <mergeCell ref="B13:H13"/>
    <mergeCell ref="F1:H1"/>
    <mergeCell ref="A4:H4"/>
    <mergeCell ref="A5:H5"/>
    <mergeCell ref="A7:A8"/>
    <mergeCell ref="B7:B8"/>
    <mergeCell ref="C7:C8"/>
    <mergeCell ref="D7:D8"/>
    <mergeCell ref="E7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H12"/>
  <sheetViews>
    <sheetView workbookViewId="0">
      <selection activeCell="B12" sqref="B12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8" width="12" customWidth="1"/>
  </cols>
  <sheetData>
    <row r="1" spans="1:8" ht="77.25" customHeight="1" x14ac:dyDescent="0.25">
      <c r="A1" s="4"/>
      <c r="B1" s="1"/>
      <c r="C1" s="4"/>
      <c r="D1" s="1"/>
      <c r="E1" s="1"/>
      <c r="F1" s="146" t="s">
        <v>95</v>
      </c>
      <c r="G1" s="146"/>
      <c r="H1" s="146"/>
    </row>
    <row r="2" spans="1:8" ht="18.75" x14ac:dyDescent="0.25">
      <c r="A2" s="63"/>
      <c r="B2" s="1"/>
      <c r="C2" s="4"/>
      <c r="D2" s="1"/>
      <c r="E2" s="1"/>
      <c r="F2" s="1"/>
      <c r="G2" s="1"/>
      <c r="H2" s="1"/>
    </row>
    <row r="3" spans="1:8" ht="18.75" x14ac:dyDescent="0.25">
      <c r="A3" s="63"/>
      <c r="B3" s="1"/>
      <c r="C3" s="4"/>
      <c r="D3" s="1"/>
      <c r="E3" s="1"/>
      <c r="F3" s="1"/>
      <c r="G3" s="1"/>
      <c r="H3" s="1"/>
    </row>
    <row r="4" spans="1:8" ht="18.75" x14ac:dyDescent="0.25">
      <c r="A4" s="134" t="s">
        <v>1</v>
      </c>
      <c r="B4" s="134"/>
      <c r="C4" s="134"/>
      <c r="D4" s="134"/>
      <c r="E4" s="134"/>
      <c r="F4" s="134"/>
      <c r="G4" s="134"/>
      <c r="H4" s="134"/>
    </row>
    <row r="5" spans="1:8" ht="41.25" customHeight="1" x14ac:dyDescent="0.25">
      <c r="A5" s="135" t="s">
        <v>88</v>
      </c>
      <c r="B5" s="134"/>
      <c r="C5" s="134"/>
      <c r="D5" s="134"/>
      <c r="E5" s="134"/>
      <c r="F5" s="134"/>
      <c r="G5" s="134"/>
      <c r="H5" s="134"/>
    </row>
    <row r="6" spans="1:8" ht="18.75" x14ac:dyDescent="0.25">
      <c r="A6" s="63"/>
      <c r="B6" s="1"/>
      <c r="C6" s="4"/>
      <c r="D6" s="1"/>
      <c r="E6" s="1"/>
      <c r="F6" s="1"/>
      <c r="G6" s="1"/>
      <c r="H6" s="1"/>
    </row>
    <row r="7" spans="1:8" x14ac:dyDescent="0.25">
      <c r="A7" s="136" t="s">
        <v>5</v>
      </c>
      <c r="B7" s="136" t="s">
        <v>33</v>
      </c>
      <c r="C7" s="136" t="s">
        <v>2</v>
      </c>
      <c r="D7" s="136" t="s">
        <v>34</v>
      </c>
      <c r="E7" s="136" t="s">
        <v>35</v>
      </c>
      <c r="F7" s="136"/>
      <c r="G7" s="136"/>
      <c r="H7" s="136"/>
    </row>
    <row r="8" spans="1:8" x14ac:dyDescent="0.25">
      <c r="A8" s="136"/>
      <c r="B8" s="136"/>
      <c r="C8" s="136"/>
      <c r="D8" s="136"/>
      <c r="E8" s="62">
        <v>2017</v>
      </c>
      <c r="F8" s="61">
        <v>2018</v>
      </c>
      <c r="G8" s="61">
        <v>2019</v>
      </c>
      <c r="H8" s="61">
        <v>2020</v>
      </c>
    </row>
    <row r="9" spans="1:8" x14ac:dyDescent="0.25">
      <c r="A9" s="61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</row>
    <row r="10" spans="1:8" ht="33.75" customHeight="1" x14ac:dyDescent="0.25">
      <c r="A10" s="145" t="s">
        <v>83</v>
      </c>
      <c r="B10" s="145"/>
      <c r="C10" s="145"/>
      <c r="D10" s="145"/>
      <c r="E10" s="145"/>
      <c r="F10" s="145"/>
      <c r="G10" s="145"/>
      <c r="H10" s="145"/>
    </row>
    <row r="11" spans="1:8" ht="32.25" customHeight="1" x14ac:dyDescent="0.25">
      <c r="A11" s="145" t="s">
        <v>84</v>
      </c>
      <c r="B11" s="145"/>
      <c r="C11" s="145"/>
      <c r="D11" s="145"/>
      <c r="E11" s="145"/>
      <c r="F11" s="145"/>
      <c r="G11" s="145"/>
      <c r="H11" s="145"/>
    </row>
    <row r="12" spans="1:8" ht="63.75" x14ac:dyDescent="0.25">
      <c r="A12" s="66" t="s">
        <v>3</v>
      </c>
      <c r="B12" s="72" t="s">
        <v>85</v>
      </c>
      <c r="C12" s="75" t="s">
        <v>86</v>
      </c>
      <c r="D12" s="76" t="s">
        <v>87</v>
      </c>
      <c r="E12" s="75">
        <v>0</v>
      </c>
      <c r="F12" s="75">
        <v>1</v>
      </c>
      <c r="G12" s="75">
        <v>2</v>
      </c>
      <c r="H12" s="75">
        <v>2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H14"/>
  <sheetViews>
    <sheetView topLeftCell="A4" workbookViewId="0">
      <selection activeCell="B10" sqref="B10:H10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8" width="12" customWidth="1"/>
  </cols>
  <sheetData>
    <row r="1" spans="1:8" ht="114.75" customHeight="1" x14ac:dyDescent="0.25">
      <c r="A1" s="4"/>
      <c r="B1" s="1"/>
      <c r="C1" s="4"/>
      <c r="D1" s="1"/>
      <c r="E1" s="1"/>
      <c r="F1" s="133" t="s">
        <v>149</v>
      </c>
      <c r="G1" s="133"/>
      <c r="H1" s="133"/>
    </row>
    <row r="2" spans="1:8" ht="18.75" x14ac:dyDescent="0.25">
      <c r="A2" s="63"/>
      <c r="B2" s="1"/>
      <c r="C2" s="4"/>
      <c r="D2" s="1"/>
      <c r="E2" s="1"/>
      <c r="F2" s="1"/>
      <c r="G2" s="1"/>
      <c r="H2" s="1"/>
    </row>
    <row r="3" spans="1:8" ht="18.75" x14ac:dyDescent="0.25">
      <c r="A3" s="63"/>
      <c r="B3" s="1"/>
      <c r="C3" s="4"/>
      <c r="D3" s="1"/>
      <c r="E3" s="1"/>
      <c r="F3" s="1"/>
      <c r="G3" s="1"/>
      <c r="H3" s="1"/>
    </row>
    <row r="4" spans="1:8" ht="18.75" x14ac:dyDescent="0.25">
      <c r="A4" s="134" t="s">
        <v>1</v>
      </c>
      <c r="B4" s="134"/>
      <c r="C4" s="134"/>
      <c r="D4" s="134"/>
      <c r="E4" s="134"/>
      <c r="F4" s="134"/>
      <c r="G4" s="134"/>
      <c r="H4" s="134"/>
    </row>
    <row r="5" spans="1:8" ht="53.25" customHeight="1" x14ac:dyDescent="0.25">
      <c r="A5" s="135" t="s">
        <v>89</v>
      </c>
      <c r="B5" s="134"/>
      <c r="C5" s="134"/>
      <c r="D5" s="134"/>
      <c r="E5" s="134"/>
      <c r="F5" s="134"/>
      <c r="G5" s="134"/>
      <c r="H5" s="134"/>
    </row>
    <row r="6" spans="1:8" ht="18.75" x14ac:dyDescent="0.25">
      <c r="A6" s="63"/>
      <c r="B6" s="1"/>
      <c r="C6" s="4"/>
      <c r="D6" s="1"/>
      <c r="E6" s="1"/>
      <c r="F6" s="1"/>
      <c r="G6" s="1"/>
      <c r="H6" s="1"/>
    </row>
    <row r="7" spans="1:8" x14ac:dyDescent="0.25">
      <c r="A7" s="136" t="s">
        <v>5</v>
      </c>
      <c r="B7" s="136" t="s">
        <v>33</v>
      </c>
      <c r="C7" s="136" t="s">
        <v>2</v>
      </c>
      <c r="D7" s="136" t="s">
        <v>34</v>
      </c>
      <c r="E7" s="136" t="s">
        <v>35</v>
      </c>
      <c r="F7" s="136"/>
      <c r="G7" s="136"/>
      <c r="H7" s="136"/>
    </row>
    <row r="8" spans="1:8" x14ac:dyDescent="0.25">
      <c r="A8" s="136"/>
      <c r="B8" s="136"/>
      <c r="C8" s="136"/>
      <c r="D8" s="136"/>
      <c r="E8" s="62">
        <v>2017</v>
      </c>
      <c r="F8" s="61">
        <v>2018</v>
      </c>
      <c r="G8" s="61">
        <v>2019</v>
      </c>
      <c r="H8" s="61">
        <v>2020</v>
      </c>
    </row>
    <row r="9" spans="1:8" x14ac:dyDescent="0.25">
      <c r="A9" s="61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</row>
    <row r="10" spans="1:8" ht="32.25" customHeight="1" x14ac:dyDescent="0.25">
      <c r="A10" s="32">
        <v>1</v>
      </c>
      <c r="B10" s="130" t="s">
        <v>90</v>
      </c>
      <c r="C10" s="137"/>
      <c r="D10" s="137"/>
      <c r="E10" s="137"/>
      <c r="F10" s="137"/>
      <c r="G10" s="137"/>
      <c r="H10" s="138"/>
    </row>
    <row r="11" spans="1:8" ht="36.75" customHeight="1" thickBot="1" x14ac:dyDescent="0.3">
      <c r="A11" s="33" t="s">
        <v>65</v>
      </c>
      <c r="B11" s="139" t="s">
        <v>91</v>
      </c>
      <c r="C11" s="140"/>
      <c r="D11" s="140"/>
      <c r="E11" s="140"/>
      <c r="F11" s="140"/>
      <c r="G11" s="140"/>
      <c r="H11" s="141"/>
    </row>
    <row r="12" spans="1:8" ht="48" thickBot="1" x14ac:dyDescent="0.3">
      <c r="A12" s="33" t="s">
        <v>66</v>
      </c>
      <c r="B12" s="34" t="s">
        <v>92</v>
      </c>
      <c r="C12" s="77" t="s">
        <v>52</v>
      </c>
      <c r="D12" s="36" t="s">
        <v>68</v>
      </c>
      <c r="E12" s="37">
        <v>0</v>
      </c>
      <c r="F12" s="37">
        <v>0</v>
      </c>
      <c r="G12" s="37">
        <v>0</v>
      </c>
      <c r="H12" s="37">
        <v>0</v>
      </c>
    </row>
    <row r="13" spans="1:8" ht="51.75" customHeight="1" thickBot="1" x14ac:dyDescent="0.3">
      <c r="A13" s="33" t="s">
        <v>55</v>
      </c>
      <c r="B13" s="34" t="s">
        <v>93</v>
      </c>
      <c r="C13" s="78" t="s">
        <v>52</v>
      </c>
      <c r="D13" s="36" t="s">
        <v>68</v>
      </c>
      <c r="E13" s="37">
        <v>0</v>
      </c>
      <c r="F13" s="37">
        <v>0</v>
      </c>
      <c r="G13" s="37">
        <v>0</v>
      </c>
      <c r="H13" s="37">
        <v>0</v>
      </c>
    </row>
    <row r="14" spans="1:8" ht="54" customHeight="1" thickBot="1" x14ac:dyDescent="0.3">
      <c r="A14" s="33" t="s">
        <v>70</v>
      </c>
      <c r="B14" s="34" t="s">
        <v>94</v>
      </c>
      <c r="C14" s="78" t="s">
        <v>52</v>
      </c>
      <c r="D14" s="36" t="s">
        <v>68</v>
      </c>
      <c r="E14" s="37">
        <v>0</v>
      </c>
      <c r="F14" s="37">
        <v>0</v>
      </c>
      <c r="G14" s="37">
        <v>0</v>
      </c>
      <c r="H14" s="37">
        <v>0</v>
      </c>
    </row>
  </sheetData>
  <mergeCells count="10">
    <mergeCell ref="B10:H10"/>
    <mergeCell ref="B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32"/>
  <sheetViews>
    <sheetView tabSelected="1" view="pageBreakPreview" topLeftCell="A17" zoomScale="80" zoomScaleNormal="70" zoomScaleSheetLayoutView="80" workbookViewId="0">
      <selection activeCell="I29" sqref="I29"/>
    </sheetView>
  </sheetViews>
  <sheetFormatPr defaultRowHeight="18.75" x14ac:dyDescent="0.25"/>
  <cols>
    <col min="1" max="1" width="4.625" style="42" customWidth="1"/>
    <col min="2" max="2" width="50.25" style="23" customWidth="1"/>
    <col min="3" max="3" width="18.5" style="23" customWidth="1"/>
    <col min="4" max="5" width="7.375" style="23" customWidth="1"/>
    <col min="6" max="6" width="17.75" style="23" customWidth="1"/>
    <col min="7" max="7" width="5.75" style="23" customWidth="1"/>
    <col min="8" max="10" width="18.25" style="23" customWidth="1"/>
    <col min="11" max="11" width="20" style="23" customWidth="1"/>
    <col min="12" max="12" width="24.5" style="23" customWidth="1"/>
    <col min="13" max="16384" width="9" style="23"/>
  </cols>
  <sheetData>
    <row r="1" spans="1:15" ht="121.5" customHeight="1" x14ac:dyDescent="0.25">
      <c r="K1" s="133" t="s">
        <v>150</v>
      </c>
      <c r="L1" s="133"/>
    </row>
    <row r="4" spans="1:15" x14ac:dyDescent="0.25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5" x14ac:dyDescent="0.25">
      <c r="A5" s="158" t="s">
        <v>96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7" spans="1:15" s="24" customFormat="1" ht="32.25" customHeight="1" x14ac:dyDescent="0.25">
      <c r="A7" s="159" t="s">
        <v>5</v>
      </c>
      <c r="B7" s="159" t="s">
        <v>36</v>
      </c>
      <c r="C7" s="159" t="s">
        <v>12</v>
      </c>
      <c r="D7" s="159" t="s">
        <v>10</v>
      </c>
      <c r="E7" s="159"/>
      <c r="F7" s="159"/>
      <c r="G7" s="159"/>
      <c r="H7" s="159" t="s">
        <v>37</v>
      </c>
      <c r="I7" s="159"/>
      <c r="J7" s="159"/>
      <c r="K7" s="159"/>
      <c r="L7" s="159" t="s">
        <v>38</v>
      </c>
    </row>
    <row r="8" spans="1:15" s="24" customFormat="1" ht="106.5" customHeight="1" x14ac:dyDescent="0.25">
      <c r="A8" s="159"/>
      <c r="B8" s="159"/>
      <c r="C8" s="159"/>
      <c r="D8" s="116" t="s">
        <v>12</v>
      </c>
      <c r="E8" s="116" t="s">
        <v>13</v>
      </c>
      <c r="F8" s="116" t="s">
        <v>14</v>
      </c>
      <c r="G8" s="116" t="s">
        <v>15</v>
      </c>
      <c r="H8" s="116">
        <v>2018</v>
      </c>
      <c r="I8" s="116">
        <v>2019</v>
      </c>
      <c r="J8" s="116">
        <v>2020</v>
      </c>
      <c r="K8" s="116" t="s">
        <v>39</v>
      </c>
      <c r="L8" s="159"/>
    </row>
    <row r="9" spans="1:15" s="24" customFormat="1" ht="15.75" x14ac:dyDescent="0.25">
      <c r="A9" s="116">
        <v>1</v>
      </c>
      <c r="B9" s="116">
        <v>2</v>
      </c>
      <c r="C9" s="116">
        <v>3</v>
      </c>
      <c r="D9" s="116">
        <v>4</v>
      </c>
      <c r="E9" s="116">
        <v>5</v>
      </c>
      <c r="F9" s="116">
        <v>6</v>
      </c>
      <c r="G9" s="116">
        <v>7</v>
      </c>
      <c r="H9" s="116">
        <v>8</v>
      </c>
      <c r="I9" s="116">
        <v>9</v>
      </c>
      <c r="J9" s="116">
        <v>10</v>
      </c>
      <c r="K9" s="116">
        <v>11</v>
      </c>
      <c r="L9" s="116">
        <v>12</v>
      </c>
    </row>
    <row r="10" spans="1:15" s="6" customFormat="1" ht="48.75" customHeight="1" x14ac:dyDescent="0.3">
      <c r="A10" s="145" t="s">
        <v>97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N10" s="29"/>
      <c r="O10" s="29"/>
    </row>
    <row r="11" spans="1:15" s="6" customFormat="1" ht="44.25" customHeight="1" x14ac:dyDescent="0.3">
      <c r="A11" s="153" t="s">
        <v>98</v>
      </c>
      <c r="B11" s="153"/>
      <c r="C11" s="153"/>
      <c r="D11" s="153"/>
      <c r="E11" s="153"/>
      <c r="F11" s="153"/>
      <c r="G11" s="153"/>
      <c r="H11" s="43">
        <f>H12+H18</f>
        <v>17842.768</v>
      </c>
      <c r="I11" s="43">
        <f t="shared" ref="I11:K11" si="0">I12+I18</f>
        <v>8746.848</v>
      </c>
      <c r="J11" s="43">
        <f t="shared" si="0"/>
        <v>8746.848</v>
      </c>
      <c r="K11" s="43">
        <f t="shared" si="0"/>
        <v>35336.464</v>
      </c>
      <c r="L11" s="149" t="s">
        <v>99</v>
      </c>
      <c r="N11" s="29"/>
      <c r="O11" s="29"/>
    </row>
    <row r="12" spans="1:15" s="47" customFormat="1" ht="40.5" customHeight="1" x14ac:dyDescent="0.3">
      <c r="A12" s="161" t="s">
        <v>53</v>
      </c>
      <c r="B12" s="162" t="s">
        <v>167</v>
      </c>
      <c r="C12" s="100" t="s">
        <v>58</v>
      </c>
      <c r="D12" s="45" t="s">
        <v>17</v>
      </c>
      <c r="E12" s="45" t="s">
        <v>17</v>
      </c>
      <c r="F12" s="45" t="s">
        <v>17</v>
      </c>
      <c r="G12" s="45" t="s">
        <v>17</v>
      </c>
      <c r="H12" s="46">
        <f>SUM(H13:H17)</f>
        <v>4423.21</v>
      </c>
      <c r="I12" s="46">
        <f t="shared" ref="I12:J12" si="1">SUM(I13:I17)</f>
        <v>4423.21</v>
      </c>
      <c r="J12" s="46">
        <f t="shared" si="1"/>
        <v>4423.21</v>
      </c>
      <c r="K12" s="46">
        <f t="shared" ref="K12:K15" si="2">H12+I12+J12</f>
        <v>13269.630000000001</v>
      </c>
      <c r="L12" s="149"/>
      <c r="O12" s="48"/>
    </row>
    <row r="13" spans="1:15" s="47" customFormat="1" ht="111.75" customHeight="1" x14ac:dyDescent="0.3">
      <c r="A13" s="161"/>
      <c r="B13" s="162"/>
      <c r="C13" s="118" t="s">
        <v>59</v>
      </c>
      <c r="D13" s="92" t="s">
        <v>60</v>
      </c>
      <c r="E13" s="92" t="s">
        <v>61</v>
      </c>
      <c r="F13" s="69" t="s">
        <v>133</v>
      </c>
      <c r="G13" s="92">
        <v>244</v>
      </c>
      <c r="H13" s="128">
        <v>1589.8</v>
      </c>
      <c r="I13" s="88">
        <v>1589.8</v>
      </c>
      <c r="J13" s="88">
        <v>1589.8</v>
      </c>
      <c r="K13" s="88">
        <f t="shared" si="2"/>
        <v>4769.3999999999996</v>
      </c>
      <c r="L13" s="149"/>
      <c r="O13" s="48"/>
    </row>
    <row r="14" spans="1:15" s="47" customFormat="1" ht="81" customHeight="1" x14ac:dyDescent="0.3">
      <c r="A14" s="161" t="s">
        <v>44</v>
      </c>
      <c r="B14" s="163" t="s">
        <v>168</v>
      </c>
      <c r="C14" s="118" t="s">
        <v>159</v>
      </c>
      <c r="D14" s="111" t="s">
        <v>161</v>
      </c>
      <c r="E14" s="154" t="s">
        <v>61</v>
      </c>
      <c r="F14" s="160" t="s">
        <v>142</v>
      </c>
      <c r="G14" s="92" t="s">
        <v>158</v>
      </c>
      <c r="H14" s="128">
        <v>323.26</v>
      </c>
      <c r="I14" s="88">
        <v>323.26</v>
      </c>
      <c r="J14" s="88">
        <v>323.26</v>
      </c>
      <c r="K14" s="88">
        <f t="shared" ref="K14" si="3">H14+I14+J14</f>
        <v>969.78</v>
      </c>
      <c r="L14" s="149"/>
      <c r="O14" s="48"/>
    </row>
    <row r="15" spans="1:15" s="47" customFormat="1" ht="114" customHeight="1" x14ac:dyDescent="0.3">
      <c r="A15" s="161"/>
      <c r="B15" s="163"/>
      <c r="C15" s="118" t="s">
        <v>59</v>
      </c>
      <c r="D15" s="111" t="s">
        <v>60</v>
      </c>
      <c r="E15" s="154"/>
      <c r="F15" s="160"/>
      <c r="G15" s="92" t="s">
        <v>64</v>
      </c>
      <c r="H15" s="128">
        <v>2415.15</v>
      </c>
      <c r="I15" s="88">
        <v>2415.15</v>
      </c>
      <c r="J15" s="88">
        <v>2415.15</v>
      </c>
      <c r="K15" s="88">
        <f t="shared" si="2"/>
        <v>7245.4500000000007</v>
      </c>
      <c r="L15" s="149"/>
      <c r="O15" s="48"/>
    </row>
    <row r="16" spans="1:15" s="47" customFormat="1" ht="114.75" customHeight="1" x14ac:dyDescent="0.3">
      <c r="A16" s="117" t="s">
        <v>103</v>
      </c>
      <c r="B16" s="118" t="s">
        <v>169</v>
      </c>
      <c r="C16" s="118" t="s">
        <v>59</v>
      </c>
      <c r="D16" s="51" t="s">
        <v>60</v>
      </c>
      <c r="E16" s="92" t="s">
        <v>61</v>
      </c>
      <c r="F16" s="51" t="s">
        <v>134</v>
      </c>
      <c r="G16" s="92" t="s">
        <v>60</v>
      </c>
      <c r="H16" s="128">
        <v>80</v>
      </c>
      <c r="I16" s="88">
        <v>80</v>
      </c>
      <c r="J16" s="88">
        <v>80</v>
      </c>
      <c r="K16" s="88">
        <f>H16+I16+J16</f>
        <v>240</v>
      </c>
      <c r="L16" s="149"/>
      <c r="O16" s="48"/>
    </row>
    <row r="17" spans="1:15" s="47" customFormat="1" ht="121.5" customHeight="1" x14ac:dyDescent="0.3">
      <c r="A17" s="117" t="s">
        <v>146</v>
      </c>
      <c r="B17" s="40" t="s">
        <v>170</v>
      </c>
      <c r="C17" s="118" t="s">
        <v>59</v>
      </c>
      <c r="D17" s="51" t="s">
        <v>60</v>
      </c>
      <c r="E17" s="92" t="s">
        <v>61</v>
      </c>
      <c r="F17" s="51" t="s">
        <v>135</v>
      </c>
      <c r="G17" s="92" t="s">
        <v>60</v>
      </c>
      <c r="H17" s="128">
        <v>15</v>
      </c>
      <c r="I17" s="88">
        <v>15</v>
      </c>
      <c r="J17" s="88">
        <v>15</v>
      </c>
      <c r="K17" s="88">
        <f>H17+I17+J17</f>
        <v>45</v>
      </c>
      <c r="L17" s="149"/>
      <c r="O17" s="48"/>
    </row>
    <row r="18" spans="1:15" s="6" customFormat="1" ht="48" customHeight="1" x14ac:dyDescent="0.3">
      <c r="A18" s="153" t="s">
        <v>104</v>
      </c>
      <c r="B18" s="153"/>
      <c r="C18" s="153"/>
      <c r="D18" s="153"/>
      <c r="E18" s="153"/>
      <c r="F18" s="153"/>
      <c r="G18" s="153"/>
      <c r="H18" s="43">
        <f>H19+H21+H24</f>
        <v>13419.558000000001</v>
      </c>
      <c r="I18" s="43">
        <f t="shared" ref="I18:K18" si="4">I19+I21+I24</f>
        <v>4323.6379999999999</v>
      </c>
      <c r="J18" s="43">
        <f t="shared" si="4"/>
        <v>4323.6379999999999</v>
      </c>
      <c r="K18" s="43">
        <f t="shared" si="4"/>
        <v>22066.833999999999</v>
      </c>
      <c r="L18" s="149" t="s">
        <v>62</v>
      </c>
      <c r="N18" s="29"/>
    </row>
    <row r="19" spans="1:15" s="47" customFormat="1" ht="37.5" customHeight="1" x14ac:dyDescent="0.3">
      <c r="A19" s="115"/>
      <c r="B19" s="79"/>
      <c r="C19" s="99" t="s">
        <v>58</v>
      </c>
      <c r="D19" s="89"/>
      <c r="E19" s="89"/>
      <c r="F19" s="91"/>
      <c r="G19" s="89"/>
      <c r="H19" s="90">
        <f>H20</f>
        <v>103.02</v>
      </c>
      <c r="I19" s="90">
        <f t="shared" ref="I19:K19" si="5">I20</f>
        <v>103.02</v>
      </c>
      <c r="J19" s="90">
        <f t="shared" si="5"/>
        <v>103.02</v>
      </c>
      <c r="K19" s="90">
        <f t="shared" si="5"/>
        <v>309.06</v>
      </c>
      <c r="L19" s="150"/>
    </row>
    <row r="20" spans="1:15" s="47" customFormat="1" ht="112.5" customHeight="1" x14ac:dyDescent="0.3">
      <c r="A20" s="115" t="s">
        <v>105</v>
      </c>
      <c r="B20" s="118" t="s">
        <v>171</v>
      </c>
      <c r="C20" s="118" t="s">
        <v>59</v>
      </c>
      <c r="D20" s="92" t="s">
        <v>60</v>
      </c>
      <c r="E20" s="92" t="s">
        <v>61</v>
      </c>
      <c r="F20" s="69" t="s">
        <v>162</v>
      </c>
      <c r="G20" s="92" t="s">
        <v>60</v>
      </c>
      <c r="H20" s="128">
        <v>103.02</v>
      </c>
      <c r="I20" s="88">
        <v>103.02</v>
      </c>
      <c r="J20" s="88">
        <v>103.02</v>
      </c>
      <c r="K20" s="88">
        <f>H20+I20+J20</f>
        <v>309.06</v>
      </c>
      <c r="L20" s="150"/>
    </row>
    <row r="21" spans="1:15" s="47" customFormat="1" ht="33.75" customHeight="1" x14ac:dyDescent="0.3">
      <c r="A21" s="115"/>
      <c r="B21" s="118"/>
      <c r="C21" s="99" t="s">
        <v>58</v>
      </c>
      <c r="D21" s="89"/>
      <c r="E21" s="89"/>
      <c r="F21" s="91"/>
      <c r="G21" s="89"/>
      <c r="H21" s="90">
        <f>H23+H22</f>
        <v>515.1</v>
      </c>
      <c r="I21" s="90">
        <f>I23+I22</f>
        <v>515.1</v>
      </c>
      <c r="J21" s="90">
        <f>J23+J22</f>
        <v>515.1</v>
      </c>
      <c r="K21" s="90">
        <f>K23+K22</f>
        <v>1545.3000000000002</v>
      </c>
      <c r="L21" s="150"/>
    </row>
    <row r="22" spans="1:15" s="47" customFormat="1" ht="80.25" customHeight="1" x14ac:dyDescent="0.3">
      <c r="A22" s="148" t="s">
        <v>106</v>
      </c>
      <c r="B22" s="147" t="s">
        <v>172</v>
      </c>
      <c r="C22" s="147" t="s">
        <v>59</v>
      </c>
      <c r="D22" s="154" t="s">
        <v>60</v>
      </c>
      <c r="E22" s="157" t="s">
        <v>61</v>
      </c>
      <c r="F22" s="151" t="s">
        <v>136</v>
      </c>
      <c r="G22" s="92">
        <v>244</v>
      </c>
      <c r="H22" s="128">
        <v>436.8</v>
      </c>
      <c r="I22" s="88">
        <v>436.8</v>
      </c>
      <c r="J22" s="88">
        <v>436.8</v>
      </c>
      <c r="K22" s="88">
        <f>H22+I22+J22</f>
        <v>1310.4000000000001</v>
      </c>
      <c r="L22" s="150"/>
    </row>
    <row r="23" spans="1:15" s="47" customFormat="1" ht="30" customHeight="1" x14ac:dyDescent="0.3">
      <c r="A23" s="152"/>
      <c r="B23" s="155"/>
      <c r="C23" s="147"/>
      <c r="D23" s="154"/>
      <c r="E23" s="157"/>
      <c r="F23" s="151"/>
      <c r="G23" s="92" t="s">
        <v>64</v>
      </c>
      <c r="H23" s="128">
        <v>78.3</v>
      </c>
      <c r="I23" s="88">
        <v>78.3</v>
      </c>
      <c r="J23" s="88">
        <v>78.3</v>
      </c>
      <c r="K23" s="88">
        <f>H23+I23+J23</f>
        <v>234.89999999999998</v>
      </c>
      <c r="L23" s="150"/>
    </row>
    <row r="24" spans="1:15" s="47" customFormat="1" ht="33.75" customHeight="1" x14ac:dyDescent="0.3">
      <c r="A24" s="115"/>
      <c r="B24" s="118"/>
      <c r="C24" s="99" t="s">
        <v>58</v>
      </c>
      <c r="D24" s="89"/>
      <c r="E24" s="89"/>
      <c r="F24" s="91"/>
      <c r="G24" s="89"/>
      <c r="H24" s="90">
        <f>SUM(H25:H29)</f>
        <v>12801.438</v>
      </c>
      <c r="I24" s="90">
        <f t="shared" ref="I24:J24" si="6">SUM(I25:I29)</f>
        <v>3705.518</v>
      </c>
      <c r="J24" s="90">
        <f t="shared" si="6"/>
        <v>3705.518</v>
      </c>
      <c r="K24" s="90">
        <f>SUM(H24:J24)</f>
        <v>20212.473999999998</v>
      </c>
      <c r="L24" s="150"/>
    </row>
    <row r="25" spans="1:15" s="47" customFormat="1" ht="39.75" customHeight="1" x14ac:dyDescent="0.3">
      <c r="A25" s="148" t="s">
        <v>129</v>
      </c>
      <c r="B25" s="147" t="s">
        <v>130</v>
      </c>
      <c r="C25" s="156" t="s">
        <v>59</v>
      </c>
      <c r="D25" s="51" t="s">
        <v>60</v>
      </c>
      <c r="E25" s="51" t="s">
        <v>61</v>
      </c>
      <c r="F25" s="52" t="s">
        <v>137</v>
      </c>
      <c r="G25" s="92" t="s">
        <v>138</v>
      </c>
      <c r="H25" s="128">
        <v>6725.018</v>
      </c>
      <c r="I25" s="88">
        <v>1872.86</v>
      </c>
      <c r="J25" s="88">
        <v>1872.86</v>
      </c>
      <c r="K25" s="88">
        <f>SUM(H25:J25)</f>
        <v>10470.738000000001</v>
      </c>
      <c r="L25" s="150"/>
    </row>
    <row r="26" spans="1:15" s="47" customFormat="1" ht="36" customHeight="1" x14ac:dyDescent="0.3">
      <c r="A26" s="148"/>
      <c r="B26" s="147"/>
      <c r="C26" s="156"/>
      <c r="D26" s="51" t="s">
        <v>60</v>
      </c>
      <c r="E26" s="51" t="s">
        <v>61</v>
      </c>
      <c r="F26" s="52" t="s">
        <v>137</v>
      </c>
      <c r="G26" s="92" t="s">
        <v>139</v>
      </c>
      <c r="H26" s="128">
        <v>626.93600000000004</v>
      </c>
      <c r="I26" s="88">
        <v>125.836</v>
      </c>
      <c r="J26" s="88">
        <v>125.836</v>
      </c>
      <c r="K26" s="88">
        <f t="shared" ref="K26:K29" si="7">SUM(H26:J26)</f>
        <v>878.60800000000006</v>
      </c>
      <c r="L26" s="150"/>
    </row>
    <row r="27" spans="1:15" s="47" customFormat="1" ht="34.5" customHeight="1" x14ac:dyDescent="0.3">
      <c r="A27" s="148"/>
      <c r="B27" s="147"/>
      <c r="C27" s="156"/>
      <c r="D27" s="51" t="s">
        <v>60</v>
      </c>
      <c r="E27" s="51" t="s">
        <v>61</v>
      </c>
      <c r="F27" s="52" t="s">
        <v>137</v>
      </c>
      <c r="G27" s="92" t="s">
        <v>140</v>
      </c>
      <c r="H27" s="128">
        <v>2030.9559999999999</v>
      </c>
      <c r="I27" s="88">
        <v>565.60400000000004</v>
      </c>
      <c r="J27" s="88">
        <v>565.60400000000004</v>
      </c>
      <c r="K27" s="88">
        <f t="shared" si="7"/>
        <v>3162.1639999999998</v>
      </c>
      <c r="L27" s="150"/>
    </row>
    <row r="28" spans="1:15" s="47" customFormat="1" ht="36" customHeight="1" x14ac:dyDescent="0.3">
      <c r="A28" s="148"/>
      <c r="B28" s="147"/>
      <c r="C28" s="156"/>
      <c r="D28" s="51" t="s">
        <v>60</v>
      </c>
      <c r="E28" s="51" t="s">
        <v>61</v>
      </c>
      <c r="F28" s="52" t="s">
        <v>137</v>
      </c>
      <c r="G28" s="92">
        <v>244</v>
      </c>
      <c r="H28" s="128">
        <v>3398.5279999999998</v>
      </c>
      <c r="I28" s="88">
        <v>1121.2180000000001</v>
      </c>
      <c r="J28" s="88">
        <v>1121.2180000000001</v>
      </c>
      <c r="K28" s="88">
        <f t="shared" si="7"/>
        <v>5640.9639999999999</v>
      </c>
      <c r="L28" s="150"/>
    </row>
    <row r="29" spans="1:15" s="47" customFormat="1" ht="72" customHeight="1" x14ac:dyDescent="0.3">
      <c r="A29" s="148" t="s">
        <v>163</v>
      </c>
      <c r="B29" s="147" t="s">
        <v>164</v>
      </c>
      <c r="C29" s="156"/>
      <c r="D29" s="154" t="s">
        <v>60</v>
      </c>
      <c r="E29" s="157" t="s">
        <v>61</v>
      </c>
      <c r="F29" s="151" t="s">
        <v>141</v>
      </c>
      <c r="G29" s="92">
        <v>244</v>
      </c>
      <c r="H29" s="128">
        <v>20</v>
      </c>
      <c r="I29" s="88">
        <v>20</v>
      </c>
      <c r="J29" s="88">
        <v>20</v>
      </c>
      <c r="K29" s="88">
        <f t="shared" si="7"/>
        <v>60</v>
      </c>
      <c r="L29" s="150"/>
    </row>
    <row r="30" spans="1:15" s="47" customFormat="1" ht="26.25" hidden="1" customHeight="1" x14ac:dyDescent="0.3">
      <c r="A30" s="148"/>
      <c r="B30" s="147"/>
      <c r="C30" s="156"/>
      <c r="D30" s="154"/>
      <c r="E30" s="157"/>
      <c r="F30" s="151"/>
      <c r="G30" s="92" t="s">
        <v>64</v>
      </c>
      <c r="H30" s="88">
        <v>54.8</v>
      </c>
      <c r="I30" s="88">
        <v>54.8</v>
      </c>
      <c r="J30" s="88">
        <v>54.8</v>
      </c>
      <c r="K30" s="88">
        <f>H30+I30+J30</f>
        <v>164.39999999999998</v>
      </c>
      <c r="L30" s="150"/>
    </row>
    <row r="31" spans="1:15" s="6" customFormat="1" ht="18.75" hidden="1" customHeight="1" x14ac:dyDescent="0.3">
      <c r="A31" s="148"/>
      <c r="B31" s="147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5" ht="18.75" hidden="1" customHeight="1" x14ac:dyDescent="0.25">
      <c r="A32" s="148"/>
      <c r="B32" s="147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</sheetData>
  <autoFilter ref="A7:L9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34">
    <mergeCell ref="A10:L10"/>
    <mergeCell ref="A11:G11"/>
    <mergeCell ref="L11:L17"/>
    <mergeCell ref="E14:E15"/>
    <mergeCell ref="F14:F15"/>
    <mergeCell ref="A12:A13"/>
    <mergeCell ref="B12:B13"/>
    <mergeCell ref="B14:B15"/>
    <mergeCell ref="A14:A15"/>
    <mergeCell ref="K1:L1"/>
    <mergeCell ref="A4:L4"/>
    <mergeCell ref="A5:L5"/>
    <mergeCell ref="A7:A8"/>
    <mergeCell ref="B7:B8"/>
    <mergeCell ref="C7:C8"/>
    <mergeCell ref="D7:G7"/>
    <mergeCell ref="H7:K7"/>
    <mergeCell ref="L7:L8"/>
    <mergeCell ref="B25:B28"/>
    <mergeCell ref="A25:A28"/>
    <mergeCell ref="A29:A32"/>
    <mergeCell ref="B29:B32"/>
    <mergeCell ref="L18:L30"/>
    <mergeCell ref="F29:F30"/>
    <mergeCell ref="F22:F23"/>
    <mergeCell ref="A22:A23"/>
    <mergeCell ref="A18:G18"/>
    <mergeCell ref="D29:D30"/>
    <mergeCell ref="C22:C23"/>
    <mergeCell ref="B22:B23"/>
    <mergeCell ref="D22:D23"/>
    <mergeCell ref="C25:C30"/>
    <mergeCell ref="E29:E30"/>
    <mergeCell ref="E22:E23"/>
  </mergeCells>
  <printOptions horizontalCentered="1" verticalCentered="1"/>
  <pageMargins left="0.78740157480314965" right="0.78740157480314965" top="1.1811023622047245" bottom="0.19685039370078741" header="0.31496062992125984" footer="0.23622047244094491"/>
  <pageSetup paperSize="9" scale="51" fitToHeight="2" orientation="landscape" r:id="rId1"/>
  <headerFooter scaleWithDoc="0"/>
  <colBreaks count="1" manualBreakCount="1">
    <brk id="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17"/>
  <sheetViews>
    <sheetView topLeftCell="A4" zoomScale="80" zoomScaleNormal="80" workbookViewId="0">
      <selection activeCell="H13" sqref="H13"/>
    </sheetView>
  </sheetViews>
  <sheetFormatPr defaultRowHeight="15.75" x14ac:dyDescent="0.25"/>
  <cols>
    <col min="1" max="1" width="4.75" customWidth="1"/>
    <col min="2" max="2" width="49.625" customWidth="1"/>
    <col min="3" max="3" width="18.5" customWidth="1"/>
    <col min="4" max="5" width="7.375" customWidth="1"/>
    <col min="6" max="6" width="17.75" customWidth="1"/>
    <col min="7" max="7" width="5.75" customWidth="1"/>
    <col min="8" max="10" width="18.25" customWidth="1"/>
    <col min="11" max="11" width="20" customWidth="1"/>
    <col min="12" max="12" width="24.5" customWidth="1"/>
  </cols>
  <sheetData>
    <row r="1" spans="1:12" ht="88.5" customHeight="1" x14ac:dyDescent="0.25">
      <c r="A1" s="65"/>
      <c r="B1" s="23"/>
      <c r="C1" s="23"/>
      <c r="D1" s="23"/>
      <c r="E1" s="23"/>
      <c r="F1" s="23"/>
      <c r="G1" s="23"/>
      <c r="H1" s="23"/>
      <c r="I1" s="23"/>
      <c r="J1" s="23"/>
      <c r="K1" s="133" t="s">
        <v>151</v>
      </c>
      <c r="L1" s="133"/>
    </row>
    <row r="2" spans="1:12" ht="18.75" x14ac:dyDescent="0.25">
      <c r="A2" s="6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x14ac:dyDescent="0.25">
      <c r="A3" s="6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8.75" x14ac:dyDescent="0.25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8.75" x14ac:dyDescent="0.25">
      <c r="A5" s="158" t="s">
        <v>100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8.75" x14ac:dyDescent="0.25">
      <c r="A6" s="6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159" t="s">
        <v>5</v>
      </c>
      <c r="B7" s="159" t="s">
        <v>36</v>
      </c>
      <c r="C7" s="159" t="s">
        <v>12</v>
      </c>
      <c r="D7" s="159" t="s">
        <v>10</v>
      </c>
      <c r="E7" s="159"/>
      <c r="F7" s="159"/>
      <c r="G7" s="159"/>
      <c r="H7" s="159" t="s">
        <v>37</v>
      </c>
      <c r="I7" s="159"/>
      <c r="J7" s="159"/>
      <c r="K7" s="159"/>
      <c r="L7" s="159" t="s">
        <v>38</v>
      </c>
    </row>
    <row r="8" spans="1:12" ht="47.25" x14ac:dyDescent="0.25">
      <c r="A8" s="159"/>
      <c r="B8" s="159"/>
      <c r="C8" s="159"/>
      <c r="D8" s="66" t="s">
        <v>12</v>
      </c>
      <c r="E8" s="66" t="s">
        <v>13</v>
      </c>
      <c r="F8" s="66" t="s">
        <v>14</v>
      </c>
      <c r="G8" s="66" t="s">
        <v>15</v>
      </c>
      <c r="H8" s="66">
        <v>2018</v>
      </c>
      <c r="I8" s="66">
        <v>2019</v>
      </c>
      <c r="J8" s="66">
        <v>2020</v>
      </c>
      <c r="K8" s="66" t="s">
        <v>39</v>
      </c>
      <c r="L8" s="159"/>
    </row>
    <row r="9" spans="1:12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</row>
    <row r="10" spans="1:12" x14ac:dyDescent="0.25">
      <c r="A10" s="145" t="s">
        <v>101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37.5" customHeight="1" x14ac:dyDescent="0.25">
      <c r="A11" s="168" t="s">
        <v>102</v>
      </c>
      <c r="B11" s="168"/>
      <c r="C11" s="168"/>
      <c r="D11" s="168"/>
      <c r="E11" s="168"/>
      <c r="F11" s="168"/>
      <c r="G11" s="168"/>
      <c r="H11" s="30">
        <f>H12+H14</f>
        <v>331.18</v>
      </c>
      <c r="I11" s="30">
        <f t="shared" ref="I11:K11" si="0">I12+I14</f>
        <v>331.18</v>
      </c>
      <c r="J11" s="30">
        <f t="shared" si="0"/>
        <v>331.18</v>
      </c>
      <c r="K11" s="30">
        <f t="shared" si="0"/>
        <v>993.54</v>
      </c>
      <c r="L11" s="165" t="s">
        <v>75</v>
      </c>
    </row>
    <row r="12" spans="1:12" ht="31.5" x14ac:dyDescent="0.25">
      <c r="A12" s="161" t="s">
        <v>53</v>
      </c>
      <c r="B12" s="147" t="s">
        <v>173</v>
      </c>
      <c r="C12" s="44" t="s">
        <v>58</v>
      </c>
      <c r="D12" s="49" t="s">
        <v>17</v>
      </c>
      <c r="E12" s="49" t="s">
        <v>17</v>
      </c>
      <c r="F12" s="50" t="s">
        <v>17</v>
      </c>
      <c r="G12" s="49" t="s">
        <v>17</v>
      </c>
      <c r="H12" s="53">
        <f>H13</f>
        <v>231.18</v>
      </c>
      <c r="I12" s="53">
        <f t="shared" ref="I12:J12" si="1">I13</f>
        <v>231.18</v>
      </c>
      <c r="J12" s="53">
        <f t="shared" si="1"/>
        <v>231.18</v>
      </c>
      <c r="K12" s="53">
        <f>H12+I12+J12</f>
        <v>693.54</v>
      </c>
      <c r="L12" s="166"/>
    </row>
    <row r="13" spans="1:12" ht="110.25" x14ac:dyDescent="0.25">
      <c r="A13" s="161"/>
      <c r="B13" s="147"/>
      <c r="C13" s="67" t="s">
        <v>57</v>
      </c>
      <c r="D13" s="68" t="s">
        <v>60</v>
      </c>
      <c r="E13" s="68" t="s">
        <v>61</v>
      </c>
      <c r="F13" s="69" t="s">
        <v>143</v>
      </c>
      <c r="G13" s="68" t="s">
        <v>60</v>
      </c>
      <c r="H13" s="54">
        <v>231.18</v>
      </c>
      <c r="I13" s="54">
        <v>231.18</v>
      </c>
      <c r="J13" s="54">
        <v>231.18</v>
      </c>
      <c r="K13" s="54">
        <f t="shared" ref="K13:K16" si="2">H13+I13+J13</f>
        <v>693.54</v>
      </c>
      <c r="L13" s="166"/>
    </row>
    <row r="14" spans="1:12" ht="31.5" x14ac:dyDescent="0.25">
      <c r="A14" s="161" t="s">
        <v>54</v>
      </c>
      <c r="B14" s="147" t="s">
        <v>63</v>
      </c>
      <c r="C14" s="44" t="s">
        <v>58</v>
      </c>
      <c r="D14" s="49" t="s">
        <v>17</v>
      </c>
      <c r="E14" s="49" t="s">
        <v>17</v>
      </c>
      <c r="F14" s="50" t="s">
        <v>17</v>
      </c>
      <c r="G14" s="49" t="s">
        <v>17</v>
      </c>
      <c r="H14" s="53">
        <f>SUM(H15:H16)</f>
        <v>100</v>
      </c>
      <c r="I14" s="53">
        <f t="shared" ref="I14:J14" si="3">SUM(I15:I16)</f>
        <v>100</v>
      </c>
      <c r="J14" s="53">
        <f t="shared" si="3"/>
        <v>100</v>
      </c>
      <c r="K14" s="53">
        <f t="shared" si="2"/>
        <v>300</v>
      </c>
      <c r="L14" s="166"/>
    </row>
    <row r="15" spans="1:12" ht="126" customHeight="1" x14ac:dyDescent="0.25">
      <c r="A15" s="161"/>
      <c r="B15" s="147"/>
      <c r="C15" s="94" t="s">
        <v>57</v>
      </c>
      <c r="D15" s="93" t="s">
        <v>60</v>
      </c>
      <c r="E15" s="92" t="s">
        <v>61</v>
      </c>
      <c r="F15" s="95" t="s">
        <v>157</v>
      </c>
      <c r="G15" s="68" t="s">
        <v>60</v>
      </c>
      <c r="H15" s="55">
        <v>50</v>
      </c>
      <c r="I15" s="55">
        <v>50</v>
      </c>
      <c r="J15" s="55">
        <v>50</v>
      </c>
      <c r="K15" s="39">
        <f t="shared" si="2"/>
        <v>150</v>
      </c>
      <c r="L15" s="166"/>
    </row>
    <row r="16" spans="1:12" ht="117.75" customHeight="1" x14ac:dyDescent="0.25">
      <c r="A16" s="64" t="s">
        <v>103</v>
      </c>
      <c r="B16" s="41" t="s">
        <v>107</v>
      </c>
      <c r="C16" s="70" t="s">
        <v>57</v>
      </c>
      <c r="D16" s="71" t="s">
        <v>60</v>
      </c>
      <c r="E16" s="68" t="s">
        <v>61</v>
      </c>
      <c r="F16" s="112" t="s">
        <v>165</v>
      </c>
      <c r="G16" s="68" t="s">
        <v>60</v>
      </c>
      <c r="H16" s="55">
        <v>50</v>
      </c>
      <c r="I16" s="55">
        <v>50</v>
      </c>
      <c r="J16" s="55">
        <v>50</v>
      </c>
      <c r="K16" s="88">
        <f t="shared" si="2"/>
        <v>150</v>
      </c>
      <c r="L16" s="167"/>
    </row>
    <row r="17" spans="1:12" ht="18.75" x14ac:dyDescent="0.3">
      <c r="A17" s="164" t="s">
        <v>56</v>
      </c>
      <c r="B17" s="164"/>
      <c r="C17" s="164"/>
      <c r="D17" s="56"/>
      <c r="E17" s="56"/>
      <c r="F17" s="56"/>
      <c r="G17" s="56"/>
      <c r="H17" s="57">
        <f>H11</f>
        <v>331.18</v>
      </c>
      <c r="I17" s="57">
        <f t="shared" ref="I17:K17" si="4">I11</f>
        <v>331.18</v>
      </c>
      <c r="J17" s="57">
        <f t="shared" si="4"/>
        <v>331.18</v>
      </c>
      <c r="K17" s="57">
        <f t="shared" si="4"/>
        <v>993.54</v>
      </c>
      <c r="L17" s="31"/>
    </row>
  </sheetData>
  <mergeCells count="17">
    <mergeCell ref="A17:C17"/>
    <mergeCell ref="L11:L16"/>
    <mergeCell ref="A11:G11"/>
    <mergeCell ref="A12:A13"/>
    <mergeCell ref="B12:B13"/>
    <mergeCell ref="A14:A15"/>
    <mergeCell ref="B14:B15"/>
    <mergeCell ref="A10:L10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15"/>
  <sheetViews>
    <sheetView topLeftCell="A4" zoomScale="90" zoomScaleNormal="90" workbookViewId="0">
      <selection activeCell="H21" sqref="H21"/>
    </sheetView>
  </sheetViews>
  <sheetFormatPr defaultRowHeight="15.75" x14ac:dyDescent="0.25"/>
  <cols>
    <col min="1" max="1" width="4.75" customWidth="1"/>
    <col min="2" max="2" width="49.625" customWidth="1"/>
    <col min="3" max="3" width="18.5" customWidth="1"/>
    <col min="4" max="5" width="7.375" customWidth="1"/>
    <col min="6" max="6" width="17.75" customWidth="1"/>
    <col min="7" max="7" width="5.75" customWidth="1"/>
    <col min="8" max="10" width="18.25" customWidth="1"/>
    <col min="11" max="11" width="20" customWidth="1"/>
    <col min="12" max="12" width="24.5" customWidth="1"/>
  </cols>
  <sheetData>
    <row r="1" spans="1:12" ht="73.5" customHeight="1" x14ac:dyDescent="0.25">
      <c r="A1" s="65"/>
      <c r="B1" s="23"/>
      <c r="C1" s="23"/>
      <c r="D1" s="23"/>
      <c r="E1" s="23"/>
      <c r="F1" s="23"/>
      <c r="G1" s="23"/>
      <c r="H1" s="23"/>
      <c r="I1" s="23"/>
      <c r="J1" s="23"/>
      <c r="K1" s="133" t="s">
        <v>152</v>
      </c>
      <c r="L1" s="133"/>
    </row>
    <row r="2" spans="1:12" ht="18.75" x14ac:dyDescent="0.25">
      <c r="A2" s="6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x14ac:dyDescent="0.25">
      <c r="A3" s="6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8.75" x14ac:dyDescent="0.25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8.75" x14ac:dyDescent="0.25">
      <c r="A5" s="158" t="s">
        <v>117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8.75" x14ac:dyDescent="0.25">
      <c r="A6" s="6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159" t="s">
        <v>5</v>
      </c>
      <c r="B7" s="159" t="s">
        <v>36</v>
      </c>
      <c r="C7" s="159" t="s">
        <v>12</v>
      </c>
      <c r="D7" s="159" t="s">
        <v>10</v>
      </c>
      <c r="E7" s="159"/>
      <c r="F7" s="159"/>
      <c r="G7" s="159"/>
      <c r="H7" s="159" t="s">
        <v>37</v>
      </c>
      <c r="I7" s="159"/>
      <c r="J7" s="159"/>
      <c r="K7" s="159"/>
      <c r="L7" s="159" t="s">
        <v>38</v>
      </c>
    </row>
    <row r="8" spans="1:12" ht="47.25" x14ac:dyDescent="0.25">
      <c r="A8" s="159"/>
      <c r="B8" s="159"/>
      <c r="C8" s="159"/>
      <c r="D8" s="66" t="s">
        <v>12</v>
      </c>
      <c r="E8" s="66" t="s">
        <v>13</v>
      </c>
      <c r="F8" s="66" t="s">
        <v>14</v>
      </c>
      <c r="G8" s="66" t="s">
        <v>15</v>
      </c>
      <c r="H8" s="66">
        <v>2018</v>
      </c>
      <c r="I8" s="66">
        <v>2019</v>
      </c>
      <c r="J8" s="66">
        <v>2020</v>
      </c>
      <c r="K8" s="66" t="s">
        <v>39</v>
      </c>
      <c r="L8" s="159"/>
    </row>
    <row r="9" spans="1:12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9</v>
      </c>
      <c r="I9" s="66">
        <v>10</v>
      </c>
      <c r="J9" s="66">
        <v>11</v>
      </c>
      <c r="K9" s="66">
        <v>12</v>
      </c>
      <c r="L9" s="66">
        <v>13</v>
      </c>
    </row>
    <row r="10" spans="1:12" x14ac:dyDescent="0.25">
      <c r="A10" s="169" t="s">
        <v>108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1"/>
    </row>
    <row r="11" spans="1:12" x14ac:dyDescent="0.25">
      <c r="A11" s="169" t="s">
        <v>84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1"/>
    </row>
    <row r="12" spans="1:12" ht="30" x14ac:dyDescent="0.25">
      <c r="A12" s="66" t="s">
        <v>3</v>
      </c>
      <c r="B12" s="80" t="s">
        <v>109</v>
      </c>
      <c r="C12" s="76" t="s">
        <v>110</v>
      </c>
      <c r="D12" s="81">
        <v>241</v>
      </c>
      <c r="E12" s="82" t="s">
        <v>111</v>
      </c>
      <c r="F12" s="83" t="s">
        <v>144</v>
      </c>
      <c r="G12" s="81">
        <v>244</v>
      </c>
      <c r="H12" s="84">
        <v>87.438000000000002</v>
      </c>
      <c r="I12" s="84">
        <v>87.438000000000002</v>
      </c>
      <c r="J12" s="84">
        <v>87.438000000000002</v>
      </c>
      <c r="K12" s="85">
        <f>SUM(H12:J12)</f>
        <v>262.31400000000002</v>
      </c>
      <c r="L12" s="80" t="s">
        <v>112</v>
      </c>
    </row>
    <row r="13" spans="1:12" ht="90" x14ac:dyDescent="0.25">
      <c r="A13" s="66" t="s">
        <v>44</v>
      </c>
      <c r="B13" s="80" t="s">
        <v>113</v>
      </c>
      <c r="C13" s="76" t="s">
        <v>110</v>
      </c>
      <c r="D13" s="81">
        <v>241</v>
      </c>
      <c r="E13" s="82" t="s">
        <v>114</v>
      </c>
      <c r="F13" s="83">
        <v>1430050200</v>
      </c>
      <c r="G13" s="81">
        <v>322</v>
      </c>
      <c r="H13" s="84">
        <v>0</v>
      </c>
      <c r="I13" s="84">
        <v>0</v>
      </c>
      <c r="J13" s="84">
        <v>0</v>
      </c>
      <c r="K13" s="85">
        <v>0</v>
      </c>
      <c r="L13" s="80" t="s">
        <v>112</v>
      </c>
    </row>
    <row r="14" spans="1:12" ht="90" x14ac:dyDescent="0.25">
      <c r="A14" s="66" t="s">
        <v>76</v>
      </c>
      <c r="B14" s="80" t="s">
        <v>115</v>
      </c>
      <c r="C14" s="76" t="s">
        <v>110</v>
      </c>
      <c r="D14" s="81">
        <v>241</v>
      </c>
      <c r="E14" s="82" t="s">
        <v>114</v>
      </c>
      <c r="F14" s="83">
        <v>1430074580</v>
      </c>
      <c r="G14" s="81">
        <v>322</v>
      </c>
      <c r="H14" s="84">
        <v>0</v>
      </c>
      <c r="I14" s="84">
        <v>0</v>
      </c>
      <c r="J14" s="84">
        <v>0</v>
      </c>
      <c r="K14" s="85">
        <v>0</v>
      </c>
      <c r="L14" s="80" t="s">
        <v>112</v>
      </c>
    </row>
    <row r="15" spans="1:12" ht="18.75" x14ac:dyDescent="0.25">
      <c r="A15" s="86"/>
      <c r="B15" s="73" t="s">
        <v>116</v>
      </c>
      <c r="C15" s="86" t="s">
        <v>17</v>
      </c>
      <c r="D15" s="86" t="s">
        <v>17</v>
      </c>
      <c r="E15" s="86" t="s">
        <v>17</v>
      </c>
      <c r="F15" s="86" t="s">
        <v>17</v>
      </c>
      <c r="G15" s="86" t="s">
        <v>17</v>
      </c>
      <c r="H15" s="84">
        <f>SUM(H12:H14)</f>
        <v>87.438000000000002</v>
      </c>
      <c r="I15" s="84">
        <f t="shared" ref="I15:J15" si="0">SUM(I12:I14)</f>
        <v>87.438000000000002</v>
      </c>
      <c r="J15" s="84">
        <f t="shared" si="0"/>
        <v>87.438000000000002</v>
      </c>
      <c r="K15" s="110">
        <f>SUM(K12:K14)</f>
        <v>262.31400000000002</v>
      </c>
      <c r="L15" s="87"/>
    </row>
  </sheetData>
  <mergeCells count="11">
    <mergeCell ref="A11:L11"/>
    <mergeCell ref="A10:L10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ageMargins left="0.7" right="0.7" top="0.75" bottom="0.75" header="0.3" footer="0.3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15"/>
  <sheetViews>
    <sheetView topLeftCell="A10" zoomScale="80" zoomScaleNormal="80" workbookViewId="0">
      <selection activeCell="H13" sqref="H13"/>
    </sheetView>
  </sheetViews>
  <sheetFormatPr defaultRowHeight="15.75" x14ac:dyDescent="0.25"/>
  <cols>
    <col min="1" max="1" width="4.75" customWidth="1"/>
    <col min="2" max="2" width="49.625" customWidth="1"/>
    <col min="3" max="3" width="18.5" customWidth="1"/>
    <col min="4" max="5" width="7.375" customWidth="1"/>
    <col min="6" max="6" width="17.75" customWidth="1"/>
    <col min="7" max="7" width="5.75" customWidth="1"/>
    <col min="8" max="10" width="18.25" customWidth="1"/>
    <col min="11" max="11" width="20" customWidth="1"/>
    <col min="12" max="12" width="24.5" customWidth="1"/>
  </cols>
  <sheetData>
    <row r="1" spans="1:12" ht="74.25" customHeight="1" x14ac:dyDescent="0.25">
      <c r="A1" s="65"/>
      <c r="B1" s="23"/>
      <c r="C1" s="23"/>
      <c r="D1" s="23"/>
      <c r="E1" s="23"/>
      <c r="F1" s="23"/>
      <c r="G1" s="23"/>
      <c r="H1" s="23"/>
      <c r="I1" s="23"/>
      <c r="J1" s="23"/>
      <c r="K1" s="133" t="s">
        <v>153</v>
      </c>
      <c r="L1" s="133"/>
    </row>
    <row r="2" spans="1:12" ht="18.75" x14ac:dyDescent="0.25">
      <c r="A2" s="6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x14ac:dyDescent="0.25">
      <c r="A3" s="6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8.75" x14ac:dyDescent="0.25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8.75" x14ac:dyDescent="0.25">
      <c r="A5" s="158" t="s">
        <v>118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8.75" x14ac:dyDescent="0.25">
      <c r="A6" s="6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159" t="s">
        <v>5</v>
      </c>
      <c r="B7" s="159" t="s">
        <v>36</v>
      </c>
      <c r="C7" s="159" t="s">
        <v>12</v>
      </c>
      <c r="D7" s="159" t="s">
        <v>10</v>
      </c>
      <c r="E7" s="159"/>
      <c r="F7" s="159"/>
      <c r="G7" s="159"/>
      <c r="H7" s="159" t="s">
        <v>37</v>
      </c>
      <c r="I7" s="159"/>
      <c r="J7" s="159"/>
      <c r="K7" s="159"/>
      <c r="L7" s="159" t="s">
        <v>38</v>
      </c>
    </row>
    <row r="8" spans="1:12" ht="47.25" x14ac:dyDescent="0.25">
      <c r="A8" s="159"/>
      <c r="B8" s="159"/>
      <c r="C8" s="159"/>
      <c r="D8" s="66" t="s">
        <v>12</v>
      </c>
      <c r="E8" s="66" t="s">
        <v>13</v>
      </c>
      <c r="F8" s="66" t="s">
        <v>14</v>
      </c>
      <c r="G8" s="66" t="s">
        <v>15</v>
      </c>
      <c r="H8" s="66">
        <v>2018</v>
      </c>
      <c r="I8" s="66">
        <v>2019</v>
      </c>
      <c r="J8" s="66">
        <v>2020</v>
      </c>
      <c r="K8" s="66" t="s">
        <v>39</v>
      </c>
      <c r="L8" s="159"/>
    </row>
    <row r="9" spans="1:12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</row>
    <row r="10" spans="1:12" x14ac:dyDescent="0.25">
      <c r="A10" s="145" t="s">
        <v>119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33.75" customHeight="1" x14ac:dyDescent="0.25">
      <c r="A11" s="153" t="s">
        <v>120</v>
      </c>
      <c r="B11" s="153"/>
      <c r="C11" s="153"/>
      <c r="D11" s="153"/>
      <c r="E11" s="153"/>
      <c r="F11" s="153"/>
      <c r="G11" s="153"/>
      <c r="H11" s="39">
        <f>H12</f>
        <v>10</v>
      </c>
      <c r="I11" s="88">
        <f t="shared" ref="I11:K11" si="0">I12</f>
        <v>10</v>
      </c>
      <c r="J11" s="88">
        <f t="shared" si="0"/>
        <v>10</v>
      </c>
      <c r="K11" s="88">
        <f t="shared" si="0"/>
        <v>30</v>
      </c>
      <c r="L11" s="172" t="s">
        <v>121</v>
      </c>
    </row>
    <row r="12" spans="1:12" ht="31.5" x14ac:dyDescent="0.25">
      <c r="A12" s="161" t="s">
        <v>53</v>
      </c>
      <c r="B12" s="175" t="s">
        <v>174</v>
      </c>
      <c r="C12" s="44" t="s">
        <v>58</v>
      </c>
      <c r="D12" s="45" t="s">
        <v>17</v>
      </c>
      <c r="E12" s="45" t="s">
        <v>17</v>
      </c>
      <c r="F12" s="45" t="s">
        <v>17</v>
      </c>
      <c r="G12" s="45" t="s">
        <v>17</v>
      </c>
      <c r="H12" s="39">
        <v>10</v>
      </c>
      <c r="I12" s="88">
        <v>10</v>
      </c>
      <c r="J12" s="88">
        <v>10</v>
      </c>
      <c r="K12" s="88">
        <f>SUM(K13:K14)</f>
        <v>30</v>
      </c>
      <c r="L12" s="173"/>
    </row>
    <row r="13" spans="1:12" ht="286.5" customHeight="1" x14ac:dyDescent="0.25">
      <c r="A13" s="161"/>
      <c r="B13" s="176"/>
      <c r="C13" s="67" t="s">
        <v>59</v>
      </c>
      <c r="D13" s="68" t="s">
        <v>60</v>
      </c>
      <c r="E13" s="68" t="s">
        <v>61</v>
      </c>
      <c r="F13" s="52" t="s">
        <v>160</v>
      </c>
      <c r="G13" s="68">
        <v>244</v>
      </c>
      <c r="H13" s="39">
        <v>10</v>
      </c>
      <c r="I13" s="39">
        <v>10</v>
      </c>
      <c r="J13" s="39">
        <v>10</v>
      </c>
      <c r="K13" s="39">
        <f>SUM(H13:J13)</f>
        <v>30</v>
      </c>
      <c r="L13" s="174"/>
    </row>
    <row r="14" spans="1:12" ht="286.5" customHeight="1" x14ac:dyDescent="0.25">
      <c r="A14" s="129" t="s">
        <v>54</v>
      </c>
      <c r="B14" s="113" t="s">
        <v>175</v>
      </c>
      <c r="C14" s="103" t="s">
        <v>59</v>
      </c>
      <c r="D14" s="92" t="s">
        <v>60</v>
      </c>
      <c r="E14" s="92" t="s">
        <v>61</v>
      </c>
      <c r="F14" s="52" t="s">
        <v>166</v>
      </c>
      <c r="G14" s="92">
        <v>244</v>
      </c>
      <c r="H14" s="88">
        <v>0</v>
      </c>
      <c r="I14" s="88">
        <v>0</v>
      </c>
      <c r="J14" s="88">
        <v>0</v>
      </c>
      <c r="K14" s="88">
        <v>0</v>
      </c>
      <c r="L14" s="104" t="s">
        <v>156</v>
      </c>
    </row>
    <row r="15" spans="1:12" ht="18.75" x14ac:dyDescent="0.3">
      <c r="A15" s="164" t="s">
        <v>56</v>
      </c>
      <c r="B15" s="164"/>
      <c r="C15" s="164"/>
      <c r="D15" s="56"/>
      <c r="E15" s="56"/>
      <c r="F15" s="56"/>
      <c r="G15" s="56"/>
      <c r="H15" s="57">
        <f>H11</f>
        <v>10</v>
      </c>
      <c r="I15" s="57">
        <f t="shared" ref="I15:K15" si="1">I11</f>
        <v>10</v>
      </c>
      <c r="J15" s="57">
        <f t="shared" si="1"/>
        <v>10</v>
      </c>
      <c r="K15" s="57">
        <f t="shared" si="1"/>
        <v>30</v>
      </c>
      <c r="L15" s="31"/>
    </row>
  </sheetData>
  <mergeCells count="15">
    <mergeCell ref="A15:C15"/>
    <mergeCell ref="A10:L10"/>
    <mergeCell ref="A11:G11"/>
    <mergeCell ref="L11:L13"/>
    <mergeCell ref="A12:A13"/>
    <mergeCell ref="B12:B13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ageMargins left="0.7" right="0.7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26"/>
  <sheetViews>
    <sheetView workbookViewId="0">
      <selection activeCell="D10" sqref="D10"/>
    </sheetView>
  </sheetViews>
  <sheetFormatPr defaultRowHeight="15.75" x14ac:dyDescent="0.25"/>
  <cols>
    <col min="1" max="1" width="6.625" customWidth="1"/>
    <col min="2" max="2" width="15.75" customWidth="1"/>
    <col min="3" max="3" width="62.125" customWidth="1"/>
    <col min="4" max="5" width="16.375" customWidth="1"/>
  </cols>
  <sheetData>
    <row r="1" spans="1:6" ht="18.75" x14ac:dyDescent="0.25">
      <c r="A1" s="4"/>
      <c r="B1" s="1"/>
      <c r="C1" s="1"/>
      <c r="D1" s="179" t="s">
        <v>176</v>
      </c>
      <c r="E1" s="179"/>
      <c r="F1" s="1"/>
    </row>
    <row r="2" spans="1:6" ht="58.5" customHeight="1" x14ac:dyDescent="0.25">
      <c r="A2" s="4"/>
      <c r="B2" s="1"/>
      <c r="C2" s="1"/>
      <c r="D2" s="146" t="s">
        <v>122</v>
      </c>
      <c r="E2" s="146"/>
      <c r="F2" s="146"/>
    </row>
    <row r="3" spans="1:6" ht="18.75" x14ac:dyDescent="0.25">
      <c r="A3" s="122"/>
      <c r="B3" s="1"/>
      <c r="C3" s="1"/>
      <c r="D3" s="1"/>
      <c r="E3" s="1"/>
      <c r="F3" s="1"/>
    </row>
    <row r="4" spans="1:6" ht="18.75" x14ac:dyDescent="0.25">
      <c r="A4" s="122"/>
      <c r="B4" s="1"/>
      <c r="C4" s="1"/>
      <c r="D4" s="1"/>
      <c r="E4" s="1"/>
      <c r="F4" s="1"/>
    </row>
    <row r="5" spans="1:6" ht="18.75" x14ac:dyDescent="0.25">
      <c r="A5" s="134" t="s">
        <v>0</v>
      </c>
      <c r="B5" s="134"/>
      <c r="C5" s="134"/>
      <c r="D5" s="134"/>
      <c r="E5" s="134"/>
      <c r="F5" s="1"/>
    </row>
    <row r="6" spans="1:6" ht="18.75" x14ac:dyDescent="0.25">
      <c r="A6" s="134" t="s">
        <v>177</v>
      </c>
      <c r="B6" s="134"/>
      <c r="C6" s="134"/>
      <c r="D6" s="134"/>
      <c r="E6" s="134"/>
      <c r="F6" s="1"/>
    </row>
    <row r="7" spans="1:6" ht="18.75" x14ac:dyDescent="0.25">
      <c r="A7" s="134" t="s">
        <v>178</v>
      </c>
      <c r="B7" s="134"/>
      <c r="C7" s="134"/>
      <c r="D7" s="134"/>
      <c r="E7" s="134"/>
      <c r="F7" s="1"/>
    </row>
    <row r="8" spans="1:6" ht="18.75" x14ac:dyDescent="0.25">
      <c r="A8" s="134" t="s">
        <v>179</v>
      </c>
      <c r="B8" s="134"/>
      <c r="C8" s="134"/>
      <c r="D8" s="134"/>
      <c r="E8" s="134"/>
      <c r="F8" s="1"/>
    </row>
    <row r="9" spans="1:6" ht="18.75" x14ac:dyDescent="0.25">
      <c r="A9" s="134" t="s">
        <v>200</v>
      </c>
      <c r="B9" s="134"/>
      <c r="C9" s="134"/>
      <c r="D9" s="134"/>
      <c r="E9" s="134"/>
      <c r="F9" s="1"/>
    </row>
    <row r="10" spans="1:6" ht="18.75" x14ac:dyDescent="0.25">
      <c r="A10" s="122"/>
      <c r="B10" s="1"/>
      <c r="C10" s="1"/>
      <c r="D10" s="1"/>
      <c r="E10" s="1"/>
      <c r="F10" s="1"/>
    </row>
    <row r="11" spans="1:6" ht="63" x14ac:dyDescent="0.25">
      <c r="A11" s="123" t="s">
        <v>5</v>
      </c>
      <c r="B11" s="123" t="s">
        <v>180</v>
      </c>
      <c r="C11" s="123" t="s">
        <v>181</v>
      </c>
      <c r="D11" s="123" t="s">
        <v>182</v>
      </c>
      <c r="E11" s="123" t="s">
        <v>183</v>
      </c>
      <c r="F11" s="1"/>
    </row>
    <row r="12" spans="1:6" x14ac:dyDescent="0.25">
      <c r="A12" s="123">
        <v>1</v>
      </c>
      <c r="B12" s="123">
        <v>2</v>
      </c>
      <c r="C12" s="123">
        <v>3</v>
      </c>
      <c r="D12" s="123">
        <v>4</v>
      </c>
      <c r="E12" s="123">
        <v>5</v>
      </c>
      <c r="F12" s="1"/>
    </row>
    <row r="13" spans="1:6" ht="15.75" customHeight="1" x14ac:dyDescent="0.25">
      <c r="A13" s="119">
        <v>1</v>
      </c>
      <c r="B13" s="180" t="s">
        <v>184</v>
      </c>
      <c r="C13" s="180"/>
      <c r="D13" s="180"/>
      <c r="E13" s="180"/>
      <c r="F13" s="1"/>
    </row>
    <row r="14" spans="1:6" ht="15.75" customHeight="1" x14ac:dyDescent="0.25">
      <c r="A14" s="136" t="s">
        <v>3</v>
      </c>
      <c r="B14" s="181" t="s">
        <v>185</v>
      </c>
      <c r="C14" s="181"/>
      <c r="D14" s="181"/>
      <c r="E14" s="181"/>
      <c r="F14" s="1"/>
    </row>
    <row r="15" spans="1:6" ht="15.75" customHeight="1" x14ac:dyDescent="0.25">
      <c r="A15" s="136"/>
      <c r="B15" s="182" t="str">
        <f>CONCATENATE("Подпрограмма 1 """,'[1]пр 6 к МП'!C18,"""")</f>
        <v>Подпрограмма 1 "Вовлечение молодёжи Туруханского района в социальную практику"</v>
      </c>
      <c r="C15" s="182"/>
      <c r="D15" s="182"/>
      <c r="E15" s="182"/>
      <c r="F15" s="1"/>
    </row>
    <row r="16" spans="1:6" ht="47.25" x14ac:dyDescent="0.25">
      <c r="A16" s="124" t="s">
        <v>186</v>
      </c>
      <c r="B16" s="120" t="s">
        <v>187</v>
      </c>
      <c r="C16" s="125" t="s">
        <v>188</v>
      </c>
      <c r="D16" s="96" t="s">
        <v>189</v>
      </c>
      <c r="E16" s="121" t="s">
        <v>190</v>
      </c>
      <c r="F16" s="1"/>
    </row>
    <row r="17" spans="1:6" ht="15.75" customHeight="1" x14ac:dyDescent="0.25">
      <c r="A17" s="136" t="s">
        <v>44</v>
      </c>
      <c r="B17" s="177" t="s">
        <v>191</v>
      </c>
      <c r="C17" s="177"/>
      <c r="D17" s="177"/>
      <c r="E17" s="177"/>
      <c r="F17" s="1"/>
    </row>
    <row r="18" spans="1:6" ht="15.75" customHeight="1" x14ac:dyDescent="0.25">
      <c r="A18" s="136"/>
      <c r="B18" s="178" t="str">
        <f>CONCATENATE("Подпрограмма 2 """,'[1]пр 6 к МП'!C22,"""")</f>
        <v>Подпрограмма 2 "Развитие системы патриотического воспитания молодёжи Туруханского района»"</v>
      </c>
      <c r="C18" s="178"/>
      <c r="D18" s="178"/>
      <c r="E18" s="178"/>
      <c r="F18" s="1"/>
    </row>
    <row r="19" spans="1:6" ht="47.25" x14ac:dyDescent="0.25">
      <c r="A19" s="123" t="s">
        <v>192</v>
      </c>
      <c r="B19" s="120" t="s">
        <v>187</v>
      </c>
      <c r="C19" s="125" t="s">
        <v>188</v>
      </c>
      <c r="D19" s="96" t="s">
        <v>189</v>
      </c>
      <c r="E19" s="121" t="s">
        <v>190</v>
      </c>
      <c r="F19" s="1"/>
    </row>
    <row r="20" spans="1:6" ht="15.75" customHeight="1" x14ac:dyDescent="0.25">
      <c r="A20" s="136" t="s">
        <v>76</v>
      </c>
      <c r="B20" s="177" t="s">
        <v>193</v>
      </c>
      <c r="C20" s="177"/>
      <c r="D20" s="177"/>
      <c r="E20" s="177"/>
      <c r="F20" s="1"/>
    </row>
    <row r="21" spans="1:6" ht="15.75" customHeight="1" x14ac:dyDescent="0.25">
      <c r="A21" s="136"/>
      <c r="B21" s="178" t="s">
        <v>194</v>
      </c>
      <c r="C21" s="178"/>
      <c r="D21" s="178"/>
      <c r="E21" s="178"/>
      <c r="F21" s="1"/>
    </row>
    <row r="22" spans="1:6" ht="47.25" x14ac:dyDescent="0.25">
      <c r="A22" s="123" t="s">
        <v>195</v>
      </c>
      <c r="B22" s="120" t="s">
        <v>187</v>
      </c>
      <c r="C22" s="125" t="s">
        <v>188</v>
      </c>
      <c r="D22" s="96" t="s">
        <v>189</v>
      </c>
      <c r="E22" s="121" t="s">
        <v>190</v>
      </c>
      <c r="F22" s="1"/>
    </row>
    <row r="23" spans="1:6" ht="15.75" customHeight="1" x14ac:dyDescent="0.25">
      <c r="A23" s="136" t="s">
        <v>131</v>
      </c>
      <c r="B23" s="177" t="s">
        <v>196</v>
      </c>
      <c r="C23" s="177"/>
      <c r="D23" s="177"/>
      <c r="E23" s="177"/>
      <c r="F23" s="1"/>
    </row>
    <row r="24" spans="1:6" ht="15.75" customHeight="1" x14ac:dyDescent="0.25">
      <c r="A24" s="136"/>
      <c r="B24" s="178" t="s">
        <v>197</v>
      </c>
      <c r="C24" s="178"/>
      <c r="D24" s="178"/>
      <c r="E24" s="178"/>
      <c r="F24" s="1"/>
    </row>
    <row r="25" spans="1:6" ht="47.25" x14ac:dyDescent="0.25">
      <c r="A25" s="123" t="s">
        <v>198</v>
      </c>
      <c r="B25" s="126" t="s">
        <v>187</v>
      </c>
      <c r="C25" s="125" t="s">
        <v>188</v>
      </c>
      <c r="D25" s="96" t="s">
        <v>189</v>
      </c>
      <c r="E25" s="121" t="s">
        <v>190</v>
      </c>
      <c r="F25" s="1"/>
    </row>
    <row r="26" spans="1:6" x14ac:dyDescent="0.25">
      <c r="A26" s="4"/>
      <c r="B26" s="1"/>
      <c r="C26" s="1"/>
      <c r="D26" s="1"/>
      <c r="E26" s="1"/>
      <c r="F26" s="1"/>
    </row>
  </sheetData>
  <mergeCells count="20">
    <mergeCell ref="A17:A18"/>
    <mergeCell ref="B17:E17"/>
    <mergeCell ref="B18:E18"/>
    <mergeCell ref="D1:E1"/>
    <mergeCell ref="D2:F2"/>
    <mergeCell ref="A5:E5"/>
    <mergeCell ref="A6:E6"/>
    <mergeCell ref="A7:E7"/>
    <mergeCell ref="A8:E8"/>
    <mergeCell ref="A9:E9"/>
    <mergeCell ref="B13:E13"/>
    <mergeCell ref="A14:A15"/>
    <mergeCell ref="B14:E14"/>
    <mergeCell ref="B15:E15"/>
    <mergeCell ref="A20:A21"/>
    <mergeCell ref="B20:E20"/>
    <mergeCell ref="B21:E21"/>
    <mergeCell ref="A23:A24"/>
    <mergeCell ref="B23:E23"/>
    <mergeCell ref="B24:E24"/>
  </mergeCells>
  <pageMargins left="0.70866141732283472" right="0.70866141732283472" top="0.74803149606299213" bottom="0.74803149606299213" header="0.31496062992125984" footer="0.31496062992125984"/>
  <pageSetup paperSize="9" scale="97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пр к пасп ПП1</vt:lpstr>
      <vt:lpstr>пр к пасп ПП2</vt:lpstr>
      <vt:lpstr>пр к пасп ПП3</vt:lpstr>
      <vt:lpstr>пр к пасп ПП4</vt:lpstr>
      <vt:lpstr>пр к ПП1</vt:lpstr>
      <vt:lpstr>пр к ПП2</vt:lpstr>
      <vt:lpstr>пр к ПП3</vt:lpstr>
      <vt:lpstr>пр к ПП4</vt:lpstr>
      <vt:lpstr>пр 5 к МП</vt:lpstr>
      <vt:lpstr>пр 6 к МП</vt:lpstr>
      <vt:lpstr>пр 7 к МП</vt:lpstr>
      <vt:lpstr>'пр 6 к МП'!Заголовки_для_печати</vt:lpstr>
      <vt:lpstr>'пр 7 к МП'!Заголовки_для_печати</vt:lpstr>
      <vt:lpstr>'пр к пасп ПП1'!Заголовки_для_печати</vt:lpstr>
      <vt:lpstr>'пр к ПП1'!Заголовки_для_печати</vt:lpstr>
      <vt:lpstr>'пр 7 к МП'!Область_печати</vt:lpstr>
      <vt:lpstr>'пр к ПП1'!Область_печати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Гончаров</cp:lastModifiedBy>
  <cp:lastPrinted>2017-10-27T04:42:44Z</cp:lastPrinted>
  <dcterms:created xsi:type="dcterms:W3CDTF">2016-10-20T04:37:12Z</dcterms:created>
  <dcterms:modified xsi:type="dcterms:W3CDTF">2017-10-27T11:41:44Z</dcterms:modified>
</cp:coreProperties>
</file>