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0\Управление ЖКХ и строительства\ПРОЕКТ Порядок по ТБО в ИЖД (до осуществ. деятельн. рег.оператора)\"/>
    </mc:Choice>
  </mc:AlternateContent>
  <bookViews>
    <workbookView minimized="1" xWindow="0" yWindow="0" windowWidth="28800" windowHeight="12435" activeTab="3"/>
  </bookViews>
  <sheets>
    <sheet name="форма для расчета субсидии" sheetId="10" r:id="rId1"/>
    <sheet name="форма реестра договоров" sheetId="9" r:id="rId2"/>
    <sheet name="форма отчета о расх. субсидии" sheetId="13" r:id="rId3"/>
    <sheet name="форма (информ по итогам года)" sheetId="12" r:id="rId4"/>
  </sheets>
  <definedNames>
    <definedName name="_xlnm.Print_Titles" localSheetId="0">'форма для расчета субсидии'!$7:$12</definedName>
    <definedName name="_xlnm.Print_Titles" localSheetId="2">'форма отчета о расх. субсидии'!$8:$13</definedName>
    <definedName name="_xlnm.Print_Titles" localSheetId="1">'форма реестра договоров'!$7:$11</definedName>
    <definedName name="_xlnm.Print_Area" localSheetId="3">'форма (информ по итогам года)'!$A$1:$H$21</definedName>
    <definedName name="_xlnm.Print_Area" localSheetId="0">'форма для расчета субсидии'!$A$1:$R$301</definedName>
    <definedName name="_xlnm.Print_Area" localSheetId="2">'форма отчета о расх. субсидии'!$A$1:$R$302</definedName>
  </definedNames>
  <calcPr calcId="152511"/>
</workbook>
</file>

<file path=xl/calcChain.xml><?xml version="1.0" encoding="utf-8"?>
<calcChain xmlns="http://schemas.openxmlformats.org/spreadsheetml/2006/main">
  <c r="M296" i="13" l="1"/>
  <c r="M294" i="13"/>
  <c r="M292" i="13"/>
  <c r="M290" i="13"/>
  <c r="M288" i="13"/>
  <c r="M286" i="13"/>
  <c r="O280" i="13"/>
  <c r="Q279" i="13"/>
  <c r="M279" i="13"/>
  <c r="N279" i="13" s="1"/>
  <c r="Q274" i="13"/>
  <c r="M273" i="13"/>
  <c r="M270" i="13"/>
  <c r="M268" i="13"/>
  <c r="M266" i="13"/>
  <c r="M264" i="13"/>
  <c r="M262" i="13"/>
  <c r="M259" i="13"/>
  <c r="M258" i="13"/>
  <c r="M256" i="13"/>
  <c r="M254" i="13"/>
  <c r="M253" i="13"/>
  <c r="M251" i="13"/>
  <c r="M250" i="13"/>
  <c r="M248" i="13"/>
  <c r="M246" i="13"/>
  <c r="M245" i="13"/>
  <c r="M243" i="13"/>
  <c r="M241" i="13"/>
  <c r="M240" i="13"/>
  <c r="M235" i="13"/>
  <c r="Q231" i="13"/>
  <c r="M230" i="13"/>
  <c r="M228" i="13"/>
  <c r="M226" i="13"/>
  <c r="M224" i="13"/>
  <c r="M231" i="13" s="1"/>
  <c r="M218" i="13"/>
  <c r="M216" i="13"/>
  <c r="M214" i="13"/>
  <c r="M210" i="13"/>
  <c r="M208" i="13"/>
  <c r="M206" i="13"/>
  <c r="M204" i="13"/>
  <c r="Q200" i="13"/>
  <c r="M199" i="13"/>
  <c r="M197" i="13"/>
  <c r="M195" i="13"/>
  <c r="M193" i="13"/>
  <c r="M200" i="13" s="1"/>
  <c r="N200" i="13" s="1"/>
  <c r="M191" i="13"/>
  <c r="M189" i="13"/>
  <c r="M187" i="13"/>
  <c r="Q183" i="13"/>
  <c r="N183" i="13"/>
  <c r="M183" i="13"/>
  <c r="M178" i="13"/>
  <c r="M176" i="13"/>
  <c r="M174" i="13"/>
  <c r="M171" i="13"/>
  <c r="M168" i="13"/>
  <c r="M166" i="13"/>
  <c r="M164" i="13"/>
  <c r="M162" i="13"/>
  <c r="M156" i="13"/>
  <c r="M154" i="13"/>
  <c r="M152" i="13"/>
  <c r="M149" i="13"/>
  <c r="M147" i="13"/>
  <c r="M145" i="13"/>
  <c r="M143" i="13"/>
  <c r="M141" i="13"/>
  <c r="M139" i="13"/>
  <c r="M133" i="13"/>
  <c r="M131" i="13"/>
  <c r="M129" i="13"/>
  <c r="M127" i="13"/>
  <c r="M124" i="13"/>
  <c r="M122" i="13"/>
  <c r="M119" i="13"/>
  <c r="M117" i="13"/>
  <c r="M114" i="13"/>
  <c r="M112" i="13"/>
  <c r="M110" i="13"/>
  <c r="M108" i="13"/>
  <c r="M106" i="13"/>
  <c r="M104" i="13"/>
  <c r="M102" i="13"/>
  <c r="M99" i="13"/>
  <c r="M96" i="13"/>
  <c r="M94" i="13"/>
  <c r="M92" i="13"/>
  <c r="M88" i="13"/>
  <c r="M86" i="13"/>
  <c r="M84" i="13"/>
  <c r="M82" i="13"/>
  <c r="M80" i="13"/>
  <c r="M78" i="13"/>
  <c r="M76" i="13"/>
  <c r="M74" i="13"/>
  <c r="M72" i="13"/>
  <c r="M70" i="13"/>
  <c r="M134" i="13" s="1"/>
  <c r="Q65" i="13"/>
  <c r="M64" i="13"/>
  <c r="M62" i="13"/>
  <c r="M60" i="13"/>
  <c r="M65" i="13" s="1"/>
  <c r="N65" i="13" s="1"/>
  <c r="M55" i="13"/>
  <c r="M53" i="13"/>
  <c r="M51" i="13"/>
  <c r="M49" i="13"/>
  <c r="M47" i="13"/>
  <c r="M45" i="13"/>
  <c r="M43" i="13"/>
  <c r="M41" i="13"/>
  <c r="M39" i="13"/>
  <c r="Q35" i="13"/>
  <c r="N35" i="13"/>
  <c r="M32" i="13"/>
  <c r="M26" i="13"/>
  <c r="Q20" i="13"/>
  <c r="M20" i="13"/>
  <c r="N20" i="13" s="1"/>
  <c r="B13" i="13"/>
  <c r="C13" i="13" s="1"/>
  <c r="D13" i="13" s="1"/>
  <c r="E13" i="13" s="1"/>
  <c r="F13" i="13" s="1"/>
  <c r="G13" i="13" s="1"/>
  <c r="H13" i="13" s="1"/>
  <c r="I13" i="13" s="1"/>
  <c r="J13" i="13" s="1"/>
  <c r="K13" i="13" s="1"/>
  <c r="L13" i="13" s="1"/>
  <c r="M13" i="13" s="1"/>
  <c r="N13" i="13" s="1"/>
  <c r="B12" i="10"/>
  <c r="C12" i="10" s="1"/>
  <c r="D12" i="10" s="1"/>
  <c r="E12" i="10" s="1"/>
  <c r="F12" i="10" s="1"/>
  <c r="G12" i="10" s="1"/>
  <c r="H12" i="10" s="1"/>
  <c r="I12" i="10" s="1"/>
  <c r="J12" i="10" s="1"/>
  <c r="K12" i="10" s="1"/>
  <c r="L12" i="10" s="1"/>
  <c r="M12" i="10" s="1"/>
  <c r="N12" i="10" s="1"/>
  <c r="Q280" i="13" l="1"/>
  <c r="M56" i="13"/>
  <c r="M271" i="13"/>
  <c r="M211" i="13"/>
  <c r="M219" i="13"/>
  <c r="M297" i="13"/>
  <c r="M157" i="13"/>
  <c r="M179" i="13"/>
  <c r="M260" i="13"/>
  <c r="M274" i="13" s="1"/>
  <c r="N274" i="13" s="1"/>
  <c r="N231" i="13"/>
  <c r="D13" i="12"/>
  <c r="B12" i="12"/>
  <c r="C12" i="12" s="1"/>
  <c r="D12" i="12" s="1"/>
  <c r="E12" i="12" s="1"/>
  <c r="F12" i="12" s="1"/>
  <c r="G12" i="12" s="1"/>
  <c r="M280" i="13" l="1"/>
  <c r="N280" i="13"/>
  <c r="M220" i="13"/>
  <c r="M295" i="10"/>
  <c r="M293" i="10"/>
  <c r="M291" i="10"/>
  <c r="M289" i="10"/>
  <c r="M287" i="10"/>
  <c r="M285" i="10"/>
  <c r="O279" i="10"/>
  <c r="Q278" i="10"/>
  <c r="M278" i="10"/>
  <c r="N278" i="10" s="1"/>
  <c r="Q273" i="10"/>
  <c r="M272" i="10"/>
  <c r="M269" i="10"/>
  <c r="M267" i="10"/>
  <c r="M265" i="10"/>
  <c r="M263" i="10"/>
  <c r="M261" i="10"/>
  <c r="M258" i="10"/>
  <c r="M257" i="10"/>
  <c r="M255" i="10"/>
  <c r="M253" i="10"/>
  <c r="M252" i="10"/>
  <c r="M250" i="10"/>
  <c r="M249" i="10"/>
  <c r="M247" i="10"/>
  <c r="M245" i="10"/>
  <c r="M244" i="10"/>
  <c r="M242" i="10"/>
  <c r="M240" i="10"/>
  <c r="M239" i="10"/>
  <c r="M234" i="10"/>
  <c r="Q230" i="10"/>
  <c r="M229" i="10"/>
  <c r="M227" i="10"/>
  <c r="M225" i="10"/>
  <c r="M223" i="10"/>
  <c r="M217" i="10"/>
  <c r="M215" i="10"/>
  <c r="M213" i="10"/>
  <c r="M209" i="10"/>
  <c r="M207" i="10"/>
  <c r="M205" i="10"/>
  <c r="M203" i="10"/>
  <c r="Q199" i="10"/>
  <c r="M198" i="10"/>
  <c r="M196" i="10"/>
  <c r="M194" i="10"/>
  <c r="M192" i="10"/>
  <c r="M190" i="10"/>
  <c r="M188" i="10"/>
  <c r="M186" i="10"/>
  <c r="Q182" i="10"/>
  <c r="M182" i="10"/>
  <c r="N182" i="10" s="1"/>
  <c r="M177" i="10"/>
  <c r="M175" i="10"/>
  <c r="M173" i="10"/>
  <c r="M170" i="10"/>
  <c r="M167" i="10"/>
  <c r="M165" i="10"/>
  <c r="M163" i="10"/>
  <c r="M161" i="10"/>
  <c r="M155" i="10"/>
  <c r="M153" i="10"/>
  <c r="M151" i="10"/>
  <c r="M148" i="10"/>
  <c r="M146" i="10"/>
  <c r="M144" i="10"/>
  <c r="M142" i="10"/>
  <c r="M140" i="10"/>
  <c r="M138" i="10"/>
  <c r="M132" i="10"/>
  <c r="M130" i="10"/>
  <c r="M128" i="10"/>
  <c r="M126" i="10"/>
  <c r="M123" i="10"/>
  <c r="M121" i="10"/>
  <c r="M118" i="10"/>
  <c r="M116" i="10"/>
  <c r="M113" i="10"/>
  <c r="M111" i="10"/>
  <c r="M109" i="10"/>
  <c r="M107" i="10"/>
  <c r="M105" i="10"/>
  <c r="M103" i="10"/>
  <c r="M101" i="10"/>
  <c r="M98" i="10"/>
  <c r="M95" i="10"/>
  <c r="M93" i="10"/>
  <c r="M91" i="10"/>
  <c r="M87" i="10"/>
  <c r="M85" i="10"/>
  <c r="M83" i="10"/>
  <c r="M81" i="10"/>
  <c r="M79" i="10"/>
  <c r="M77" i="10"/>
  <c r="M75" i="10"/>
  <c r="M73" i="10"/>
  <c r="M71" i="10"/>
  <c r="M69" i="10"/>
  <c r="Q64" i="10"/>
  <c r="M63" i="10"/>
  <c r="M61" i="10"/>
  <c r="M59" i="10"/>
  <c r="M54" i="10"/>
  <c r="M52" i="10"/>
  <c r="M50" i="10"/>
  <c r="M48" i="10"/>
  <c r="M46" i="10"/>
  <c r="M44" i="10"/>
  <c r="M42" i="10"/>
  <c r="M40" i="10"/>
  <c r="M38" i="10"/>
  <c r="Q34" i="10"/>
  <c r="N34" i="10"/>
  <c r="M31" i="10"/>
  <c r="M25" i="10"/>
  <c r="Q19" i="10"/>
  <c r="M19" i="10"/>
  <c r="N19" i="10" s="1"/>
  <c r="B11" i="9"/>
  <c r="C11" i="9" s="1"/>
  <c r="D11" i="9" s="1"/>
  <c r="E11" i="9" s="1"/>
  <c r="F11" i="9" s="1"/>
  <c r="G11" i="9" s="1"/>
  <c r="H11" i="9" s="1"/>
  <c r="H18" i="9"/>
  <c r="H22" i="9"/>
  <c r="H24" i="9"/>
  <c r="H26" i="9"/>
  <c r="H28" i="9"/>
  <c r="H30" i="9"/>
  <c r="H32" i="9"/>
  <c r="H37" i="9"/>
  <c r="H39" i="9"/>
  <c r="H43" i="9"/>
  <c r="H47" i="9"/>
  <c r="H49" i="9"/>
  <c r="H51" i="9"/>
  <c r="H53" i="9"/>
  <c r="H58" i="9"/>
  <c r="H60" i="9"/>
  <c r="H62" i="9"/>
  <c r="H68" i="9"/>
  <c r="H70" i="9"/>
  <c r="H72" i="9"/>
  <c r="H74" i="9"/>
  <c r="H76" i="9"/>
  <c r="H78" i="9"/>
  <c r="H80" i="9"/>
  <c r="H82" i="9"/>
  <c r="H84" i="9"/>
  <c r="H86" i="9"/>
  <c r="H90" i="9"/>
  <c r="H92" i="9"/>
  <c r="H94" i="9"/>
  <c r="H97" i="9"/>
  <c r="H100" i="9"/>
  <c r="H102" i="9"/>
  <c r="H104" i="9"/>
  <c r="H106" i="9"/>
  <c r="H108" i="9"/>
  <c r="H110" i="9"/>
  <c r="H112" i="9"/>
  <c r="H115" i="9"/>
  <c r="H117" i="9"/>
  <c r="H120" i="9"/>
  <c r="H122" i="9"/>
  <c r="H125" i="9"/>
  <c r="H127" i="9"/>
  <c r="H129" i="9"/>
  <c r="H131" i="9"/>
  <c r="H137" i="9"/>
  <c r="H139" i="9"/>
  <c r="H141" i="9"/>
  <c r="H143" i="9"/>
  <c r="H145" i="9"/>
  <c r="H147" i="9"/>
  <c r="H150" i="9"/>
  <c r="H152" i="9"/>
  <c r="H154" i="9"/>
  <c r="H160" i="9"/>
  <c r="H162" i="9"/>
  <c r="H164" i="9"/>
  <c r="H166" i="9"/>
  <c r="H169" i="9"/>
  <c r="H172" i="9"/>
  <c r="H174" i="9"/>
  <c r="H176" i="9"/>
  <c r="H181" i="9"/>
  <c r="H185" i="9"/>
  <c r="H187" i="9"/>
  <c r="H189" i="9"/>
  <c r="H191" i="9"/>
  <c r="H193" i="9"/>
  <c r="H195" i="9"/>
  <c r="H197" i="9"/>
  <c r="H202" i="9"/>
  <c r="H204" i="9"/>
  <c r="H222" i="9"/>
  <c r="H224" i="9"/>
  <c r="H226" i="9"/>
  <c r="H228" i="9"/>
  <c r="H233" i="9"/>
  <c r="H235" i="9"/>
  <c r="H238" i="9"/>
  <c r="H239" i="9"/>
  <c r="H241" i="9"/>
  <c r="H243" i="9"/>
  <c r="H244" i="9"/>
  <c r="H246" i="9"/>
  <c r="H248" i="9"/>
  <c r="H249" i="9"/>
  <c r="H251" i="9"/>
  <c r="H252" i="9"/>
  <c r="H254" i="9"/>
  <c r="H256" i="9"/>
  <c r="H257" i="9"/>
  <c r="H260" i="9"/>
  <c r="H262" i="9"/>
  <c r="H264" i="9"/>
  <c r="H266" i="9"/>
  <c r="H268" i="9"/>
  <c r="H271" i="9"/>
  <c r="H277" i="9"/>
  <c r="H284" i="9"/>
  <c r="H286" i="9"/>
  <c r="H288" i="9"/>
  <c r="H290" i="9"/>
  <c r="H292" i="9"/>
  <c r="H294" i="9"/>
  <c r="I278" i="9"/>
  <c r="K277" i="9"/>
  <c r="K272" i="9"/>
  <c r="K229" i="9"/>
  <c r="K198" i="9"/>
  <c r="K181" i="9"/>
  <c r="K63" i="9"/>
  <c r="K33" i="9"/>
  <c r="K18" i="9"/>
  <c r="J274" i="9"/>
  <c r="K274" i="9"/>
  <c r="P276" i="13" l="1"/>
  <c r="Q276" i="13" s="1"/>
  <c r="M276" i="13"/>
  <c r="K278" i="9"/>
  <c r="Q279" i="10"/>
  <c r="M55" i="10"/>
  <c r="M259" i="10"/>
  <c r="M133" i="10"/>
  <c r="M156" i="10"/>
  <c r="M210" i="10"/>
  <c r="M230" i="10"/>
  <c r="N230" i="10" s="1"/>
  <c r="M270" i="10"/>
  <c r="M64" i="10"/>
  <c r="N64" i="10" s="1"/>
  <c r="M178" i="10"/>
  <c r="M199" i="10"/>
  <c r="N199" i="10" s="1"/>
  <c r="M218" i="10"/>
  <c r="M296" i="10"/>
  <c r="M219" i="10" l="1"/>
  <c r="P275" i="10" s="1"/>
  <c r="Q275" i="10" s="1"/>
  <c r="M273" i="10"/>
  <c r="N273" i="10" s="1"/>
  <c r="N279" i="10" s="1"/>
  <c r="M275" i="10" l="1"/>
  <c r="M279" i="10"/>
</calcChain>
</file>

<file path=xl/sharedStrings.xml><?xml version="1.0" encoding="utf-8"?>
<sst xmlns="http://schemas.openxmlformats.org/spreadsheetml/2006/main" count="295" uniqueCount="195">
  <si>
    <t>Общежития коридорного типа с вахтами</t>
  </si>
  <si>
    <t>Итого</t>
  </si>
  <si>
    <t>Жилые дома барачного типа</t>
  </si>
  <si>
    <t>г. Шарыпово</t>
  </si>
  <si>
    <t>Жилые дома, в которых отсутствует 2 и более элемента благоустройства, до 2 -х этажей включительно с контейнерными площадками</t>
  </si>
  <si>
    <t>Жилые дома, в которых отсутствует 2 и более элемента благоустройства, до 2 -х этажей включительно с выгребными ямами</t>
  </si>
  <si>
    <t>Жилые дома, в которых отсутствует 2 и более элемента благоустройства, до 2 -х этажей включительно п. Стрелка</t>
  </si>
  <si>
    <t>Брусовые дома с износом более 70%, включая общежития, до 2 х этажей включительно с контейнерными площадками</t>
  </si>
  <si>
    <t>Брусовые дома с износом более 70%, включая общежития, до 2 х этажей включительно с выгребными ямами</t>
  </si>
  <si>
    <t>Брусовые дома с износом более 70%, включая общежития, до 2 х этажей включительно  п. Стрелка</t>
  </si>
  <si>
    <t>Ветхие и аварийные дома, включая общежитие с контейнерными площадками</t>
  </si>
  <si>
    <t>Ветхие и аварийные дома, включая общежития с выгребными ямами</t>
  </si>
  <si>
    <t>Ветхие и аварийные дома, включая общежития  п. Стрелка</t>
  </si>
  <si>
    <t>Общежития</t>
  </si>
  <si>
    <t>Дома с наличием лифтов и мусоропроводов</t>
  </si>
  <si>
    <t>Дома с наличием лифтов</t>
  </si>
  <si>
    <t>Дома с наличием мусоропроводов</t>
  </si>
  <si>
    <t>Дома без лифтов и мусоропроводов, с износом до 70% включительно</t>
  </si>
  <si>
    <t>Дома без лифтов и мусоропроводов, с износом более 70% включительно</t>
  </si>
  <si>
    <t>Дома с отсутствием системы горячего водоснабжения с износом до 70% включительно</t>
  </si>
  <si>
    <t>2-х этажные сборно-щитовые дома (п. Дубинино)</t>
  </si>
  <si>
    <t>Дома с печным отоплением п. Горячегорск</t>
  </si>
  <si>
    <t>Дома с центральным отоплением п. Горячегорск</t>
  </si>
  <si>
    <t>г. Железногорск</t>
  </si>
  <si>
    <t>Муниципальные общежития</t>
  </si>
  <si>
    <t>Общежитие 1 группа (ул. Ленина, 12а)</t>
  </si>
  <si>
    <t>Общежитие 1 группа (ул. Ленина, 45)</t>
  </si>
  <si>
    <t>Общежитие 1 группа (ул. Ленина, 49)</t>
  </si>
  <si>
    <t>Общежитие 1 группа (ул. Маяковского, 14)</t>
  </si>
  <si>
    <t>Общежитие 1 группа (ул. Свердлова, 52)</t>
  </si>
  <si>
    <t>Общежитие 2 группа (ул. Свердлова, 67)</t>
  </si>
  <si>
    <t>Общежитие 2 группа (ул. Свердлова, 72)</t>
  </si>
  <si>
    <t>Общежитие 3 группа (ул. Ленина, 47)</t>
  </si>
  <si>
    <t>Общежитие 3 группа (ул. Маяковского, 12)</t>
  </si>
  <si>
    <t>Муниципальные дома</t>
  </si>
  <si>
    <t>5 группа (ул. Комсомольская, 19а)</t>
  </si>
  <si>
    <t>3 гуппа (ул.Калинина, 13)</t>
  </si>
  <si>
    <t>6 группа (ул. Октябрьская, 17)</t>
  </si>
  <si>
    <t>пос. Тартат</t>
  </si>
  <si>
    <t>(ул. 40 лет Октября, 11)</t>
  </si>
  <si>
    <t>пос. Додоново</t>
  </si>
  <si>
    <t>(ул. Полевая, 2)</t>
  </si>
  <si>
    <t>(ул. Полевая, 3)</t>
  </si>
  <si>
    <t>(ул. Полевая, 4)</t>
  </si>
  <si>
    <t>(ул. Полевая, 8)</t>
  </si>
  <si>
    <t>(ул. Полевая, 19)</t>
  </si>
  <si>
    <t>(ул. Полевая, 21)</t>
  </si>
  <si>
    <t>(ул. Крестьянская, 19)</t>
  </si>
  <si>
    <t>пос. Подгорный</t>
  </si>
  <si>
    <t>ул. Кировская, 116</t>
  </si>
  <si>
    <t>ул. Рабочая, 23</t>
  </si>
  <si>
    <t>пос. Новый путь</t>
  </si>
  <si>
    <t>(ул. Майская,7)</t>
  </si>
  <si>
    <t>(ул. Майская, 8)</t>
  </si>
  <si>
    <t>пос. Шивера</t>
  </si>
  <si>
    <t>(ул. Новая, 4, ул Новая, 6, ул. Новая, 10, ул. Новая, 12)</t>
  </si>
  <si>
    <t>(ул. Центральная, 11)</t>
  </si>
  <si>
    <t>(ул. Зеленая,9)</t>
  </si>
  <si>
    <t>(ул. Зеленая, 10)</t>
  </si>
  <si>
    <t>Примечание</t>
  </si>
  <si>
    <t>В 5-этажных зданиях общежитий сокращены службы вахтеров, в 9-этажных зданиях это сделать не представляется возможным</t>
  </si>
  <si>
    <t>В общежитиях расходов по содержанию вахт, нет.</t>
  </si>
  <si>
    <t>Нижнеингашский район</t>
  </si>
  <si>
    <t>Многоквартирные жилые дома, имеющие все виды благоустройства</t>
  </si>
  <si>
    <t>Уярский район</t>
  </si>
  <si>
    <t>Жилые дома с централизованным газоснабжением (коэфф. 1,2)</t>
  </si>
  <si>
    <t>Курагинский район</t>
  </si>
  <si>
    <t>Жилые дома без ГВС (коэфф. 1,0)</t>
  </si>
  <si>
    <t>Жилые дома без благоустройства (коэфф.0,9)</t>
  </si>
  <si>
    <t>Жилые дома со всеми удобствами (коэфф. 1,1)</t>
  </si>
  <si>
    <t>Произошло увеличение общей площади, в связи с тем, что кухни были переделаны под жилые помещения, содержание вахт составляет 35% от общих расходов</t>
  </si>
  <si>
    <t>Березовский район</t>
  </si>
  <si>
    <t>п. Березовка</t>
  </si>
  <si>
    <t>Жилые дома с полным благоустройством</t>
  </si>
  <si>
    <t>Жилые дома, в которых отсутствует два и более элементов благоустройства</t>
  </si>
  <si>
    <t>Жилые дома с наличием всех элементов благоустройства (без уборки лестничных клеток, коэфф. 1,0) (ул. Юности, ул. Дружбы)</t>
  </si>
  <si>
    <t>Жилые дома с отсутствием одного из элементов благоустройства (без уборки лестничных клеток, коэфф. 0,6) (ул. Юности, ул. Дружбы)</t>
  </si>
  <si>
    <t>с. Бархатово</t>
  </si>
  <si>
    <t>с. Зыково</t>
  </si>
  <si>
    <t>Жилые дома, в которых отсутствует один из элементов благоустройства</t>
  </si>
  <si>
    <t>Многоквартирные жилые дома, имеющие все виды благоустройства, кроме ГВС</t>
  </si>
  <si>
    <t>Многоквартирные дома, в которых отсутствует один из элементов благоустройства, имеющие места общего пользования</t>
  </si>
  <si>
    <t>Многоквартирные дома, в которых отсутствует один из элементов благоустройства и не имеющие места общего пользования</t>
  </si>
  <si>
    <t>Многоквартирные дома, неблагоустроенные, имеющие места общего пользования</t>
  </si>
  <si>
    <t>Многоквартирные жилые дома, неблагоустроенные</t>
  </si>
  <si>
    <t>Многоквартирные жилые дома, имеющие места общего пользования и признанные ветхими</t>
  </si>
  <si>
    <t>г. Зеленогорск</t>
  </si>
  <si>
    <t>ул. Бортникова,21</t>
  </si>
  <si>
    <t>ул. Гагарина, 20</t>
  </si>
  <si>
    <t>ул. Гагарина, 22</t>
  </si>
  <si>
    <t>ул. Мира, 21</t>
  </si>
  <si>
    <t>ул. Мира, 21а</t>
  </si>
  <si>
    <t>ул. Советская, 7</t>
  </si>
  <si>
    <t>Государственные общежития</t>
  </si>
  <si>
    <t>ул. Парковая, 2</t>
  </si>
  <si>
    <t>ул. Парковая, 4</t>
  </si>
  <si>
    <t>ул. Гагарина, 24</t>
  </si>
  <si>
    <t>Туруханский район</t>
  </si>
  <si>
    <t xml:space="preserve">расходы по содержанию вахт составляют 19,1% </t>
  </si>
  <si>
    <t xml:space="preserve">расходы по содержанию вахт составляют 47,3% </t>
  </si>
  <si>
    <t xml:space="preserve">расходы по содержанию вахт составляют 18,4% </t>
  </si>
  <si>
    <t xml:space="preserve">расходы по содержанию вахт составляют 45,4% </t>
  </si>
  <si>
    <t xml:space="preserve">расходы по содержанию вахт составляют 46,7% </t>
  </si>
  <si>
    <t xml:space="preserve">расходы по содержанию вахт составляют 57,0% </t>
  </si>
  <si>
    <t xml:space="preserve">расходы по содержанию вахт составляют 41,06% </t>
  </si>
  <si>
    <t xml:space="preserve">расходы по содержанию вахт составляют 43,3% </t>
  </si>
  <si>
    <t xml:space="preserve">расходы по содержанию вахт составляют 43,7% </t>
  </si>
  <si>
    <t>Жилые дома, в которых отсутствует один элемент благоустройства</t>
  </si>
  <si>
    <t>Жилые дома с полным отсутствием благоустройства</t>
  </si>
  <si>
    <t>п. Хатанга</t>
  </si>
  <si>
    <t>п. Диксон</t>
  </si>
  <si>
    <t>г. Дудинка</t>
  </si>
  <si>
    <t>Выпадающие доходы рассчитаны с учетом незаселенной площади</t>
  </si>
  <si>
    <t>п. Караул</t>
  </si>
  <si>
    <t>Таймырский Долгано-Ненецкий МР</t>
  </si>
  <si>
    <t>г. Игарка</t>
  </si>
  <si>
    <t>Жилые дома, имеющие все виды благоустройства</t>
  </si>
  <si>
    <t>Жилые дома, в которых отсутствует благоустройство</t>
  </si>
  <si>
    <t>Всего</t>
  </si>
  <si>
    <t>Примечание: *- Суммы выпадающих доходов, предусмотренные в бюджете края на 2011 год</t>
  </si>
  <si>
    <t>** - Рост расходов по содержанию жилого фонда, превышает 113%, при этом компенсация будет рассчитана с учетом индекса роста экономически обоснованного тарифа (ЭОТ) не более 113%.</t>
  </si>
  <si>
    <t>Жилые дома типовых серий, оборудованные лифтами</t>
  </si>
  <si>
    <t>Жилые дома гостиничного типа, оборудованные лифтами</t>
  </si>
  <si>
    <t>Жилые дома типовых серий, гостиничного типа не оборудованные лифтами</t>
  </si>
  <si>
    <t>ул. Матросова, 26</t>
  </si>
  <si>
    <t>ул. Дудинская, 11</t>
  </si>
  <si>
    <t>ул. Щорса, 21</t>
  </si>
  <si>
    <t>ул. Линейная, 21а</t>
  </si>
  <si>
    <t>Общежитие</t>
  </si>
  <si>
    <t>п. Потапово</t>
  </si>
  <si>
    <t>п. Волочанка</t>
  </si>
  <si>
    <t>п. Усть-Авам</t>
  </si>
  <si>
    <t>п. Хантайское</t>
  </si>
  <si>
    <t>ул. Дудинская, 1б</t>
  </si>
  <si>
    <t>Эвенкийский МР</t>
  </si>
  <si>
    <t>п. Тура</t>
  </si>
  <si>
    <t>Субсидия на реализацию мероприятий по установлению предельных индексов изменения размера платы граждан за жилое помещение (тыс. руб.)</t>
  </si>
  <si>
    <t>в том числе за счет средств краевого бюджета</t>
  </si>
  <si>
    <t>в том числе за счет средств районного бюджета</t>
  </si>
  <si>
    <t>МП</t>
  </si>
  <si>
    <t>должность, ФИО, контактный телефон исполнителя</t>
  </si>
  <si>
    <t>(ФИО)</t>
  </si>
  <si>
    <t xml:space="preserve">________________ </t>
  </si>
  <si>
    <t>Наименование населенного пункта</t>
  </si>
  <si>
    <t>1.</t>
  </si>
  <si>
    <t>2.  и т.д.</t>
  </si>
  <si>
    <t>Всего:</t>
  </si>
  <si>
    <t>Площадь жилых помещений, используемая при расчетах платежей  (тыс. м2)</t>
  </si>
  <si>
    <t>Адрес 
 дома (улица, № дома)</t>
  </si>
  <si>
    <t xml:space="preserve">Приложение  2 
к Порядку предоставления субсидии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отходов, контроля соблюдения и возврата субсидии </t>
  </si>
  <si>
    <t xml:space="preserve">Приложение  3 
к Порядку предоставления субсидии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отходов, контроля соблюдения и возврата субсидии </t>
  </si>
  <si>
    <t>Примерная форма реестра договоров оказания гражданам, проживающим в жилых домах (индивидуально-определенных зданиях) и домах блокированной застройки, услуг по сбору и вывозу твердых бытовых отходов</t>
  </si>
  <si>
    <r>
      <t xml:space="preserve">по </t>
    </r>
    <r>
      <rPr>
        <sz val="10"/>
        <rFont val="Times New Roman"/>
        <family val="1"/>
        <charset val="204"/>
      </rPr>
      <t>_______________________________ (наименование организации, осуществляющей деятельность по сбору, вывозу и размещению твердых бытовых отходов)</t>
    </r>
  </si>
  <si>
    <t>№ п/п</t>
  </si>
  <si>
    <t>Населенный
 пункт</t>
  </si>
  <si>
    <t>Адрес 
 жилого помещения (улица, № дома, квартиры)</t>
  </si>
  <si>
    <t>Жилая площадь помещения (квартиры)</t>
  </si>
  <si>
    <t>Дата заключения договора, номер договора</t>
  </si>
  <si>
    <t>Срок действия договора</t>
  </si>
  <si>
    <t>Дата расторжения договора</t>
  </si>
  <si>
    <t>Руководитель организации</t>
  </si>
  <si>
    <t>Главный бухгалтер организации</t>
  </si>
  <si>
    <t>Размер платы за сбор, вывоз и размещение твердых бытовых отходов по установленному тарифу (руб./м2)</t>
  </si>
  <si>
    <t>по ________________________________ (наименование организации, осуществляющей деятельность по сбору, вывозу и размещению ТБО)</t>
  </si>
  <si>
    <t>по состоянию на _______________ (ежеквартально, нарастающим итогом)</t>
  </si>
  <si>
    <t>Сумма компенсации расходов организации, связанных с осуществлением деятельности по сбору, вывозу и размещению твердых бытовых отходов
(тыс. руб.)</t>
  </si>
  <si>
    <t xml:space="preserve">     (ФИО)</t>
  </si>
  <si>
    <t>Информация</t>
  </si>
  <si>
    <t xml:space="preserve"> рублей</t>
  </si>
  <si>
    <t xml:space="preserve">Отклонение от финансирования
увеличение (+),
уменьшение (-) </t>
  </si>
  <si>
    <t>ст.4-ст.2</t>
  </si>
  <si>
    <t>Сумма субвенции, подлежащая возврату в районный бюджет с учетом годового отчета</t>
  </si>
  <si>
    <t xml:space="preserve">     (подпись)</t>
  </si>
  <si>
    <r>
      <t>по ________________________________</t>
    </r>
    <r>
      <rPr>
        <sz val="12"/>
        <rFont val="Times New Roman"/>
        <family val="1"/>
        <charset val="204"/>
      </rPr>
      <t xml:space="preserve"> (наименование организации)</t>
    </r>
  </si>
  <si>
    <t>20__ год</t>
  </si>
  <si>
    <t>Размер платы за сбор, вывоз и размещение твердых бытовых отходов по установленному тарифу (руб./м2) в базовом периоде (декабрь 20__г.)</t>
  </si>
  <si>
    <t>Размер вносимой гражданами платы  за сбор, вывоз и размещение твердых бытовых отходов, утвержденный органом местного самоуправления  (руб./м2) в базовом периоде (декабрь 20_г.)</t>
  </si>
  <si>
    <t>Размер вносимой гражданами платы за сбор, вывоз и размещение твердых бытовых отходов, утвержденный органом местного самоуправления  (руб./м2)</t>
  </si>
  <si>
    <t>Уровень роста 100% тарифа  20__/20__(%)</t>
  </si>
  <si>
    <t>Уровень роста платы граждан 20__/20__(%)</t>
  </si>
  <si>
    <t>с 01.01. 20__ года 
по 30.06.20__ года</t>
  </si>
  <si>
    <t>с 01.07. 20__ года 
по 31.12.20__ года</t>
  </si>
  <si>
    <t>(подпись)</t>
  </si>
  <si>
    <t>(расшифровка подписи)</t>
  </si>
  <si>
    <t>Расчет размера субсидии  на компенсацию расходов организаций жилищно-коммунального хозяйства, 
связанных с осуществлением деятельности по сбору, вывозу и размещению твердых бытовых отходов на 20___ год</t>
  </si>
  <si>
    <t xml:space="preserve">Приложение 6 
к Порядку предоставления субсидии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отходов, контроля соблюдения и возврата субсидии </t>
  </si>
  <si>
    <t xml:space="preserve">Приложение  7
к Порядку предоставления субсидии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отходов, контроля соблюдения и возврата субсидии </t>
  </si>
  <si>
    <t xml:space="preserve"> о финансировании  субсидии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  за 20___ год</t>
  </si>
  <si>
    <t xml:space="preserve">Сумма субсидии за 20___ год в соответствии с годовым отчетом </t>
  </si>
  <si>
    <t>Профинансировано  из районного бюджета  в 20___ году</t>
  </si>
  <si>
    <t xml:space="preserve">Не профинансированный остаток средств субсидии за 20___ год с учетом годового отчета </t>
  </si>
  <si>
    <t xml:space="preserve">Возвращено субсидии в районный бюджет по состоянию на 31.12.20___ </t>
  </si>
  <si>
    <t>Всего (гр.4-гр.5)*гр.12*гр.6 мес.+(гр.8-гр.9)*гр.12*6 мес.</t>
  </si>
  <si>
    <t>Отчет о расходовании средств субсидии  на компенсацию расходов организаций жилищно-коммунального хозяйства, 
связанных с осуществлением деятельности по сбору, вывозу и размещению твердых бытовых отходов</t>
  </si>
  <si>
    <t>Сумма субсидии на 20___ год, предусмотренная решением районного Совета депутатов от ________ №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</si>
</sst>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.5"/>
      <name val="Times New Roman"/>
      <family val="1"/>
      <charset val="204"/>
    </font>
    <font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2" xfId="0" applyFont="1" applyBorder="1"/>
    <xf numFmtId="0" fontId="3" fillId="0" borderId="3" xfId="0" applyFont="1" applyBorder="1"/>
    <xf numFmtId="0" fontId="4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right"/>
    </xf>
    <xf numFmtId="0" fontId="4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6" xfId="0" applyFont="1" applyBorder="1"/>
    <xf numFmtId="0" fontId="4" fillId="0" borderId="3" xfId="0" applyFont="1" applyBorder="1"/>
    <xf numFmtId="0" fontId="4" fillId="0" borderId="8" xfId="0" applyFont="1" applyBorder="1" applyAlignment="1">
      <alignment horizontal="center"/>
    </xf>
    <xf numFmtId="0" fontId="4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3" fillId="0" borderId="1" xfId="0" applyFont="1" applyBorder="1" applyAlignment="1">
      <alignment wrapText="1"/>
    </xf>
    <xf numFmtId="0" fontId="0" fillId="0" borderId="3" xfId="0" applyBorder="1"/>
    <xf numFmtId="0" fontId="3" fillId="0" borderId="4" xfId="0" applyFont="1" applyBorder="1"/>
    <xf numFmtId="0" fontId="0" fillId="0" borderId="7" xfId="0" applyBorder="1"/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6" fillId="0" borderId="10" xfId="0" applyFont="1" applyBorder="1"/>
    <xf numFmtId="0" fontId="4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12" xfId="0" applyBorder="1"/>
    <xf numFmtId="0" fontId="4" fillId="0" borderId="0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 applyFill="1" applyBorder="1" applyAlignment="1">
      <alignment horizontal="center" vertical="top" wrapText="1"/>
    </xf>
    <xf numFmtId="0" fontId="10" fillId="0" borderId="1" xfId="0" applyFont="1" applyBorder="1" applyAlignment="1"/>
    <xf numFmtId="0" fontId="0" fillId="0" borderId="1" xfId="0" applyBorder="1" applyAlignment="1"/>
    <xf numFmtId="0" fontId="4" fillId="0" borderId="1" xfId="0" applyFont="1" applyFill="1" applyBorder="1" applyAlignment="1">
      <alignment horizontal="center" vertical="top" wrapText="1"/>
    </xf>
    <xf numFmtId="0" fontId="7" fillId="0" borderId="0" xfId="0" applyNumberFormat="1" applyFont="1" applyAlignment="1">
      <alignment horizontal="left" wrapText="1"/>
    </xf>
    <xf numFmtId="0" fontId="7" fillId="0" borderId="0" xfId="0" applyFont="1"/>
    <xf numFmtId="0" fontId="3" fillId="0" borderId="0" xfId="0" applyFont="1" applyAlignment="1">
      <alignment horizontal="right"/>
    </xf>
    <xf numFmtId="0" fontId="10" fillId="0" borderId="13" xfId="0" applyFont="1" applyBorder="1" applyAlignment="1"/>
    <xf numFmtId="0" fontId="0" fillId="0" borderId="0" xfId="0" applyBorder="1" applyAlignment="1"/>
    <xf numFmtId="0" fontId="14" fillId="0" borderId="0" xfId="0" applyFont="1" applyBorder="1" applyAlignment="1"/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4" fillId="0" borderId="14" xfId="0" applyFont="1" applyBorder="1" applyAlignment="1">
      <alignment horizontal="left" vertical="top" wrapText="1"/>
    </xf>
    <xf numFmtId="0" fontId="7" fillId="0" borderId="1" xfId="0" applyFont="1" applyBorder="1"/>
    <xf numFmtId="0" fontId="7" fillId="0" borderId="14" xfId="0" applyFont="1" applyBorder="1"/>
    <xf numFmtId="0" fontId="4" fillId="0" borderId="1" xfId="0" applyFont="1" applyBorder="1" applyAlignment="1">
      <alignment vertical="top" wrapText="1"/>
    </xf>
    <xf numFmtId="0" fontId="3" fillId="0" borderId="0" xfId="0" applyNumberFormat="1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/>
    </xf>
    <xf numFmtId="0" fontId="7" fillId="0" borderId="0" xfId="0" applyFont="1" applyBorder="1"/>
    <xf numFmtId="0" fontId="13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21" xfId="0" applyFont="1" applyBorder="1"/>
    <xf numFmtId="0" fontId="3" fillId="0" borderId="21" xfId="0" applyFont="1" applyBorder="1"/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21" xfId="0" applyBorder="1"/>
    <xf numFmtId="0" fontId="0" fillId="0" borderId="21" xfId="0" applyBorder="1" applyAlignment="1"/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1" fillId="0" borderId="1" xfId="0" applyFont="1" applyBorder="1" applyAlignment="1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9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340"/>
  <sheetViews>
    <sheetView view="pageBreakPreview" zoomScale="77" zoomScaleNormal="100" zoomScaleSheetLayoutView="77" workbookViewId="0">
      <selection activeCell="L7" sqref="L7:L11"/>
    </sheetView>
  </sheetViews>
  <sheetFormatPr defaultRowHeight="12.75" x14ac:dyDescent="0.2"/>
  <cols>
    <col min="1" max="1" width="18.42578125" customWidth="1"/>
    <col min="2" max="3" width="14.5703125" customWidth="1"/>
    <col min="4" max="5" width="17.140625" customWidth="1"/>
    <col min="6" max="6" width="11.7109375" customWidth="1"/>
    <col min="7" max="7" width="11.42578125" customWidth="1"/>
    <col min="8" max="9" width="17.140625" customWidth="1"/>
    <col min="10" max="10" width="12" customWidth="1"/>
    <col min="11" max="11" width="11.5703125" customWidth="1"/>
    <col min="12" max="12" width="20.28515625" customWidth="1"/>
    <col min="13" max="13" width="15" customWidth="1"/>
    <col min="14" max="14" width="15.140625" customWidth="1"/>
    <col min="15" max="15" width="15.5703125" hidden="1" customWidth="1"/>
    <col min="16" max="16" width="18.7109375" hidden="1" customWidth="1"/>
    <col min="17" max="17" width="17.42578125" hidden="1" customWidth="1"/>
  </cols>
  <sheetData>
    <row r="2" spans="1:19" ht="111.75" customHeight="1" x14ac:dyDescent="0.25">
      <c r="I2" s="96"/>
      <c r="J2" s="96"/>
      <c r="K2" s="96"/>
      <c r="L2" s="141" t="s">
        <v>149</v>
      </c>
      <c r="M2" s="141"/>
      <c r="N2" s="141"/>
    </row>
    <row r="3" spans="1:19" ht="15" customHeight="1" x14ac:dyDescent="0.2">
      <c r="L3" s="84"/>
      <c r="M3" s="84"/>
      <c r="N3" s="84"/>
    </row>
    <row r="4" spans="1:19" ht="50.25" customHeight="1" x14ac:dyDescent="0.3">
      <c r="A4" s="153" t="s">
        <v>184</v>
      </c>
      <c r="B4" s="153"/>
      <c r="C4" s="153"/>
      <c r="D4" s="153"/>
      <c r="E4" s="153"/>
      <c r="F4" s="153"/>
      <c r="G4" s="153"/>
      <c r="H4" s="154"/>
      <c r="I4" s="154"/>
      <c r="J4" s="154"/>
      <c r="K4" s="154"/>
      <c r="L4" s="154"/>
      <c r="M4" s="154"/>
      <c r="N4" s="154"/>
      <c r="O4" s="87"/>
      <c r="P4" s="81"/>
      <c r="Q4" s="81"/>
      <c r="R4" s="79"/>
    </row>
    <row r="5" spans="1:19" ht="18" customHeight="1" x14ac:dyDescent="0.25">
      <c r="A5" s="155" t="s">
        <v>163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87"/>
      <c r="P5" s="81"/>
      <c r="Q5" s="81"/>
      <c r="R5" s="79"/>
    </row>
    <row r="6" spans="1:19" ht="16.5" customHeight="1" x14ac:dyDescent="0.25">
      <c r="H6" s="88"/>
      <c r="I6" s="88"/>
      <c r="J6" s="88"/>
      <c r="K6" s="88"/>
      <c r="L6" s="88"/>
      <c r="M6" s="88"/>
      <c r="N6" s="88"/>
      <c r="O6" s="87"/>
      <c r="P6" s="81"/>
      <c r="Q6" s="81"/>
      <c r="R6" s="79"/>
    </row>
    <row r="7" spans="1:19" ht="17.25" customHeight="1" x14ac:dyDescent="0.2">
      <c r="A7" s="146" t="s">
        <v>148</v>
      </c>
      <c r="B7" s="145" t="s">
        <v>174</v>
      </c>
      <c r="C7" s="145"/>
      <c r="D7" s="149" t="s">
        <v>180</v>
      </c>
      <c r="E7" s="150"/>
      <c r="F7" s="146" t="s">
        <v>178</v>
      </c>
      <c r="G7" s="146" t="s">
        <v>179</v>
      </c>
      <c r="H7" s="149" t="s">
        <v>181</v>
      </c>
      <c r="I7" s="150"/>
      <c r="J7" s="146" t="s">
        <v>178</v>
      </c>
      <c r="K7" s="146" t="s">
        <v>179</v>
      </c>
      <c r="L7" s="172" t="s">
        <v>147</v>
      </c>
      <c r="M7" s="175" t="s">
        <v>165</v>
      </c>
      <c r="N7" s="176"/>
      <c r="O7" s="82"/>
      <c r="P7" s="82"/>
      <c r="Q7" s="82"/>
      <c r="R7" s="79"/>
    </row>
    <row r="8" spans="1:19" ht="17.25" customHeight="1" x14ac:dyDescent="0.2">
      <c r="A8" s="156"/>
      <c r="B8" s="145"/>
      <c r="C8" s="145"/>
      <c r="D8" s="151"/>
      <c r="E8" s="152"/>
      <c r="F8" s="147"/>
      <c r="G8" s="147"/>
      <c r="H8" s="151"/>
      <c r="I8" s="152"/>
      <c r="J8" s="147"/>
      <c r="K8" s="147"/>
      <c r="L8" s="173"/>
      <c r="M8" s="177"/>
      <c r="N8" s="178"/>
      <c r="O8" s="82"/>
      <c r="P8" s="82"/>
      <c r="Q8" s="82"/>
      <c r="R8" s="79"/>
    </row>
    <row r="9" spans="1:19" ht="66.75" customHeight="1" x14ac:dyDescent="0.2">
      <c r="A9" s="156"/>
      <c r="B9" s="142" t="s">
        <v>175</v>
      </c>
      <c r="C9" s="142" t="s">
        <v>176</v>
      </c>
      <c r="D9" s="142" t="s">
        <v>162</v>
      </c>
      <c r="E9" s="142" t="s">
        <v>177</v>
      </c>
      <c r="F9" s="147"/>
      <c r="G9" s="147"/>
      <c r="H9" s="142" t="s">
        <v>162</v>
      </c>
      <c r="I9" s="142" t="s">
        <v>177</v>
      </c>
      <c r="J9" s="147"/>
      <c r="K9" s="147"/>
      <c r="L9" s="173"/>
      <c r="M9" s="179"/>
      <c r="N9" s="180"/>
      <c r="O9" s="164" t="s">
        <v>136</v>
      </c>
      <c r="P9" s="165"/>
      <c r="Q9" s="165"/>
      <c r="S9" s="13"/>
    </row>
    <row r="10" spans="1:19" ht="30.75" customHeight="1" x14ac:dyDescent="0.2">
      <c r="A10" s="156"/>
      <c r="B10" s="143"/>
      <c r="C10" s="144"/>
      <c r="D10" s="143"/>
      <c r="E10" s="144"/>
      <c r="F10" s="147"/>
      <c r="G10" s="147"/>
      <c r="H10" s="143"/>
      <c r="I10" s="144"/>
      <c r="J10" s="147"/>
      <c r="K10" s="147"/>
      <c r="L10" s="173"/>
      <c r="M10" s="166" t="s">
        <v>192</v>
      </c>
      <c r="N10" s="166" t="s">
        <v>138</v>
      </c>
      <c r="O10" s="51"/>
      <c r="P10" s="12" t="s">
        <v>59</v>
      </c>
      <c r="Q10" s="53"/>
    </row>
    <row r="11" spans="1:19" ht="93.75" customHeight="1" x14ac:dyDescent="0.25">
      <c r="A11" s="157"/>
      <c r="B11" s="143"/>
      <c r="C11" s="144"/>
      <c r="D11" s="143"/>
      <c r="E11" s="144"/>
      <c r="F11" s="148"/>
      <c r="G11" s="148"/>
      <c r="H11" s="143"/>
      <c r="I11" s="144"/>
      <c r="J11" s="148"/>
      <c r="K11" s="148"/>
      <c r="L11" s="174"/>
      <c r="M11" s="167"/>
      <c r="N11" s="167"/>
      <c r="O11" s="52" t="s">
        <v>118</v>
      </c>
      <c r="P11" s="12"/>
      <c r="Q11" s="4" t="s">
        <v>137</v>
      </c>
    </row>
    <row r="12" spans="1:19" ht="10.5" customHeight="1" x14ac:dyDescent="0.25">
      <c r="A12" s="97">
        <v>1</v>
      </c>
      <c r="B12" s="97">
        <f>A12+1</f>
        <v>2</v>
      </c>
      <c r="C12" s="97">
        <f t="shared" ref="C12:N12" si="0">B12+1</f>
        <v>3</v>
      </c>
      <c r="D12" s="97">
        <f t="shared" si="0"/>
        <v>4</v>
      </c>
      <c r="E12" s="97">
        <f t="shared" si="0"/>
        <v>5</v>
      </c>
      <c r="F12" s="97">
        <f t="shared" si="0"/>
        <v>6</v>
      </c>
      <c r="G12" s="97">
        <f t="shared" si="0"/>
        <v>7</v>
      </c>
      <c r="H12" s="97">
        <f t="shared" si="0"/>
        <v>8</v>
      </c>
      <c r="I12" s="97">
        <f t="shared" si="0"/>
        <v>9</v>
      </c>
      <c r="J12" s="97">
        <f t="shared" si="0"/>
        <v>10</v>
      </c>
      <c r="K12" s="97">
        <f t="shared" si="0"/>
        <v>11</v>
      </c>
      <c r="L12" s="97">
        <f t="shared" si="0"/>
        <v>12</v>
      </c>
      <c r="M12" s="97">
        <f t="shared" si="0"/>
        <v>13</v>
      </c>
      <c r="N12" s="97">
        <f t="shared" si="0"/>
        <v>14</v>
      </c>
      <c r="O12" s="11">
        <v>11</v>
      </c>
      <c r="P12" s="12"/>
      <c r="Q12" s="3">
        <v>12</v>
      </c>
    </row>
    <row r="13" spans="1:19" ht="14.1" customHeight="1" x14ac:dyDescent="0.25">
      <c r="A13" s="168" t="s">
        <v>143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70"/>
      <c r="N13" s="76"/>
      <c r="O13" s="76"/>
      <c r="P13" s="8"/>
      <c r="Q13" s="53"/>
    </row>
    <row r="14" spans="1:19" ht="14.1" customHeight="1" x14ac:dyDescent="0.25">
      <c r="A14" s="90" t="s">
        <v>144</v>
      </c>
      <c r="B14" s="90"/>
      <c r="C14" s="90"/>
      <c r="D14" s="90"/>
      <c r="E14" s="90"/>
      <c r="F14" s="90"/>
      <c r="G14" s="90"/>
      <c r="H14" s="1"/>
      <c r="I14" s="1"/>
      <c r="J14" s="1"/>
      <c r="K14" s="1"/>
      <c r="L14" s="1"/>
      <c r="M14" s="1"/>
      <c r="N14" s="1"/>
      <c r="O14" s="1"/>
      <c r="P14" s="8"/>
      <c r="Q14" s="3"/>
    </row>
    <row r="15" spans="1:19" ht="14.1" customHeight="1" x14ac:dyDescent="0.25">
      <c r="A15" s="90" t="s">
        <v>145</v>
      </c>
      <c r="B15" s="90"/>
      <c r="C15" s="90"/>
      <c r="D15" s="90"/>
      <c r="E15" s="90"/>
      <c r="F15" s="90"/>
      <c r="G15" s="90"/>
      <c r="H15" s="1"/>
      <c r="I15" s="1"/>
      <c r="J15" s="1"/>
      <c r="K15" s="1"/>
      <c r="L15" s="1"/>
      <c r="M15" s="1"/>
      <c r="N15" s="1"/>
      <c r="O15" s="1"/>
      <c r="P15" s="8"/>
      <c r="Q15" s="3"/>
    </row>
    <row r="16" spans="1:19" ht="14.1" customHeight="1" x14ac:dyDescent="0.25">
      <c r="A16" s="92" t="s">
        <v>146</v>
      </c>
      <c r="B16" s="118"/>
      <c r="C16" s="118"/>
      <c r="D16" s="118"/>
      <c r="E16" s="118"/>
      <c r="F16" s="118"/>
      <c r="G16" s="118"/>
      <c r="H16" s="76"/>
      <c r="I16" s="76"/>
      <c r="J16" s="76"/>
      <c r="K16" s="76"/>
      <c r="L16" s="76"/>
      <c r="M16" s="76"/>
      <c r="N16" s="76"/>
      <c r="O16" s="83">
        <v>17285.07</v>
      </c>
      <c r="P16" s="8"/>
      <c r="Q16" s="6">
        <v>0</v>
      </c>
    </row>
    <row r="17" spans="8:17" ht="14.1" customHeight="1" x14ac:dyDescent="0.25">
      <c r="H17" s="78"/>
      <c r="I17" s="78"/>
      <c r="J17" s="78"/>
      <c r="K17" s="78"/>
      <c r="L17" s="78"/>
      <c r="M17" s="79"/>
      <c r="N17" s="80"/>
      <c r="O17" s="77"/>
      <c r="P17" s="15"/>
      <c r="Q17" s="26"/>
    </row>
    <row r="18" spans="8:17" ht="14.1" hidden="1" customHeight="1" x14ac:dyDescent="0.25">
      <c r="H18" s="171"/>
      <c r="I18" s="171"/>
      <c r="J18" s="171"/>
      <c r="K18" s="171"/>
      <c r="L18" s="171"/>
      <c r="M18" s="171"/>
      <c r="N18" s="26"/>
      <c r="O18" s="18"/>
      <c r="P18" s="59"/>
      <c r="Q18" s="19"/>
    </row>
    <row r="19" spans="8:17" ht="14.1" hidden="1" customHeight="1" thickBot="1" x14ac:dyDescent="0.3">
      <c r="H19" s="20"/>
      <c r="I19" s="20"/>
      <c r="J19" s="20"/>
      <c r="K19" s="20"/>
      <c r="L19" s="20">
        <v>2.36</v>
      </c>
      <c r="M19" s="21" t="e">
        <f>ROUND((#REF!-#REF!)*L19*12,2)</f>
        <v>#REF!</v>
      </c>
      <c r="N19" s="21" t="e">
        <f>ROUND(M19*99%,2)</f>
        <v>#REF!</v>
      </c>
      <c r="O19" s="45">
        <v>651.65</v>
      </c>
      <c r="P19" s="37"/>
      <c r="Q19" s="30">
        <f>ROUND(O19*99%,2)</f>
        <v>645.13</v>
      </c>
    </row>
    <row r="20" spans="8:17" ht="14.1" hidden="1" customHeight="1" thickBot="1" x14ac:dyDescent="0.3">
      <c r="H20" s="23"/>
      <c r="I20" s="23"/>
      <c r="J20" s="23"/>
      <c r="K20" s="23"/>
      <c r="L20" s="23"/>
      <c r="M20" s="60"/>
      <c r="N20" s="24"/>
      <c r="O20" s="24"/>
      <c r="P20" s="22"/>
      <c r="Q20" s="61"/>
    </row>
    <row r="21" spans="8:17" ht="14.1" hidden="1" customHeight="1" x14ac:dyDescent="0.25">
      <c r="H21" s="158"/>
      <c r="I21" s="158"/>
      <c r="J21" s="158"/>
      <c r="K21" s="158"/>
      <c r="L21" s="158"/>
      <c r="M21" s="158"/>
      <c r="N21" s="18"/>
      <c r="O21" s="18"/>
      <c r="P21" s="59"/>
      <c r="Q21" s="19"/>
    </row>
    <row r="22" spans="8:17" ht="14.1" hidden="1" customHeight="1" x14ac:dyDescent="0.25">
      <c r="H22" s="159"/>
      <c r="I22" s="159"/>
      <c r="J22" s="159"/>
      <c r="K22" s="159"/>
      <c r="L22" s="159"/>
      <c r="M22" s="159"/>
      <c r="N22" s="3"/>
      <c r="O22" s="3"/>
      <c r="P22" s="162" t="s">
        <v>60</v>
      </c>
      <c r="Q22" s="27"/>
    </row>
    <row r="23" spans="8:17" ht="14.1" hidden="1" customHeight="1" x14ac:dyDescent="0.25">
      <c r="H23" s="3"/>
      <c r="I23" s="3"/>
      <c r="J23" s="117"/>
      <c r="K23" s="117"/>
      <c r="L23" s="3">
        <v>43.96</v>
      </c>
      <c r="M23" s="3">
        <v>33518.93</v>
      </c>
      <c r="N23" s="3"/>
      <c r="O23" s="3"/>
      <c r="P23" s="162"/>
      <c r="Q23" s="27"/>
    </row>
    <row r="24" spans="8:17" ht="14.1" hidden="1" customHeight="1" x14ac:dyDescent="0.25">
      <c r="H24" s="159"/>
      <c r="I24" s="159"/>
      <c r="J24" s="159"/>
      <c r="K24" s="159"/>
      <c r="L24" s="159"/>
      <c r="M24" s="159"/>
      <c r="N24" s="3"/>
      <c r="O24" s="3"/>
      <c r="P24" s="162"/>
      <c r="Q24" s="27"/>
    </row>
    <row r="25" spans="8:17" ht="14.1" hidden="1" customHeight="1" x14ac:dyDescent="0.25">
      <c r="H25" s="3"/>
      <c r="I25" s="3"/>
      <c r="J25" s="117"/>
      <c r="K25" s="117"/>
      <c r="L25" s="3">
        <v>3.35</v>
      </c>
      <c r="M25" s="3" t="e">
        <f>ROUND((#REF!-#REF!)*L25*12,2)</f>
        <v>#REF!</v>
      </c>
      <c r="N25" s="3"/>
      <c r="O25" s="3"/>
      <c r="P25" s="162"/>
      <c r="Q25" s="27"/>
    </row>
    <row r="26" spans="8:17" ht="14.1" hidden="1" customHeight="1" x14ac:dyDescent="0.25">
      <c r="H26" s="159"/>
      <c r="I26" s="159"/>
      <c r="J26" s="159"/>
      <c r="K26" s="159"/>
      <c r="L26" s="159"/>
      <c r="M26" s="159"/>
      <c r="N26" s="3"/>
      <c r="O26" s="3"/>
      <c r="P26" s="162"/>
      <c r="Q26" s="27"/>
    </row>
    <row r="27" spans="8:17" ht="14.1" hidden="1" customHeight="1" x14ac:dyDescent="0.25">
      <c r="H27" s="3"/>
      <c r="I27" s="3"/>
      <c r="J27" s="117"/>
      <c r="K27" s="117"/>
      <c r="L27" s="3">
        <v>10.72</v>
      </c>
      <c r="M27" s="3">
        <v>7512.54</v>
      </c>
      <c r="N27" s="3"/>
      <c r="O27" s="3"/>
      <c r="P27" s="162"/>
      <c r="Q27" s="27"/>
    </row>
    <row r="28" spans="8:17" ht="14.1" hidden="1" customHeight="1" x14ac:dyDescent="0.25">
      <c r="H28" s="159"/>
      <c r="I28" s="159"/>
      <c r="J28" s="159"/>
      <c r="K28" s="159"/>
      <c r="L28" s="159"/>
      <c r="M28" s="159"/>
      <c r="N28" s="3"/>
      <c r="O28" s="3"/>
      <c r="P28" s="162"/>
      <c r="Q28" s="27"/>
    </row>
    <row r="29" spans="8:17" ht="14.1" hidden="1" customHeight="1" x14ac:dyDescent="0.25">
      <c r="H29" s="3"/>
      <c r="I29" s="3"/>
      <c r="J29" s="117"/>
      <c r="K29" s="117"/>
      <c r="L29" s="3">
        <v>55.58</v>
      </c>
      <c r="M29" s="3">
        <v>37018.339999999997</v>
      </c>
      <c r="N29" s="3"/>
      <c r="O29" s="3"/>
      <c r="P29" s="162"/>
      <c r="Q29" s="27"/>
    </row>
    <row r="30" spans="8:17" ht="14.1" hidden="1" customHeight="1" x14ac:dyDescent="0.25">
      <c r="H30" s="159"/>
      <c r="I30" s="159"/>
      <c r="J30" s="159"/>
      <c r="K30" s="159"/>
      <c r="L30" s="159"/>
      <c r="M30" s="159"/>
      <c r="N30" s="3"/>
      <c r="O30" s="3"/>
      <c r="P30" s="162"/>
      <c r="Q30" s="27"/>
    </row>
    <row r="31" spans="8:17" ht="14.1" hidden="1" customHeight="1" x14ac:dyDescent="0.25">
      <c r="H31" s="3"/>
      <c r="I31" s="3"/>
      <c r="J31" s="117"/>
      <c r="K31" s="117"/>
      <c r="L31" s="3">
        <v>2.66</v>
      </c>
      <c r="M31" s="3" t="e">
        <f>ROUND((#REF!-#REF!)*L31*12,2)</f>
        <v>#REF!</v>
      </c>
      <c r="N31" s="3"/>
      <c r="O31" s="3"/>
      <c r="P31" s="162"/>
      <c r="Q31" s="27"/>
    </row>
    <row r="32" spans="8:17" ht="14.1" hidden="1" customHeight="1" x14ac:dyDescent="0.25">
      <c r="H32" s="159"/>
      <c r="I32" s="159"/>
      <c r="J32" s="159"/>
      <c r="K32" s="159"/>
      <c r="L32" s="159"/>
      <c r="M32" s="159"/>
      <c r="N32" s="3"/>
      <c r="O32" s="3"/>
      <c r="P32" s="162"/>
      <c r="Q32" s="27"/>
    </row>
    <row r="33" spans="8:17" ht="14.1" hidden="1" customHeight="1" x14ac:dyDescent="0.25">
      <c r="H33" s="3"/>
      <c r="I33" s="3"/>
      <c r="J33" s="117"/>
      <c r="K33" s="117"/>
      <c r="L33" s="3">
        <v>0.24</v>
      </c>
      <c r="M33" s="3">
        <v>547.91</v>
      </c>
      <c r="N33" s="3"/>
      <c r="O33" s="3"/>
      <c r="P33" s="162"/>
      <c r="Q33" s="27"/>
    </row>
    <row r="34" spans="8:17" ht="15.75" hidden="1" customHeight="1" thickBot="1" x14ac:dyDescent="0.3">
      <c r="H34" s="20"/>
      <c r="I34" s="20"/>
      <c r="J34" s="20"/>
      <c r="K34" s="20"/>
      <c r="L34" s="20"/>
      <c r="M34" s="21">
        <v>69959.92</v>
      </c>
      <c r="N34" s="21">
        <f>ROUND(M34/2,2)</f>
        <v>34979.96</v>
      </c>
      <c r="O34" s="45">
        <v>121605.05</v>
      </c>
      <c r="P34" s="163"/>
      <c r="Q34" s="30">
        <f>ROUND(O34/2,2)</f>
        <v>60802.53</v>
      </c>
    </row>
    <row r="35" spans="8:17" ht="14.1" hidden="1" customHeight="1" x14ac:dyDescent="0.25">
      <c r="H35" s="26"/>
      <c r="I35" s="26"/>
      <c r="J35" s="119"/>
      <c r="K35" s="119"/>
      <c r="L35" s="26"/>
      <c r="M35" s="58"/>
      <c r="N35" s="17"/>
      <c r="O35" s="17"/>
      <c r="P35" s="62"/>
      <c r="Q35" s="26"/>
    </row>
    <row r="36" spans="8:17" ht="14.1" hidden="1" customHeight="1" thickBot="1" x14ac:dyDescent="0.3">
      <c r="H36" s="160"/>
      <c r="I36" s="160"/>
      <c r="J36" s="160"/>
      <c r="K36" s="160"/>
      <c r="L36" s="160"/>
      <c r="M36" s="160"/>
      <c r="N36" s="16"/>
      <c r="O36" s="16"/>
      <c r="P36" s="14"/>
      <c r="Q36" s="41"/>
    </row>
    <row r="37" spans="8:17" ht="14.1" hidden="1" customHeight="1" x14ac:dyDescent="0.25">
      <c r="H37" s="161"/>
      <c r="I37" s="161"/>
      <c r="J37" s="161"/>
      <c r="K37" s="161"/>
      <c r="L37" s="161"/>
      <c r="M37" s="161"/>
      <c r="N37" s="33"/>
      <c r="O37" s="33"/>
      <c r="P37" s="181" t="s">
        <v>61</v>
      </c>
      <c r="Q37" s="19"/>
    </row>
    <row r="38" spans="8:17" ht="14.1" hidden="1" customHeight="1" x14ac:dyDescent="0.25">
      <c r="H38" s="3"/>
      <c r="I38" s="3"/>
      <c r="J38" s="117"/>
      <c r="K38" s="117"/>
      <c r="L38" s="3">
        <v>1.7532000000000001</v>
      </c>
      <c r="M38" s="3" t="e">
        <f>ROUND((#REF!-#REF!)*L38*12,2)</f>
        <v>#REF!</v>
      </c>
      <c r="N38" s="3"/>
      <c r="O38" s="3"/>
      <c r="P38" s="162"/>
      <c r="Q38" s="27"/>
    </row>
    <row r="39" spans="8:17" ht="14.1" hidden="1" customHeight="1" x14ac:dyDescent="0.25">
      <c r="H39" s="182"/>
      <c r="I39" s="182"/>
      <c r="J39" s="182"/>
      <c r="K39" s="182"/>
      <c r="L39" s="182"/>
      <c r="M39" s="182"/>
      <c r="N39" s="4"/>
      <c r="O39" s="4"/>
      <c r="P39" s="162"/>
      <c r="Q39" s="27"/>
    </row>
    <row r="40" spans="8:17" ht="14.1" hidden="1" customHeight="1" x14ac:dyDescent="0.25">
      <c r="H40" s="4"/>
      <c r="I40" s="4"/>
      <c r="J40" s="120"/>
      <c r="K40" s="120"/>
      <c r="L40" s="4">
        <v>2.7829000000000002</v>
      </c>
      <c r="M40" s="4" t="e">
        <f>ROUND((#REF!-#REF!)*L40*12,2)</f>
        <v>#REF!</v>
      </c>
      <c r="N40" s="4"/>
      <c r="O40" s="4"/>
      <c r="P40" s="162"/>
      <c r="Q40" s="27"/>
    </row>
    <row r="41" spans="8:17" ht="14.1" hidden="1" customHeight="1" x14ac:dyDescent="0.25">
      <c r="H41" s="182"/>
      <c r="I41" s="182"/>
      <c r="J41" s="182"/>
      <c r="K41" s="182"/>
      <c r="L41" s="182"/>
      <c r="M41" s="182"/>
      <c r="N41" s="4"/>
      <c r="O41" s="4"/>
      <c r="P41" s="162"/>
      <c r="Q41" s="27"/>
    </row>
    <row r="42" spans="8:17" ht="14.1" hidden="1" customHeight="1" x14ac:dyDescent="0.25">
      <c r="H42" s="4"/>
      <c r="I42" s="4"/>
      <c r="J42" s="120"/>
      <c r="K42" s="120"/>
      <c r="L42" s="4">
        <v>15.553000000000001</v>
      </c>
      <c r="M42" s="4" t="e">
        <f>ROUND((#REF!-#REF!)*L42*12,2)</f>
        <v>#REF!</v>
      </c>
      <c r="N42" s="4"/>
      <c r="O42" s="4"/>
      <c r="P42" s="162"/>
      <c r="Q42" s="27"/>
    </row>
    <row r="43" spans="8:17" ht="14.1" hidden="1" customHeight="1" x14ac:dyDescent="0.25">
      <c r="H43" s="182"/>
      <c r="I43" s="182"/>
      <c r="J43" s="182"/>
      <c r="K43" s="182"/>
      <c r="L43" s="182"/>
      <c r="M43" s="182"/>
      <c r="N43" s="4"/>
      <c r="O43" s="4"/>
      <c r="P43" s="162"/>
      <c r="Q43" s="27"/>
    </row>
    <row r="44" spans="8:17" ht="14.1" hidden="1" customHeight="1" x14ac:dyDescent="0.25">
      <c r="H44" s="4"/>
      <c r="I44" s="4"/>
      <c r="J44" s="120"/>
      <c r="K44" s="120"/>
      <c r="L44" s="4">
        <v>6.6956899999999999</v>
      </c>
      <c r="M44" s="4" t="e">
        <f>ROUND((#REF!-#REF!)*L44*12,2)</f>
        <v>#REF!</v>
      </c>
      <c r="N44" s="4"/>
      <c r="O44" s="4"/>
      <c r="P44" s="162"/>
      <c r="Q44" s="27"/>
    </row>
    <row r="45" spans="8:17" ht="14.1" hidden="1" customHeight="1" x14ac:dyDescent="0.25">
      <c r="H45" s="182"/>
      <c r="I45" s="182"/>
      <c r="J45" s="182"/>
      <c r="K45" s="182"/>
      <c r="L45" s="182"/>
      <c r="M45" s="182"/>
      <c r="N45" s="4"/>
      <c r="O45" s="4"/>
      <c r="P45" s="162"/>
      <c r="Q45" s="27"/>
    </row>
    <row r="46" spans="8:17" ht="14.1" hidden="1" customHeight="1" x14ac:dyDescent="0.25">
      <c r="H46" s="4"/>
      <c r="I46" s="4"/>
      <c r="J46" s="120"/>
      <c r="K46" s="120"/>
      <c r="L46" s="4">
        <v>4.0765000000000002</v>
      </c>
      <c r="M46" s="4" t="e">
        <f>ROUND((#REF!-#REF!)*L46*12,2)</f>
        <v>#REF!</v>
      </c>
      <c r="N46" s="4"/>
      <c r="O46" s="4"/>
      <c r="P46" s="162"/>
      <c r="Q46" s="27"/>
    </row>
    <row r="47" spans="8:17" ht="14.1" hidden="1" customHeight="1" x14ac:dyDescent="0.25">
      <c r="H47" s="182"/>
      <c r="I47" s="182"/>
      <c r="J47" s="182"/>
      <c r="K47" s="182"/>
      <c r="L47" s="182"/>
      <c r="M47" s="182"/>
      <c r="N47" s="4"/>
      <c r="O47" s="4"/>
      <c r="P47" s="162"/>
      <c r="Q47" s="27"/>
    </row>
    <row r="48" spans="8:17" ht="14.1" hidden="1" customHeight="1" x14ac:dyDescent="0.25">
      <c r="H48" s="5"/>
      <c r="I48" s="5"/>
      <c r="J48" s="5"/>
      <c r="K48" s="5"/>
      <c r="L48" s="4">
        <v>26.611999999999998</v>
      </c>
      <c r="M48" s="4" t="e">
        <f>ROUND((#REF!-#REF!)*L48*12,2)</f>
        <v>#REF!</v>
      </c>
      <c r="N48" s="4"/>
      <c r="O48" s="4"/>
      <c r="P48" s="162"/>
      <c r="Q48" s="27"/>
    </row>
    <row r="49" spans="8:17" ht="14.1" hidden="1" customHeight="1" x14ac:dyDescent="0.25">
      <c r="H49" s="182"/>
      <c r="I49" s="182"/>
      <c r="J49" s="182"/>
      <c r="K49" s="182"/>
      <c r="L49" s="182"/>
      <c r="M49" s="182"/>
      <c r="N49" s="4"/>
      <c r="O49" s="4"/>
      <c r="P49" s="162"/>
      <c r="Q49" s="27"/>
    </row>
    <row r="50" spans="8:17" ht="14.1" hidden="1" customHeight="1" x14ac:dyDescent="0.25">
      <c r="H50" s="4"/>
      <c r="I50" s="4"/>
      <c r="J50" s="120"/>
      <c r="K50" s="120"/>
      <c r="L50" s="4">
        <v>10.485099999999999</v>
      </c>
      <c r="M50" s="4" t="e">
        <f>ROUND((#REF!-#REF!)*L50*12,2)</f>
        <v>#REF!</v>
      </c>
      <c r="N50" s="4"/>
      <c r="O50" s="4"/>
      <c r="P50" s="162"/>
      <c r="Q50" s="27"/>
    </row>
    <row r="51" spans="8:17" ht="14.1" hidden="1" customHeight="1" x14ac:dyDescent="0.25">
      <c r="H51" s="182"/>
      <c r="I51" s="182"/>
      <c r="J51" s="182"/>
      <c r="K51" s="182"/>
      <c r="L51" s="182"/>
      <c r="M51" s="182"/>
      <c r="N51" s="4"/>
      <c r="O51" s="4"/>
      <c r="P51" s="162"/>
      <c r="Q51" s="27"/>
    </row>
    <row r="52" spans="8:17" ht="14.1" hidden="1" customHeight="1" x14ac:dyDescent="0.25">
      <c r="H52" s="4"/>
      <c r="I52" s="4"/>
      <c r="J52" s="120"/>
      <c r="K52" s="120"/>
      <c r="L52" s="4">
        <v>16.940200000000001</v>
      </c>
      <c r="M52" s="4" t="e">
        <f>ROUND((#REF!-#REF!)*L52*12,2)</f>
        <v>#REF!</v>
      </c>
      <c r="N52" s="4"/>
      <c r="O52" s="4"/>
      <c r="P52" s="162"/>
      <c r="Q52" s="27"/>
    </row>
    <row r="53" spans="8:17" ht="14.1" hidden="1" customHeight="1" x14ac:dyDescent="0.25">
      <c r="H53" s="182"/>
      <c r="I53" s="182"/>
      <c r="J53" s="182"/>
      <c r="K53" s="182"/>
      <c r="L53" s="182"/>
      <c r="M53" s="182"/>
      <c r="N53" s="4"/>
      <c r="O53" s="4"/>
      <c r="P53" s="162"/>
      <c r="Q53" s="27"/>
    </row>
    <row r="54" spans="8:17" ht="14.1" hidden="1" customHeight="1" x14ac:dyDescent="0.25">
      <c r="H54" s="4"/>
      <c r="I54" s="4"/>
      <c r="J54" s="120"/>
      <c r="K54" s="120"/>
      <c r="L54" s="4">
        <v>8.9930000000000003</v>
      </c>
      <c r="M54" s="4" t="e">
        <f>ROUND((#REF!-#REF!)*L54*12,2)</f>
        <v>#REF!</v>
      </c>
      <c r="N54" s="4"/>
      <c r="O54" s="4"/>
      <c r="P54" s="162"/>
      <c r="Q54" s="27"/>
    </row>
    <row r="55" spans="8:17" ht="15.75" hidden="1" customHeight="1" thickBot="1" x14ac:dyDescent="0.3">
      <c r="H55" s="35"/>
      <c r="I55" s="35"/>
      <c r="J55" s="35"/>
      <c r="K55" s="35"/>
      <c r="L55" s="35"/>
      <c r="M55" s="34" t="e">
        <f>M38+M40+M42+M44+M46+M48+M50+M52+M54</f>
        <v>#REF!</v>
      </c>
      <c r="N55" s="34">
        <v>0</v>
      </c>
      <c r="O55" s="46">
        <v>11014.01</v>
      </c>
      <c r="P55" s="163"/>
      <c r="Q55" s="30">
        <v>0</v>
      </c>
    </row>
    <row r="56" spans="8:17" ht="14.1" hidden="1" customHeight="1" x14ac:dyDescent="0.25">
      <c r="H56" s="29"/>
      <c r="I56" s="29"/>
      <c r="J56" s="29"/>
      <c r="K56" s="29"/>
      <c r="L56" s="29"/>
      <c r="M56" s="58"/>
      <c r="N56" s="32"/>
      <c r="O56" s="32"/>
      <c r="P56" s="62"/>
      <c r="Q56" s="26"/>
    </row>
    <row r="57" spans="8:17" ht="14.1" hidden="1" customHeight="1" thickBot="1" x14ac:dyDescent="0.3">
      <c r="H57" s="160"/>
      <c r="I57" s="160"/>
      <c r="J57" s="160"/>
      <c r="K57" s="160"/>
      <c r="L57" s="160"/>
      <c r="M57" s="160"/>
      <c r="N57" s="16"/>
      <c r="O57" s="16"/>
      <c r="P57" s="14"/>
      <c r="Q57" s="41"/>
    </row>
    <row r="58" spans="8:17" ht="14.1" hidden="1" customHeight="1" x14ac:dyDescent="0.25">
      <c r="H58" s="158"/>
      <c r="I58" s="158"/>
      <c r="J58" s="158"/>
      <c r="K58" s="158"/>
      <c r="L58" s="158"/>
      <c r="M58" s="158"/>
      <c r="N58" s="18"/>
      <c r="O58" s="18"/>
      <c r="P58" s="59"/>
      <c r="Q58" s="19"/>
    </row>
    <row r="59" spans="8:17" ht="14.1" hidden="1" customHeight="1" x14ac:dyDescent="0.25">
      <c r="H59" s="4"/>
      <c r="I59" s="4"/>
      <c r="J59" s="120"/>
      <c r="K59" s="120"/>
      <c r="L59" s="4">
        <v>32.6</v>
      </c>
      <c r="M59" s="3" t="e">
        <f>ROUND((#REF!-#REF!)*L59*12,2)</f>
        <v>#REF!</v>
      </c>
      <c r="N59" s="3"/>
      <c r="O59" s="3"/>
      <c r="P59" s="8"/>
      <c r="Q59" s="27"/>
    </row>
    <row r="60" spans="8:17" ht="14.1" hidden="1" customHeight="1" x14ac:dyDescent="0.25">
      <c r="H60" s="159"/>
      <c r="I60" s="159"/>
      <c r="J60" s="159"/>
      <c r="K60" s="159"/>
      <c r="L60" s="159"/>
      <c r="M60" s="159"/>
      <c r="N60" s="3"/>
      <c r="O60" s="3"/>
      <c r="P60" s="8"/>
      <c r="Q60" s="27"/>
    </row>
    <row r="61" spans="8:17" ht="14.1" hidden="1" customHeight="1" x14ac:dyDescent="0.25">
      <c r="H61" s="3"/>
      <c r="I61" s="3"/>
      <c r="J61" s="117"/>
      <c r="K61" s="117"/>
      <c r="L61" s="3">
        <v>2.7</v>
      </c>
      <c r="M61" s="3" t="e">
        <f>ROUND((#REF!-#REF!)*L61*12,2)</f>
        <v>#REF!</v>
      </c>
      <c r="N61" s="3"/>
      <c r="O61" s="3"/>
      <c r="P61" s="8"/>
      <c r="Q61" s="27"/>
    </row>
    <row r="62" spans="8:17" ht="14.1" hidden="1" customHeight="1" x14ac:dyDescent="0.25">
      <c r="H62" s="159"/>
      <c r="I62" s="159"/>
      <c r="J62" s="159"/>
      <c r="K62" s="159"/>
      <c r="L62" s="159"/>
      <c r="M62" s="159"/>
      <c r="N62" s="3"/>
      <c r="O62" s="3"/>
      <c r="P62" s="8"/>
      <c r="Q62" s="27"/>
    </row>
    <row r="63" spans="8:17" ht="14.1" hidden="1" customHeight="1" x14ac:dyDescent="0.25">
      <c r="H63" s="3"/>
      <c r="I63" s="3"/>
      <c r="J63" s="117"/>
      <c r="K63" s="117"/>
      <c r="L63" s="3">
        <v>0.95520000000000005</v>
      </c>
      <c r="M63" s="3" t="e">
        <f>ROUND((#REF!-#REF!)*L63*12,2)</f>
        <v>#REF!</v>
      </c>
      <c r="N63" s="3"/>
      <c r="O63" s="3"/>
      <c r="P63" s="8"/>
      <c r="Q63" s="27"/>
    </row>
    <row r="64" spans="8:17" ht="14.1" hidden="1" customHeight="1" thickBot="1" x14ac:dyDescent="0.3">
      <c r="H64" s="37"/>
      <c r="I64" s="37"/>
      <c r="J64" s="37"/>
      <c r="K64" s="37"/>
      <c r="L64" s="37"/>
      <c r="M64" s="21" t="e">
        <f>M59+M61+M63</f>
        <v>#REF!</v>
      </c>
      <c r="N64" s="21" t="e">
        <f>ROUND(M64*99%,2)</f>
        <v>#REF!</v>
      </c>
      <c r="O64" s="45">
        <v>1912.85</v>
      </c>
      <c r="P64" s="37"/>
      <c r="Q64" s="30">
        <f>ROUND(O64*99%,2)</f>
        <v>1893.72</v>
      </c>
    </row>
    <row r="65" spans="8:17" ht="14.1" hidden="1" customHeight="1" x14ac:dyDescent="0.25">
      <c r="H65" s="15"/>
      <c r="I65" s="15"/>
      <c r="J65" s="15"/>
      <c r="K65" s="15"/>
      <c r="L65" s="15"/>
      <c r="M65" s="58"/>
      <c r="N65" s="17"/>
      <c r="O65" s="17"/>
      <c r="P65" s="15"/>
      <c r="Q65" s="26"/>
    </row>
    <row r="66" spans="8:17" ht="14.1" hidden="1" customHeight="1" thickBot="1" x14ac:dyDescent="0.3">
      <c r="H66" s="160"/>
      <c r="I66" s="160"/>
      <c r="J66" s="160"/>
      <c r="K66" s="160"/>
      <c r="L66" s="160"/>
      <c r="M66" s="160"/>
      <c r="N66" s="16"/>
      <c r="O66" s="16"/>
      <c r="P66" s="14"/>
      <c r="Q66" s="41"/>
    </row>
    <row r="67" spans="8:17" ht="14.1" hidden="1" customHeight="1" x14ac:dyDescent="0.25">
      <c r="H67" s="158"/>
      <c r="I67" s="158"/>
      <c r="J67" s="158"/>
      <c r="K67" s="158"/>
      <c r="L67" s="158"/>
      <c r="M67" s="158"/>
      <c r="N67" s="18"/>
      <c r="O67" s="18"/>
      <c r="P67" s="59"/>
      <c r="Q67" s="19"/>
    </row>
    <row r="68" spans="8:17" ht="14.1" hidden="1" customHeight="1" x14ac:dyDescent="0.25">
      <c r="H68" s="159"/>
      <c r="I68" s="159"/>
      <c r="J68" s="159"/>
      <c r="K68" s="159"/>
      <c r="L68" s="159"/>
      <c r="M68" s="159"/>
      <c r="N68" s="3"/>
      <c r="O68" s="3"/>
      <c r="P68" s="8"/>
      <c r="Q68" s="27"/>
    </row>
    <row r="69" spans="8:17" ht="14.1" hidden="1" customHeight="1" x14ac:dyDescent="0.25">
      <c r="H69" s="3"/>
      <c r="I69" s="3"/>
      <c r="J69" s="117"/>
      <c r="K69" s="117"/>
      <c r="L69" s="3">
        <v>1.0436000000000001</v>
      </c>
      <c r="M69" s="3" t="e">
        <f>ROUND((#REF!-#REF!)*L69*12,2)</f>
        <v>#REF!</v>
      </c>
      <c r="N69" s="3"/>
      <c r="O69" s="3"/>
      <c r="P69" s="8"/>
      <c r="Q69" s="27"/>
    </row>
    <row r="70" spans="8:17" ht="14.1" hidden="1" customHeight="1" x14ac:dyDescent="0.25">
      <c r="H70" s="159"/>
      <c r="I70" s="159"/>
      <c r="J70" s="159"/>
      <c r="K70" s="159"/>
      <c r="L70" s="159"/>
      <c r="M70" s="159"/>
      <c r="N70" s="3"/>
      <c r="O70" s="3"/>
      <c r="P70" s="8"/>
      <c r="Q70" s="27"/>
    </row>
    <row r="71" spans="8:17" ht="14.1" hidden="1" customHeight="1" x14ac:dyDescent="0.25">
      <c r="H71" s="3"/>
      <c r="I71" s="3"/>
      <c r="J71" s="117"/>
      <c r="K71" s="117"/>
      <c r="L71" s="3">
        <v>1.3462000000000001</v>
      </c>
      <c r="M71" s="3" t="e">
        <f>ROUND((#REF!-#REF!)*L71*12,2)</f>
        <v>#REF!</v>
      </c>
      <c r="N71" s="3"/>
      <c r="O71" s="3"/>
      <c r="P71" s="8"/>
      <c r="Q71" s="27"/>
    </row>
    <row r="72" spans="8:17" ht="14.1" hidden="1" customHeight="1" x14ac:dyDescent="0.25">
      <c r="H72" s="159"/>
      <c r="I72" s="159"/>
      <c r="J72" s="159"/>
      <c r="K72" s="159"/>
      <c r="L72" s="159"/>
      <c r="M72" s="159"/>
      <c r="N72" s="3"/>
      <c r="O72" s="3"/>
      <c r="P72" s="8"/>
      <c r="Q72" s="27"/>
    </row>
    <row r="73" spans="8:17" ht="14.1" hidden="1" customHeight="1" x14ac:dyDescent="0.25">
      <c r="H73" s="3"/>
      <c r="I73" s="3"/>
      <c r="J73" s="117"/>
      <c r="K73" s="117"/>
      <c r="L73" s="3">
        <v>1.4602999999999999</v>
      </c>
      <c r="M73" s="3" t="e">
        <f>ROUND((#REF!-#REF!)*L73*12,2)</f>
        <v>#REF!</v>
      </c>
      <c r="N73" s="3"/>
      <c r="O73" s="3"/>
      <c r="P73" s="8"/>
      <c r="Q73" s="27"/>
    </row>
    <row r="74" spans="8:17" ht="14.1" hidden="1" customHeight="1" x14ac:dyDescent="0.25">
      <c r="H74" s="159"/>
      <c r="I74" s="159"/>
      <c r="J74" s="159"/>
      <c r="K74" s="159"/>
      <c r="L74" s="159"/>
      <c r="M74" s="159"/>
      <c r="N74" s="3"/>
      <c r="O74" s="3"/>
      <c r="P74" s="8"/>
      <c r="Q74" s="27"/>
    </row>
    <row r="75" spans="8:17" ht="14.1" hidden="1" customHeight="1" x14ac:dyDescent="0.25">
      <c r="H75" s="3"/>
      <c r="I75" s="3"/>
      <c r="J75" s="117"/>
      <c r="K75" s="117"/>
      <c r="L75" s="3">
        <v>0.94420000000000004</v>
      </c>
      <c r="M75" s="3" t="e">
        <f>ROUND((#REF!-#REF!)*L75*12,2)</f>
        <v>#REF!</v>
      </c>
      <c r="N75" s="3"/>
      <c r="O75" s="3"/>
      <c r="P75" s="8"/>
      <c r="Q75" s="27"/>
    </row>
    <row r="76" spans="8:17" ht="14.1" hidden="1" customHeight="1" x14ac:dyDescent="0.25">
      <c r="H76" s="159"/>
      <c r="I76" s="159"/>
      <c r="J76" s="159"/>
      <c r="K76" s="159"/>
      <c r="L76" s="159"/>
      <c r="M76" s="159"/>
      <c r="N76" s="3"/>
      <c r="O76" s="3"/>
      <c r="P76" s="8"/>
      <c r="Q76" s="27"/>
    </row>
    <row r="77" spans="8:17" ht="14.1" hidden="1" customHeight="1" x14ac:dyDescent="0.25">
      <c r="H77" s="3"/>
      <c r="I77" s="3"/>
      <c r="J77" s="117"/>
      <c r="K77" s="117"/>
      <c r="L77" s="3">
        <v>0.88109999999999999</v>
      </c>
      <c r="M77" s="3" t="e">
        <f>ROUND((#REF!-#REF!)*L77*12,2)</f>
        <v>#REF!</v>
      </c>
      <c r="N77" s="3"/>
      <c r="O77" s="3"/>
      <c r="P77" s="8"/>
      <c r="Q77" s="27"/>
    </row>
    <row r="78" spans="8:17" ht="14.1" hidden="1" customHeight="1" x14ac:dyDescent="0.25">
      <c r="H78" s="159"/>
      <c r="I78" s="159"/>
      <c r="J78" s="159"/>
      <c r="K78" s="159"/>
      <c r="L78" s="159"/>
      <c r="M78" s="159"/>
      <c r="N78" s="3"/>
      <c r="O78" s="3"/>
      <c r="P78" s="8"/>
      <c r="Q78" s="27"/>
    </row>
    <row r="79" spans="8:17" ht="14.1" hidden="1" customHeight="1" x14ac:dyDescent="0.25">
      <c r="H79" s="3"/>
      <c r="I79" s="3"/>
      <c r="J79" s="117"/>
      <c r="K79" s="117"/>
      <c r="L79" s="3">
        <v>0.37909999999999999</v>
      </c>
      <c r="M79" s="3" t="e">
        <f>ROUND((#REF!-#REF!)*L79*12,2)</f>
        <v>#REF!</v>
      </c>
      <c r="N79" s="3"/>
      <c r="O79" s="3"/>
      <c r="P79" s="8"/>
      <c r="Q79" s="27"/>
    </row>
    <row r="80" spans="8:17" ht="14.1" hidden="1" customHeight="1" x14ac:dyDescent="0.25">
      <c r="H80" s="159"/>
      <c r="I80" s="159"/>
      <c r="J80" s="159"/>
      <c r="K80" s="159"/>
      <c r="L80" s="159"/>
      <c r="M80" s="159"/>
      <c r="N80" s="3"/>
      <c r="O80" s="3"/>
      <c r="P80" s="8"/>
      <c r="Q80" s="27"/>
    </row>
    <row r="81" spans="8:17" ht="14.1" hidden="1" customHeight="1" x14ac:dyDescent="0.25">
      <c r="H81" s="3"/>
      <c r="I81" s="3"/>
      <c r="J81" s="117"/>
      <c r="K81" s="117"/>
      <c r="L81" s="3">
        <v>0.36899999999999999</v>
      </c>
      <c r="M81" s="3" t="e">
        <f>ROUND((#REF!-#REF!)*L81*12,2)</f>
        <v>#REF!</v>
      </c>
      <c r="N81" s="3"/>
      <c r="O81" s="3"/>
      <c r="P81" s="8"/>
      <c r="Q81" s="27"/>
    </row>
    <row r="82" spans="8:17" ht="14.1" hidden="1" customHeight="1" x14ac:dyDescent="0.25">
      <c r="H82" s="159"/>
      <c r="I82" s="159"/>
      <c r="J82" s="159"/>
      <c r="K82" s="159"/>
      <c r="L82" s="159"/>
      <c r="M82" s="159"/>
      <c r="N82" s="3"/>
      <c r="O82" s="3"/>
      <c r="P82" s="8"/>
      <c r="Q82" s="27"/>
    </row>
    <row r="83" spans="8:17" ht="14.1" hidden="1" customHeight="1" x14ac:dyDescent="0.25">
      <c r="H83" s="3"/>
      <c r="I83" s="3"/>
      <c r="J83" s="117"/>
      <c r="K83" s="117"/>
      <c r="L83" s="3">
        <v>1.26651</v>
      </c>
      <c r="M83" s="3" t="e">
        <f>ROUND((#REF!-#REF!)*L83*12,2)</f>
        <v>#REF!</v>
      </c>
      <c r="N83" s="3"/>
      <c r="O83" s="3"/>
      <c r="P83" s="8"/>
      <c r="Q83" s="27"/>
    </row>
    <row r="84" spans="8:17" ht="14.1" hidden="1" customHeight="1" x14ac:dyDescent="0.25">
      <c r="H84" s="159"/>
      <c r="I84" s="159"/>
      <c r="J84" s="159"/>
      <c r="K84" s="159"/>
      <c r="L84" s="159"/>
      <c r="M84" s="159"/>
      <c r="N84" s="3"/>
      <c r="O84" s="3"/>
      <c r="P84" s="8"/>
      <c r="Q84" s="27"/>
    </row>
    <row r="85" spans="8:17" ht="14.1" hidden="1" customHeight="1" x14ac:dyDescent="0.25">
      <c r="H85" s="3"/>
      <c r="I85" s="3"/>
      <c r="J85" s="117"/>
      <c r="K85" s="117"/>
      <c r="L85" s="3">
        <v>0.75609999999999999</v>
      </c>
      <c r="M85" s="3" t="e">
        <f>ROUND((#REF!-#REF!)*L85*12,2)</f>
        <v>#REF!</v>
      </c>
      <c r="N85" s="3"/>
      <c r="O85" s="3"/>
      <c r="P85" s="8"/>
      <c r="Q85" s="27"/>
    </row>
    <row r="86" spans="8:17" ht="14.1" hidden="1" customHeight="1" x14ac:dyDescent="0.25">
      <c r="H86" s="159"/>
      <c r="I86" s="159"/>
      <c r="J86" s="159"/>
      <c r="K86" s="159"/>
      <c r="L86" s="159"/>
      <c r="M86" s="159"/>
      <c r="N86" s="3"/>
      <c r="O86" s="3"/>
      <c r="P86" s="8"/>
      <c r="Q86" s="27"/>
    </row>
    <row r="87" spans="8:17" ht="14.1" hidden="1" customHeight="1" x14ac:dyDescent="0.25">
      <c r="H87" s="3"/>
      <c r="I87" s="3"/>
      <c r="J87" s="117"/>
      <c r="K87" s="117"/>
      <c r="L87" s="3">
        <v>2.3035000000000001</v>
      </c>
      <c r="M87" s="3" t="e">
        <f>ROUND((#REF!-#REF!)*L87*12,2)</f>
        <v>#REF!</v>
      </c>
      <c r="N87" s="3"/>
      <c r="O87" s="3"/>
      <c r="P87" s="8"/>
      <c r="Q87" s="27"/>
    </row>
    <row r="88" spans="8:17" ht="14.1" hidden="1" customHeight="1" x14ac:dyDescent="0.25">
      <c r="H88" s="159"/>
      <c r="I88" s="159"/>
      <c r="J88" s="159"/>
      <c r="K88" s="159"/>
      <c r="L88" s="159"/>
      <c r="M88" s="159"/>
      <c r="N88" s="6"/>
      <c r="O88" s="6"/>
      <c r="P88" s="8"/>
      <c r="Q88" s="27"/>
    </row>
    <row r="89" spans="8:17" ht="14.1" hidden="1" customHeight="1" x14ac:dyDescent="0.25">
      <c r="H89" s="159"/>
      <c r="I89" s="159"/>
      <c r="J89" s="159"/>
      <c r="K89" s="159"/>
      <c r="L89" s="159"/>
      <c r="M89" s="159"/>
      <c r="N89" s="3"/>
      <c r="O89" s="3"/>
      <c r="P89" s="8"/>
      <c r="Q89" s="27"/>
    </row>
    <row r="90" spans="8:17" ht="14.1" hidden="1" customHeight="1" x14ac:dyDescent="0.25">
      <c r="H90" s="159"/>
      <c r="I90" s="159"/>
      <c r="J90" s="159"/>
      <c r="K90" s="159"/>
      <c r="L90" s="159"/>
      <c r="M90" s="159"/>
      <c r="N90" s="3"/>
      <c r="O90" s="3"/>
      <c r="P90" s="8"/>
      <c r="Q90" s="27"/>
    </row>
    <row r="91" spans="8:17" ht="14.1" hidden="1" customHeight="1" x14ac:dyDescent="0.25">
      <c r="H91" s="3"/>
      <c r="I91" s="3"/>
      <c r="J91" s="117"/>
      <c r="K91" s="117"/>
      <c r="L91" s="3">
        <v>2.8814000000000002</v>
      </c>
      <c r="M91" s="3" t="e">
        <f>ROUND((#REF!-#REF!)*L91*12,2)</f>
        <v>#REF!</v>
      </c>
      <c r="N91" s="3"/>
      <c r="O91" s="3"/>
      <c r="P91" s="8"/>
      <c r="Q91" s="27"/>
    </row>
    <row r="92" spans="8:17" ht="14.1" hidden="1" customHeight="1" x14ac:dyDescent="0.25">
      <c r="H92" s="159"/>
      <c r="I92" s="159"/>
      <c r="J92" s="159"/>
      <c r="K92" s="159"/>
      <c r="L92" s="159"/>
      <c r="M92" s="159"/>
      <c r="N92" s="3"/>
      <c r="O92" s="3"/>
      <c r="P92" s="8"/>
      <c r="Q92" s="27"/>
    </row>
    <row r="93" spans="8:17" ht="14.1" hidden="1" customHeight="1" x14ac:dyDescent="0.25">
      <c r="H93" s="3"/>
      <c r="I93" s="3"/>
      <c r="J93" s="117"/>
      <c r="K93" s="117"/>
      <c r="L93" s="3">
        <v>1.0749</v>
      </c>
      <c r="M93" s="3" t="e">
        <f>ROUND((#REF!-#REF!)*L93*12,2)</f>
        <v>#REF!</v>
      </c>
      <c r="N93" s="3"/>
      <c r="O93" s="3"/>
      <c r="P93" s="8"/>
      <c r="Q93" s="27"/>
    </row>
    <row r="94" spans="8:17" ht="14.1" hidden="1" customHeight="1" x14ac:dyDescent="0.25">
      <c r="H94" s="159"/>
      <c r="I94" s="159"/>
      <c r="J94" s="159"/>
      <c r="K94" s="159"/>
      <c r="L94" s="159"/>
      <c r="M94" s="159"/>
      <c r="N94" s="3"/>
      <c r="O94" s="3"/>
      <c r="P94" s="8"/>
      <c r="Q94" s="27"/>
    </row>
    <row r="95" spans="8:17" ht="14.1" hidden="1" customHeight="1" x14ac:dyDescent="0.25">
      <c r="H95" s="3"/>
      <c r="I95" s="3"/>
      <c r="J95" s="117"/>
      <c r="K95" s="117"/>
      <c r="L95" s="3">
        <v>0.37390000000000001</v>
      </c>
      <c r="M95" s="3" t="e">
        <f>ROUND((#REF!-#REF!)*L95*12,2)</f>
        <v>#REF!</v>
      </c>
      <c r="N95" s="3"/>
      <c r="O95" s="3"/>
      <c r="P95" s="8"/>
      <c r="Q95" s="27"/>
    </row>
    <row r="96" spans="8:17" ht="14.1" hidden="1" customHeight="1" x14ac:dyDescent="0.25">
      <c r="H96" s="159"/>
      <c r="I96" s="159"/>
      <c r="J96" s="159"/>
      <c r="K96" s="159"/>
      <c r="L96" s="159"/>
      <c r="M96" s="159"/>
      <c r="N96" s="3"/>
      <c r="O96" s="3"/>
      <c r="P96" s="8"/>
      <c r="Q96" s="27"/>
    </row>
    <row r="97" spans="8:17" ht="14.1" hidden="1" customHeight="1" x14ac:dyDescent="0.25">
      <c r="H97" s="159"/>
      <c r="I97" s="159"/>
      <c r="J97" s="159"/>
      <c r="K97" s="159"/>
      <c r="L97" s="159"/>
      <c r="M97" s="159"/>
      <c r="N97" s="3"/>
      <c r="O97" s="3"/>
      <c r="P97" s="8"/>
      <c r="Q97" s="27"/>
    </row>
    <row r="98" spans="8:17" ht="14.1" hidden="1" customHeight="1" x14ac:dyDescent="0.25">
      <c r="H98" s="3"/>
      <c r="I98" s="3"/>
      <c r="J98" s="117"/>
      <c r="K98" s="117"/>
      <c r="L98" s="3">
        <v>0.10879999999999999</v>
      </c>
      <c r="M98" s="3" t="e">
        <f>ROUND((#REF!-#REF!)*L98*12,2)</f>
        <v>#REF!</v>
      </c>
      <c r="N98" s="3"/>
      <c r="O98" s="3"/>
      <c r="P98" s="8"/>
      <c r="Q98" s="27"/>
    </row>
    <row r="99" spans="8:17" ht="14.1" hidden="1" customHeight="1" x14ac:dyDescent="0.25">
      <c r="H99" s="159"/>
      <c r="I99" s="159"/>
      <c r="J99" s="159"/>
      <c r="K99" s="159"/>
      <c r="L99" s="159"/>
      <c r="M99" s="159"/>
      <c r="N99" s="3"/>
      <c r="O99" s="3"/>
      <c r="P99" s="8"/>
      <c r="Q99" s="27"/>
    </row>
    <row r="100" spans="8:17" ht="14.1" hidden="1" customHeight="1" x14ac:dyDescent="0.25">
      <c r="H100" s="159"/>
      <c r="I100" s="159"/>
      <c r="J100" s="159"/>
      <c r="K100" s="159"/>
      <c r="L100" s="159"/>
      <c r="M100" s="159"/>
      <c r="N100" s="3"/>
      <c r="O100" s="3"/>
      <c r="P100" s="8"/>
      <c r="Q100" s="27"/>
    </row>
    <row r="101" spans="8:17" ht="14.1" hidden="1" customHeight="1" x14ac:dyDescent="0.25">
      <c r="H101" s="3"/>
      <c r="I101" s="3"/>
      <c r="J101" s="117"/>
      <c r="K101" s="117"/>
      <c r="L101" s="3">
        <v>0.1177</v>
      </c>
      <c r="M101" s="3" t="e">
        <f>ROUND((#REF!-#REF!)*L101*12,2)</f>
        <v>#REF!</v>
      </c>
      <c r="N101" s="3"/>
      <c r="O101" s="3"/>
      <c r="P101" s="8"/>
      <c r="Q101" s="27"/>
    </row>
    <row r="102" spans="8:17" ht="14.1" hidden="1" customHeight="1" x14ac:dyDescent="0.25">
      <c r="H102" s="159"/>
      <c r="I102" s="159"/>
      <c r="J102" s="159"/>
      <c r="K102" s="159"/>
      <c r="L102" s="159"/>
      <c r="M102" s="159"/>
      <c r="N102" s="3"/>
      <c r="O102" s="3"/>
      <c r="P102" s="8"/>
      <c r="Q102" s="27"/>
    </row>
    <row r="103" spans="8:17" ht="14.1" hidden="1" customHeight="1" x14ac:dyDescent="0.25">
      <c r="H103" s="3"/>
      <c r="I103" s="3"/>
      <c r="J103" s="117"/>
      <c r="K103" s="117"/>
      <c r="L103" s="3">
        <v>0.10589999999999999</v>
      </c>
      <c r="M103" s="3" t="e">
        <f>ROUND((#REF!-#REF!)*L103*12,2)</f>
        <v>#REF!</v>
      </c>
      <c r="N103" s="3"/>
      <c r="O103" s="3"/>
      <c r="P103" s="8"/>
      <c r="Q103" s="27"/>
    </row>
    <row r="104" spans="8:17" ht="14.1" hidden="1" customHeight="1" x14ac:dyDescent="0.25">
      <c r="H104" s="159"/>
      <c r="I104" s="159"/>
      <c r="J104" s="159"/>
      <c r="K104" s="159"/>
      <c r="L104" s="159"/>
      <c r="M104" s="159"/>
      <c r="N104" s="3"/>
      <c r="O104" s="3"/>
      <c r="P104" s="8"/>
      <c r="Q104" s="27"/>
    </row>
    <row r="105" spans="8:17" ht="14.1" hidden="1" customHeight="1" x14ac:dyDescent="0.25">
      <c r="H105" s="3"/>
      <c r="I105" s="3"/>
      <c r="J105" s="117"/>
      <c r="K105" s="117"/>
      <c r="L105" s="3">
        <v>0.1051</v>
      </c>
      <c r="M105" s="3" t="e">
        <f>ROUND((#REF!-#REF!)*L105*12,2)</f>
        <v>#REF!</v>
      </c>
      <c r="N105" s="3"/>
      <c r="O105" s="3"/>
      <c r="P105" s="8"/>
      <c r="Q105" s="27"/>
    </row>
    <row r="106" spans="8:17" ht="14.1" hidden="1" customHeight="1" x14ac:dyDescent="0.25">
      <c r="H106" s="159"/>
      <c r="I106" s="159"/>
      <c r="J106" s="159"/>
      <c r="K106" s="159"/>
      <c r="L106" s="159"/>
      <c r="M106" s="159"/>
      <c r="N106" s="3"/>
      <c r="O106" s="3"/>
      <c r="P106" s="8"/>
      <c r="Q106" s="27"/>
    </row>
    <row r="107" spans="8:17" ht="14.1" hidden="1" customHeight="1" x14ac:dyDescent="0.25">
      <c r="H107" s="3"/>
      <c r="I107" s="3"/>
      <c r="J107" s="117"/>
      <c r="K107" s="117"/>
      <c r="L107" s="3">
        <v>0.15609999999999999</v>
      </c>
      <c r="M107" s="3" t="e">
        <f>ROUND((#REF!-#REF!)*L107*12,2)</f>
        <v>#REF!</v>
      </c>
      <c r="N107" s="3"/>
      <c r="O107" s="3"/>
      <c r="P107" s="8"/>
      <c r="Q107" s="27"/>
    </row>
    <row r="108" spans="8:17" ht="14.1" hidden="1" customHeight="1" x14ac:dyDescent="0.25">
      <c r="H108" s="159"/>
      <c r="I108" s="159"/>
      <c r="J108" s="159"/>
      <c r="K108" s="159"/>
      <c r="L108" s="159"/>
      <c r="M108" s="159"/>
      <c r="N108" s="3"/>
      <c r="O108" s="3"/>
      <c r="P108" s="8"/>
      <c r="Q108" s="27"/>
    </row>
    <row r="109" spans="8:17" ht="14.1" hidden="1" customHeight="1" x14ac:dyDescent="0.25">
      <c r="H109" s="3"/>
      <c r="I109" s="3"/>
      <c r="J109" s="117"/>
      <c r="K109" s="117"/>
      <c r="L109" s="3">
        <v>0.52310000000000001</v>
      </c>
      <c r="M109" s="3" t="e">
        <f>ROUND((#REF!-#REF!)*L109*12,2)</f>
        <v>#REF!</v>
      </c>
      <c r="N109" s="3"/>
      <c r="O109" s="3"/>
      <c r="P109" s="8"/>
      <c r="Q109" s="27"/>
    </row>
    <row r="110" spans="8:17" ht="14.1" hidden="1" customHeight="1" x14ac:dyDescent="0.25">
      <c r="H110" s="159"/>
      <c r="I110" s="159"/>
      <c r="J110" s="159"/>
      <c r="K110" s="159"/>
      <c r="L110" s="159"/>
      <c r="M110" s="159"/>
      <c r="N110" s="3"/>
      <c r="O110" s="3"/>
      <c r="P110" s="8"/>
      <c r="Q110" s="27"/>
    </row>
    <row r="111" spans="8:17" ht="14.1" hidden="1" customHeight="1" x14ac:dyDescent="0.25">
      <c r="H111" s="3"/>
      <c r="I111" s="3"/>
      <c r="J111" s="117"/>
      <c r="K111" s="117"/>
      <c r="L111" s="3">
        <v>0.64290000000000003</v>
      </c>
      <c r="M111" s="3" t="e">
        <f>ROUND((#REF!-#REF!)*L111*12,2)</f>
        <v>#REF!</v>
      </c>
      <c r="N111" s="3"/>
      <c r="O111" s="3"/>
      <c r="P111" s="8"/>
      <c r="Q111" s="27"/>
    </row>
    <row r="112" spans="8:17" ht="14.1" hidden="1" customHeight="1" x14ac:dyDescent="0.25">
      <c r="H112" s="159"/>
      <c r="I112" s="159"/>
      <c r="J112" s="159"/>
      <c r="K112" s="159"/>
      <c r="L112" s="159"/>
      <c r="M112" s="159"/>
      <c r="N112" s="3"/>
      <c r="O112" s="3"/>
      <c r="P112" s="8"/>
      <c r="Q112" s="27"/>
    </row>
    <row r="113" spans="8:17" ht="14.1" hidden="1" customHeight="1" x14ac:dyDescent="0.25">
      <c r="H113" s="3"/>
      <c r="I113" s="3"/>
      <c r="J113" s="117"/>
      <c r="K113" s="117"/>
      <c r="L113" s="3">
        <v>0.1211</v>
      </c>
      <c r="M113" s="3" t="e">
        <f>ROUND((#REF!-#REF!)*L113*12,2)</f>
        <v>#REF!</v>
      </c>
      <c r="N113" s="3"/>
      <c r="O113" s="3"/>
      <c r="P113" s="8"/>
      <c r="Q113" s="27"/>
    </row>
    <row r="114" spans="8:17" ht="14.1" hidden="1" customHeight="1" x14ac:dyDescent="0.25">
      <c r="H114" s="159"/>
      <c r="I114" s="159"/>
      <c r="J114" s="159"/>
      <c r="K114" s="159"/>
      <c r="L114" s="159"/>
      <c r="M114" s="159"/>
      <c r="N114" s="3"/>
      <c r="O114" s="3"/>
      <c r="P114" s="8"/>
      <c r="Q114" s="27"/>
    </row>
    <row r="115" spans="8:17" ht="14.1" hidden="1" customHeight="1" x14ac:dyDescent="0.25">
      <c r="H115" s="159"/>
      <c r="I115" s="159"/>
      <c r="J115" s="159"/>
      <c r="K115" s="159"/>
      <c r="L115" s="159"/>
      <c r="M115" s="159"/>
      <c r="N115" s="3"/>
      <c r="O115" s="3"/>
      <c r="P115" s="8"/>
      <c r="Q115" s="27"/>
    </row>
    <row r="116" spans="8:17" ht="14.1" hidden="1" customHeight="1" x14ac:dyDescent="0.25">
      <c r="H116" s="3"/>
      <c r="I116" s="3"/>
      <c r="J116" s="117"/>
      <c r="K116" s="117"/>
      <c r="L116" s="3">
        <v>0.15720000000000001</v>
      </c>
      <c r="M116" s="3" t="e">
        <f>ROUND((#REF!-#REF!)*L116*12,2)</f>
        <v>#REF!</v>
      </c>
      <c r="N116" s="3"/>
      <c r="O116" s="3"/>
      <c r="P116" s="8"/>
      <c r="Q116" s="27"/>
    </row>
    <row r="117" spans="8:17" ht="14.1" hidden="1" customHeight="1" x14ac:dyDescent="0.25">
      <c r="H117" s="159"/>
      <c r="I117" s="159"/>
      <c r="J117" s="159"/>
      <c r="K117" s="159"/>
      <c r="L117" s="159"/>
      <c r="M117" s="159"/>
      <c r="N117" s="3"/>
      <c r="O117" s="3"/>
      <c r="P117" s="8"/>
      <c r="Q117" s="27"/>
    </row>
    <row r="118" spans="8:17" ht="14.1" hidden="1" customHeight="1" x14ac:dyDescent="0.25">
      <c r="H118" s="3"/>
      <c r="I118" s="3"/>
      <c r="J118" s="117"/>
      <c r="K118" s="117"/>
      <c r="L118" s="3">
        <v>5.57E-2</v>
      </c>
      <c r="M118" s="3" t="e">
        <f>ROUND((#REF!-#REF!)*L118*12,2)</f>
        <v>#REF!</v>
      </c>
      <c r="N118" s="3"/>
      <c r="O118" s="3"/>
      <c r="P118" s="8"/>
      <c r="Q118" s="27"/>
    </row>
    <row r="119" spans="8:17" ht="14.1" hidden="1" customHeight="1" x14ac:dyDescent="0.25">
      <c r="H119" s="159"/>
      <c r="I119" s="159"/>
      <c r="J119" s="159"/>
      <c r="K119" s="159"/>
      <c r="L119" s="159"/>
      <c r="M119" s="159"/>
      <c r="N119" s="3"/>
      <c r="O119" s="3"/>
      <c r="P119" s="8"/>
      <c r="Q119" s="27"/>
    </row>
    <row r="120" spans="8:17" ht="14.1" hidden="1" customHeight="1" x14ac:dyDescent="0.25">
      <c r="H120" s="159"/>
      <c r="I120" s="159"/>
      <c r="J120" s="159"/>
      <c r="K120" s="159"/>
      <c r="L120" s="159"/>
      <c r="M120" s="159"/>
      <c r="N120" s="3"/>
      <c r="O120" s="3"/>
      <c r="P120" s="8"/>
      <c r="Q120" s="27"/>
    </row>
    <row r="121" spans="8:17" ht="14.1" hidden="1" customHeight="1" x14ac:dyDescent="0.25">
      <c r="H121" s="3"/>
      <c r="I121" s="3"/>
      <c r="J121" s="117"/>
      <c r="K121" s="117"/>
      <c r="L121" s="3">
        <v>9.9299999999999999E-2</v>
      </c>
      <c r="M121" s="3" t="e">
        <f>ROUND((#REF!-#REF!)*L121*12,2)</f>
        <v>#REF!</v>
      </c>
      <c r="N121" s="3"/>
      <c r="O121" s="3"/>
      <c r="P121" s="8"/>
      <c r="Q121" s="27"/>
    </row>
    <row r="122" spans="8:17" ht="14.1" hidden="1" customHeight="1" x14ac:dyDescent="0.25">
      <c r="H122" s="159"/>
      <c r="I122" s="159"/>
      <c r="J122" s="159"/>
      <c r="K122" s="159"/>
      <c r="L122" s="159"/>
      <c r="M122" s="159"/>
      <c r="N122" s="3"/>
      <c r="O122" s="3"/>
      <c r="P122" s="8"/>
      <c r="Q122" s="27"/>
    </row>
    <row r="123" spans="8:17" ht="14.1" hidden="1" customHeight="1" x14ac:dyDescent="0.25">
      <c r="H123" s="3"/>
      <c r="I123" s="3"/>
      <c r="J123" s="117"/>
      <c r="K123" s="117"/>
      <c r="L123" s="3">
        <v>9.1800000000000007E-2</v>
      </c>
      <c r="M123" s="3" t="e">
        <f>ROUND((#REF!-#REF!)*L123*12,2)</f>
        <v>#REF!</v>
      </c>
      <c r="N123" s="3"/>
      <c r="O123" s="3"/>
      <c r="P123" s="8"/>
      <c r="Q123" s="27"/>
    </row>
    <row r="124" spans="8:17" ht="14.1" hidden="1" customHeight="1" x14ac:dyDescent="0.25">
      <c r="H124" s="159"/>
      <c r="I124" s="159"/>
      <c r="J124" s="159"/>
      <c r="K124" s="159"/>
      <c r="L124" s="159"/>
      <c r="M124" s="159"/>
      <c r="N124" s="3"/>
      <c r="O124" s="3"/>
      <c r="P124" s="8"/>
      <c r="Q124" s="27"/>
    </row>
    <row r="125" spans="8:17" ht="14.1" hidden="1" customHeight="1" x14ac:dyDescent="0.25">
      <c r="H125" s="159"/>
      <c r="I125" s="159"/>
      <c r="J125" s="159"/>
      <c r="K125" s="159"/>
      <c r="L125" s="159"/>
      <c r="M125" s="159"/>
      <c r="N125" s="3"/>
      <c r="O125" s="3"/>
      <c r="P125" s="8"/>
      <c r="Q125" s="27"/>
    </row>
    <row r="126" spans="8:17" ht="14.1" hidden="1" customHeight="1" x14ac:dyDescent="0.25">
      <c r="H126" s="3"/>
      <c r="I126" s="3"/>
      <c r="J126" s="117"/>
      <c r="K126" s="117"/>
      <c r="L126" s="3">
        <v>2.1215999999999999</v>
      </c>
      <c r="M126" s="3" t="e">
        <f>ROUND((#REF!-#REF!)*L126*12,2)</f>
        <v>#REF!</v>
      </c>
      <c r="N126" s="3"/>
      <c r="O126" s="3"/>
      <c r="P126" s="8"/>
      <c r="Q126" s="27"/>
    </row>
    <row r="127" spans="8:17" ht="14.1" hidden="1" customHeight="1" x14ac:dyDescent="0.25">
      <c r="H127" s="159"/>
      <c r="I127" s="159"/>
      <c r="J127" s="159"/>
      <c r="K127" s="159"/>
      <c r="L127" s="159"/>
      <c r="M127" s="159"/>
      <c r="N127" s="3"/>
      <c r="O127" s="3"/>
      <c r="P127" s="8"/>
      <c r="Q127" s="27"/>
    </row>
    <row r="128" spans="8:17" ht="14.1" hidden="1" customHeight="1" x14ac:dyDescent="0.25">
      <c r="H128" s="3"/>
      <c r="I128" s="3"/>
      <c r="J128" s="117"/>
      <c r="K128" s="117"/>
      <c r="L128" s="3">
        <v>0.79300000000000004</v>
      </c>
      <c r="M128" s="3" t="e">
        <f>ROUND((#REF!-#REF!)*L128*12,2)</f>
        <v>#REF!</v>
      </c>
      <c r="N128" s="3"/>
      <c r="O128" s="3"/>
      <c r="P128" s="8"/>
      <c r="Q128" s="27"/>
    </row>
    <row r="129" spans="8:18" ht="14.1" hidden="1" customHeight="1" x14ac:dyDescent="0.25">
      <c r="H129" s="159"/>
      <c r="I129" s="159"/>
      <c r="J129" s="159"/>
      <c r="K129" s="159"/>
      <c r="L129" s="159"/>
      <c r="M129" s="159"/>
      <c r="N129" s="3"/>
      <c r="O129" s="3"/>
      <c r="P129" s="8"/>
      <c r="Q129" s="27"/>
    </row>
    <row r="130" spans="8:18" ht="14.1" hidden="1" customHeight="1" x14ac:dyDescent="0.25">
      <c r="H130" s="3"/>
      <c r="I130" s="3"/>
      <c r="J130" s="117"/>
      <c r="K130" s="117"/>
      <c r="L130" s="3">
        <v>0.1007</v>
      </c>
      <c r="M130" s="3" t="e">
        <f>ROUND((#REF!-#REF!)*L130*12,2)</f>
        <v>#REF!</v>
      </c>
      <c r="N130" s="3"/>
      <c r="O130" s="3"/>
      <c r="P130" s="8"/>
      <c r="Q130" s="27"/>
    </row>
    <row r="131" spans="8:18" ht="14.1" hidden="1" customHeight="1" x14ac:dyDescent="0.25">
      <c r="H131" s="159"/>
      <c r="I131" s="159"/>
      <c r="J131" s="159"/>
      <c r="K131" s="159"/>
      <c r="L131" s="159"/>
      <c r="M131" s="159"/>
      <c r="N131" s="3"/>
      <c r="O131" s="3"/>
      <c r="P131" s="8"/>
      <c r="Q131" s="27"/>
    </row>
    <row r="132" spans="8:18" ht="14.1" hidden="1" customHeight="1" x14ac:dyDescent="0.25">
      <c r="H132" s="3"/>
      <c r="I132" s="3"/>
      <c r="J132" s="117"/>
      <c r="K132" s="117"/>
      <c r="L132" s="3">
        <v>0.1055</v>
      </c>
      <c r="M132" s="3" t="e">
        <f>ROUND((#REF!-#REF!)*L132*12,2)</f>
        <v>#REF!</v>
      </c>
      <c r="N132" s="3"/>
      <c r="O132" s="3"/>
      <c r="P132" s="8"/>
      <c r="Q132" s="27"/>
    </row>
    <row r="133" spans="8:18" ht="14.1" hidden="1" customHeight="1" thickBot="1" x14ac:dyDescent="0.3">
      <c r="H133" s="37"/>
      <c r="I133" s="37"/>
      <c r="J133" s="37"/>
      <c r="K133" s="37"/>
      <c r="L133" s="37"/>
      <c r="M133" s="21" t="e">
        <f>M69+M71+M73+M75+M77+M79+M81+M83+M85+M87+M91+M93+M95+M98+M101+M103+M105+M107+M109+M111+M113+M116+M118+M121+M123+M126+M128+M130+M132</f>
        <v>#REF!</v>
      </c>
      <c r="N133" s="21">
        <v>0</v>
      </c>
      <c r="O133" s="45">
        <v>6751.17</v>
      </c>
      <c r="P133" s="37"/>
      <c r="Q133" s="30">
        <v>0</v>
      </c>
    </row>
    <row r="134" spans="8:18" ht="14.1" hidden="1" customHeight="1" x14ac:dyDescent="0.25">
      <c r="H134" s="15"/>
      <c r="I134" s="15"/>
      <c r="J134" s="15"/>
      <c r="K134" s="15"/>
      <c r="L134" s="15"/>
      <c r="M134" s="58"/>
      <c r="N134" s="17"/>
      <c r="O134" s="17"/>
      <c r="P134" s="15"/>
      <c r="Q134" s="26"/>
    </row>
    <row r="135" spans="8:18" ht="14.1" hidden="1" customHeight="1" thickBot="1" x14ac:dyDescent="0.3">
      <c r="H135" s="183"/>
      <c r="I135" s="183"/>
      <c r="J135" s="183"/>
      <c r="K135" s="183"/>
      <c r="L135" s="183"/>
      <c r="M135" s="183"/>
      <c r="N135" s="41"/>
      <c r="O135" s="41"/>
      <c r="P135" s="14"/>
      <c r="Q135" s="41"/>
    </row>
    <row r="136" spans="8:18" ht="14.1" hidden="1" customHeight="1" x14ac:dyDescent="0.25">
      <c r="H136" s="158"/>
      <c r="I136" s="158"/>
      <c r="J136" s="158"/>
      <c r="K136" s="158"/>
      <c r="L136" s="158"/>
      <c r="M136" s="158"/>
      <c r="N136" s="18"/>
      <c r="O136" s="18"/>
      <c r="P136" s="59"/>
      <c r="Q136" s="19"/>
    </row>
    <row r="137" spans="8:18" ht="14.1" hidden="1" customHeight="1" x14ac:dyDescent="0.25">
      <c r="H137" s="159"/>
      <c r="I137" s="159"/>
      <c r="J137" s="159"/>
      <c r="K137" s="159"/>
      <c r="L137" s="159"/>
      <c r="M137" s="159"/>
      <c r="N137" s="3"/>
      <c r="O137" s="3"/>
      <c r="P137" s="8"/>
      <c r="Q137" s="27"/>
    </row>
    <row r="138" spans="8:18" ht="14.1" hidden="1" customHeight="1" x14ac:dyDescent="0.25">
      <c r="H138" s="3"/>
      <c r="I138" s="3"/>
      <c r="J138" s="117"/>
      <c r="K138" s="117"/>
      <c r="L138" s="3">
        <v>0.79869999999999997</v>
      </c>
      <c r="M138" s="3" t="e">
        <f>ROUND((#REF!-#REF!)*L138*12,2)</f>
        <v>#REF!</v>
      </c>
      <c r="N138" s="3"/>
      <c r="O138" s="3"/>
      <c r="P138" s="57" t="s">
        <v>103</v>
      </c>
      <c r="Q138" s="27"/>
      <c r="R138" s="56"/>
    </row>
    <row r="139" spans="8:18" ht="14.1" hidden="1" customHeight="1" x14ac:dyDescent="0.25">
      <c r="H139" s="159"/>
      <c r="I139" s="159"/>
      <c r="J139" s="159"/>
      <c r="K139" s="159"/>
      <c r="L139" s="159"/>
      <c r="M139" s="159"/>
      <c r="N139" s="3"/>
      <c r="O139" s="3"/>
      <c r="P139" s="57"/>
      <c r="Q139" s="27"/>
    </row>
    <row r="140" spans="8:18" ht="14.1" hidden="1" customHeight="1" x14ac:dyDescent="0.25">
      <c r="H140" s="3"/>
      <c r="I140" s="3"/>
      <c r="J140" s="117"/>
      <c r="K140" s="117"/>
      <c r="L140" s="3">
        <v>1.0557000000000001</v>
      </c>
      <c r="M140" s="3" t="e">
        <f>ROUND((#REF!-#REF!)*L140*12,2)</f>
        <v>#REF!</v>
      </c>
      <c r="N140" s="3"/>
      <c r="O140" s="3"/>
      <c r="P140" s="57" t="s">
        <v>99</v>
      </c>
      <c r="Q140" s="27"/>
    </row>
    <row r="141" spans="8:18" ht="14.1" hidden="1" customHeight="1" x14ac:dyDescent="0.25">
      <c r="H141" s="159"/>
      <c r="I141" s="159"/>
      <c r="J141" s="159"/>
      <c r="K141" s="159"/>
      <c r="L141" s="159"/>
      <c r="M141" s="159"/>
      <c r="N141" s="3"/>
      <c r="O141" s="3"/>
      <c r="P141" s="57"/>
      <c r="Q141" s="27"/>
    </row>
    <row r="142" spans="8:18" ht="14.1" hidden="1" customHeight="1" x14ac:dyDescent="0.25">
      <c r="H142" s="3"/>
      <c r="I142" s="3"/>
      <c r="J142" s="117"/>
      <c r="K142" s="117"/>
      <c r="L142" s="3">
        <v>0.92149999999999999</v>
      </c>
      <c r="M142" s="3" t="e">
        <f>ROUND((#REF!-#REF!)*L142*12,2)</f>
        <v>#REF!</v>
      </c>
      <c r="N142" s="3"/>
      <c r="O142" s="3"/>
      <c r="P142" s="57" t="s">
        <v>102</v>
      </c>
      <c r="Q142" s="27"/>
    </row>
    <row r="143" spans="8:18" ht="14.1" hidden="1" customHeight="1" x14ac:dyDescent="0.25">
      <c r="H143" s="159"/>
      <c r="I143" s="159"/>
      <c r="J143" s="159"/>
      <c r="K143" s="159"/>
      <c r="L143" s="159"/>
      <c r="M143" s="159"/>
      <c r="N143" s="3"/>
      <c r="O143" s="3"/>
      <c r="P143" s="57"/>
      <c r="Q143" s="27"/>
    </row>
    <row r="144" spans="8:18" ht="14.1" hidden="1" customHeight="1" x14ac:dyDescent="0.25">
      <c r="H144" s="3"/>
      <c r="I144" s="3"/>
      <c r="J144" s="117"/>
      <c r="K144" s="117"/>
      <c r="L144" s="3">
        <v>1.2824</v>
      </c>
      <c r="M144" s="3" t="e">
        <f>ROUND((#REF!-#REF!)*L144*12,2)</f>
        <v>#REF!</v>
      </c>
      <c r="N144" s="3"/>
      <c r="O144" s="3"/>
      <c r="P144" s="57" t="s">
        <v>106</v>
      </c>
      <c r="Q144" s="27"/>
    </row>
    <row r="145" spans="8:17" ht="14.1" hidden="1" customHeight="1" x14ac:dyDescent="0.25">
      <c r="H145" s="159"/>
      <c r="I145" s="159"/>
      <c r="J145" s="159"/>
      <c r="K145" s="159"/>
      <c r="L145" s="159"/>
      <c r="M145" s="159"/>
      <c r="N145" s="3"/>
      <c r="O145" s="3"/>
      <c r="P145" s="57"/>
      <c r="Q145" s="27"/>
    </row>
    <row r="146" spans="8:17" ht="14.1" hidden="1" customHeight="1" x14ac:dyDescent="0.25">
      <c r="H146" s="3"/>
      <c r="I146" s="3"/>
      <c r="J146" s="117"/>
      <c r="K146" s="117"/>
      <c r="L146" s="3">
        <v>2.1132</v>
      </c>
      <c r="M146" s="3" t="e">
        <f>ROUND((#REF!-#REF!)*L146*12,2)</f>
        <v>#REF!</v>
      </c>
      <c r="N146" s="3"/>
      <c r="O146" s="3"/>
      <c r="P146" s="57" t="s">
        <v>101</v>
      </c>
      <c r="Q146" s="27"/>
    </row>
    <row r="147" spans="8:17" ht="14.1" hidden="1" customHeight="1" x14ac:dyDescent="0.25">
      <c r="H147" s="159"/>
      <c r="I147" s="159"/>
      <c r="J147" s="159"/>
      <c r="K147" s="159"/>
      <c r="L147" s="159"/>
      <c r="M147" s="159"/>
      <c r="N147" s="3"/>
      <c r="O147" s="3"/>
      <c r="P147" s="57"/>
      <c r="Q147" s="27"/>
    </row>
    <row r="148" spans="8:17" ht="14.1" hidden="1" customHeight="1" x14ac:dyDescent="0.25">
      <c r="H148" s="3"/>
      <c r="I148" s="3"/>
      <c r="J148" s="117"/>
      <c r="K148" s="117"/>
      <c r="L148" s="3">
        <v>2.6227999999999998</v>
      </c>
      <c r="M148" s="3" t="e">
        <f>ROUND((#REF!-#REF!)*L148*12,2)</f>
        <v>#REF!</v>
      </c>
      <c r="N148" s="3"/>
      <c r="O148" s="3"/>
      <c r="P148" s="57" t="s">
        <v>104</v>
      </c>
      <c r="Q148" s="27"/>
    </row>
    <row r="149" spans="8:17" ht="14.1" hidden="1" customHeight="1" x14ac:dyDescent="0.25">
      <c r="H149" s="159"/>
      <c r="I149" s="159"/>
      <c r="J149" s="159"/>
      <c r="K149" s="159"/>
      <c r="L149" s="159"/>
      <c r="M149" s="159"/>
      <c r="N149" s="3"/>
      <c r="O149" s="3"/>
      <c r="P149" s="57"/>
      <c r="Q149" s="27"/>
    </row>
    <row r="150" spans="8:17" ht="14.1" hidden="1" customHeight="1" x14ac:dyDescent="0.25">
      <c r="H150" s="159"/>
      <c r="I150" s="159"/>
      <c r="J150" s="159"/>
      <c r="K150" s="159"/>
      <c r="L150" s="159"/>
      <c r="M150" s="159"/>
      <c r="N150" s="3"/>
      <c r="O150" s="3"/>
      <c r="P150" s="57"/>
      <c r="Q150" s="27"/>
    </row>
    <row r="151" spans="8:17" ht="14.1" hidden="1" customHeight="1" x14ac:dyDescent="0.25">
      <c r="H151" s="3"/>
      <c r="I151" s="3"/>
      <c r="J151" s="117"/>
      <c r="K151" s="117"/>
      <c r="L151" s="3">
        <v>3.0983999999999998</v>
      </c>
      <c r="M151" s="3" t="e">
        <f>ROUND((#REF!-#REF!)*L151*12,2)</f>
        <v>#REF!</v>
      </c>
      <c r="N151" s="3"/>
      <c r="O151" s="3"/>
      <c r="P151" s="57" t="s">
        <v>100</v>
      </c>
      <c r="Q151" s="27"/>
    </row>
    <row r="152" spans="8:17" ht="14.1" hidden="1" customHeight="1" x14ac:dyDescent="0.25">
      <c r="H152" s="159"/>
      <c r="I152" s="159"/>
      <c r="J152" s="159"/>
      <c r="K152" s="159"/>
      <c r="L152" s="159"/>
      <c r="M152" s="159"/>
      <c r="N152" s="3"/>
      <c r="O152" s="3"/>
      <c r="P152" s="57"/>
      <c r="Q152" s="27"/>
    </row>
    <row r="153" spans="8:17" ht="14.1" hidden="1" customHeight="1" x14ac:dyDescent="0.25">
      <c r="H153" s="3"/>
      <c r="I153" s="3"/>
      <c r="J153" s="117"/>
      <c r="K153" s="117"/>
      <c r="L153" s="3">
        <v>2.9076</v>
      </c>
      <c r="M153" s="3" t="e">
        <f>ROUND((#REF!-#REF!)*L153*12,2)</f>
        <v>#REF!</v>
      </c>
      <c r="N153" s="3"/>
      <c r="O153" s="3"/>
      <c r="P153" s="57" t="s">
        <v>98</v>
      </c>
      <c r="Q153" s="27"/>
    </row>
    <row r="154" spans="8:17" ht="14.1" hidden="1" customHeight="1" x14ac:dyDescent="0.25">
      <c r="H154" s="159"/>
      <c r="I154" s="159"/>
      <c r="J154" s="159"/>
      <c r="K154" s="159"/>
      <c r="L154" s="159"/>
      <c r="M154" s="159"/>
      <c r="N154" s="3"/>
      <c r="O154" s="3"/>
      <c r="P154" s="57"/>
      <c r="Q154" s="27"/>
    </row>
    <row r="155" spans="8:17" ht="14.1" hidden="1" customHeight="1" x14ac:dyDescent="0.25">
      <c r="H155" s="3"/>
      <c r="I155" s="3"/>
      <c r="J155" s="117"/>
      <c r="K155" s="117"/>
      <c r="L155" s="3">
        <v>0.93230000000000002</v>
      </c>
      <c r="M155" s="3" t="e">
        <f>ROUND((#REF!-#REF!)*L155*12,2)</f>
        <v>#REF!</v>
      </c>
      <c r="N155" s="3"/>
      <c r="O155" s="3"/>
      <c r="P155" s="57" t="s">
        <v>105</v>
      </c>
      <c r="Q155" s="39"/>
    </row>
    <row r="156" spans="8:17" ht="14.1" hidden="1" customHeight="1" thickBot="1" x14ac:dyDescent="0.3">
      <c r="H156" s="20"/>
      <c r="I156" s="20"/>
      <c r="J156" s="20"/>
      <c r="K156" s="20"/>
      <c r="L156" s="20"/>
      <c r="M156" s="21" t="e">
        <f>M138+M140+M142+M144+M146+M148+M151+M153+M155</f>
        <v>#REF!</v>
      </c>
      <c r="N156" s="21">
        <v>0</v>
      </c>
      <c r="O156" s="45">
        <v>7016.65</v>
      </c>
      <c r="P156" s="37"/>
      <c r="Q156" s="30">
        <v>0</v>
      </c>
    </row>
    <row r="157" spans="8:17" ht="14.1" hidden="1" customHeight="1" x14ac:dyDescent="0.25">
      <c r="H157" s="26"/>
      <c r="I157" s="26"/>
      <c r="J157" s="119"/>
      <c r="K157" s="119"/>
      <c r="L157" s="26"/>
      <c r="M157" s="58"/>
      <c r="N157" s="17"/>
      <c r="O157" s="17"/>
      <c r="P157" s="15"/>
      <c r="Q157" s="26"/>
    </row>
    <row r="158" spans="8:17" ht="14.1" hidden="1" customHeight="1" thickBot="1" x14ac:dyDescent="0.3">
      <c r="H158" s="183"/>
      <c r="I158" s="183"/>
      <c r="J158" s="183"/>
      <c r="K158" s="183"/>
      <c r="L158" s="183"/>
      <c r="M158" s="183"/>
      <c r="N158" s="183"/>
      <c r="O158" s="183"/>
      <c r="P158" s="183"/>
      <c r="Q158" s="41"/>
    </row>
    <row r="159" spans="8:17" ht="14.1" hidden="1" customHeight="1" x14ac:dyDescent="0.25">
      <c r="H159" s="158"/>
      <c r="I159" s="158"/>
      <c r="J159" s="158"/>
      <c r="K159" s="158"/>
      <c r="L159" s="158"/>
      <c r="M159" s="158"/>
      <c r="N159" s="18"/>
      <c r="O159" s="18"/>
      <c r="P159" s="18"/>
      <c r="Q159" s="19"/>
    </row>
    <row r="160" spans="8:17" ht="14.1" hidden="1" customHeight="1" x14ac:dyDescent="0.25">
      <c r="H160" s="159"/>
      <c r="I160" s="159"/>
      <c r="J160" s="159"/>
      <c r="K160" s="159"/>
      <c r="L160" s="159"/>
      <c r="M160" s="159"/>
      <c r="N160" s="3"/>
      <c r="O160" s="3"/>
      <c r="P160" s="3"/>
      <c r="Q160" s="27"/>
    </row>
    <row r="161" spans="8:18" ht="14.1" hidden="1" customHeight="1" x14ac:dyDescent="0.25">
      <c r="H161" s="3"/>
      <c r="I161" s="3"/>
      <c r="J161" s="117"/>
      <c r="K161" s="117"/>
      <c r="L161" s="3">
        <v>11.3</v>
      </c>
      <c r="M161" s="3" t="e">
        <f>ROUND((#REF!-#REF!)*L161*12,2)</f>
        <v>#REF!</v>
      </c>
      <c r="N161" s="3"/>
      <c r="O161" s="3"/>
      <c r="P161" s="3"/>
      <c r="Q161" s="27"/>
    </row>
    <row r="162" spans="8:18" ht="14.1" hidden="1" customHeight="1" x14ac:dyDescent="0.25">
      <c r="H162" s="159"/>
      <c r="I162" s="159"/>
      <c r="J162" s="159"/>
      <c r="K162" s="159"/>
      <c r="L162" s="159"/>
      <c r="M162" s="159"/>
      <c r="N162" s="3"/>
      <c r="O162" s="3"/>
      <c r="P162" s="3"/>
      <c r="Q162" s="27"/>
    </row>
    <row r="163" spans="8:18" s="2" customFormat="1" ht="14.1" hidden="1" customHeight="1" x14ac:dyDescent="0.25">
      <c r="H163" s="3"/>
      <c r="I163" s="3"/>
      <c r="J163" s="117"/>
      <c r="K163" s="117"/>
      <c r="L163" s="3">
        <v>0.34</v>
      </c>
      <c r="M163" s="3" t="e">
        <f>ROUND((#REF!-#REF!)*L163*12,2)</f>
        <v>#REF!</v>
      </c>
      <c r="N163" s="3"/>
      <c r="O163" s="3"/>
      <c r="P163" s="3"/>
      <c r="Q163" s="27"/>
      <c r="R163"/>
    </row>
    <row r="164" spans="8:18" s="2" customFormat="1" ht="14.1" hidden="1" customHeight="1" x14ac:dyDescent="0.25">
      <c r="H164" s="182"/>
      <c r="I164" s="182"/>
      <c r="J164" s="182"/>
      <c r="K164" s="182"/>
      <c r="L164" s="182"/>
      <c r="M164" s="182"/>
      <c r="N164" s="4"/>
      <c r="O164" s="4"/>
      <c r="P164" s="4"/>
      <c r="Q164" s="27"/>
    </row>
    <row r="165" spans="8:18" s="2" customFormat="1" ht="14.1" hidden="1" customHeight="1" x14ac:dyDescent="0.25">
      <c r="H165" s="4"/>
      <c r="I165" s="4"/>
      <c r="J165" s="120"/>
      <c r="K165" s="120"/>
      <c r="L165" s="4">
        <v>1.579</v>
      </c>
      <c r="M165" s="4" t="e">
        <f>ROUND((#REF!-#REF!)*L165*12,2)</f>
        <v>#REF!</v>
      </c>
      <c r="N165" s="4"/>
      <c r="O165" s="4"/>
      <c r="P165" s="4"/>
      <c r="Q165" s="27"/>
    </row>
    <row r="166" spans="8:18" s="2" customFormat="1" ht="14.1" hidden="1" customHeight="1" x14ac:dyDescent="0.25">
      <c r="H166" s="182"/>
      <c r="I166" s="182"/>
      <c r="J166" s="182"/>
      <c r="K166" s="182"/>
      <c r="L166" s="182"/>
      <c r="M166" s="182"/>
      <c r="N166" s="4"/>
      <c r="O166" s="4"/>
      <c r="P166" s="4"/>
      <c r="Q166" s="27"/>
    </row>
    <row r="167" spans="8:18" s="2" customFormat="1" ht="14.1" hidden="1" customHeight="1" x14ac:dyDescent="0.25">
      <c r="H167" s="4"/>
      <c r="I167" s="4"/>
      <c r="J167" s="120"/>
      <c r="K167" s="120"/>
      <c r="L167" s="4">
        <v>0.88100000000000001</v>
      </c>
      <c r="M167" s="4" t="e">
        <f>ROUND((#REF!-#REF!)*L167*12,2)</f>
        <v>#REF!</v>
      </c>
      <c r="N167" s="4"/>
      <c r="O167" s="4"/>
      <c r="P167" s="4"/>
      <c r="Q167" s="27"/>
    </row>
    <row r="168" spans="8:18" s="2" customFormat="1" ht="14.1" hidden="1" customHeight="1" x14ac:dyDescent="0.25">
      <c r="H168" s="182"/>
      <c r="I168" s="182"/>
      <c r="J168" s="182"/>
      <c r="K168" s="182"/>
      <c r="L168" s="182"/>
      <c r="M168" s="182"/>
      <c r="N168" s="4"/>
      <c r="O168" s="4"/>
      <c r="P168" s="4"/>
      <c r="Q168" s="27"/>
    </row>
    <row r="169" spans="8:18" s="2" customFormat="1" ht="14.1" hidden="1" customHeight="1" x14ac:dyDescent="0.25">
      <c r="H169" s="182"/>
      <c r="I169" s="182"/>
      <c r="J169" s="182"/>
      <c r="K169" s="182"/>
      <c r="L169" s="182"/>
      <c r="M169" s="182"/>
      <c r="N169" s="4"/>
      <c r="O169" s="4"/>
      <c r="P169" s="4"/>
      <c r="Q169" s="27"/>
    </row>
    <row r="170" spans="8:18" s="2" customFormat="1" ht="14.1" hidden="1" customHeight="1" x14ac:dyDescent="0.25">
      <c r="H170" s="4"/>
      <c r="I170" s="4"/>
      <c r="J170" s="120"/>
      <c r="K170" s="120"/>
      <c r="L170" s="4">
        <v>1.675</v>
      </c>
      <c r="M170" s="4" t="e">
        <f>ROUND((#REF!-#REF!)*L170*12,2)</f>
        <v>#REF!</v>
      </c>
      <c r="N170" s="4"/>
      <c r="O170" s="4"/>
      <c r="P170" s="4"/>
      <c r="Q170" s="27"/>
    </row>
    <row r="171" spans="8:18" s="2" customFormat="1" ht="14.1" hidden="1" customHeight="1" x14ac:dyDescent="0.25">
      <c r="H171" s="182"/>
      <c r="I171" s="182"/>
      <c r="J171" s="182"/>
      <c r="K171" s="182"/>
      <c r="L171" s="182"/>
      <c r="M171" s="182"/>
      <c r="N171" s="4"/>
      <c r="O171" s="4"/>
      <c r="P171" s="4"/>
      <c r="Q171" s="27"/>
    </row>
    <row r="172" spans="8:18" s="2" customFormat="1" ht="14.1" hidden="1" customHeight="1" x14ac:dyDescent="0.25">
      <c r="H172" s="182"/>
      <c r="I172" s="182"/>
      <c r="J172" s="182"/>
      <c r="K172" s="182"/>
      <c r="L172" s="182"/>
      <c r="M172" s="182"/>
      <c r="N172" s="4"/>
      <c r="O172" s="4"/>
      <c r="P172" s="4"/>
      <c r="Q172" s="27"/>
    </row>
    <row r="173" spans="8:18" s="2" customFormat="1" ht="14.1" hidden="1" customHeight="1" x14ac:dyDescent="0.25">
      <c r="H173" s="4"/>
      <c r="I173" s="4"/>
      <c r="J173" s="120"/>
      <c r="K173" s="120"/>
      <c r="L173" s="4">
        <v>1.7509999999999999</v>
      </c>
      <c r="M173" s="4" t="e">
        <f>ROUND((#REF!-#REF!)*L173*12,2)</f>
        <v>#REF!</v>
      </c>
      <c r="N173" s="4"/>
      <c r="O173" s="4"/>
      <c r="P173" s="4"/>
      <c r="Q173" s="27"/>
    </row>
    <row r="174" spans="8:18" s="2" customFormat="1" ht="14.1" hidden="1" customHeight="1" x14ac:dyDescent="0.25">
      <c r="H174" s="182"/>
      <c r="I174" s="182"/>
      <c r="J174" s="182"/>
      <c r="K174" s="182"/>
      <c r="L174" s="182"/>
      <c r="M174" s="182"/>
      <c r="N174" s="4"/>
      <c r="O174" s="4"/>
      <c r="P174" s="4"/>
      <c r="Q174" s="27"/>
    </row>
    <row r="175" spans="8:18" s="2" customFormat="1" ht="14.1" hidden="1" customHeight="1" x14ac:dyDescent="0.25">
      <c r="H175" s="4"/>
      <c r="I175" s="4"/>
      <c r="J175" s="120"/>
      <c r="K175" s="120"/>
      <c r="L175" s="4">
        <v>1.31</v>
      </c>
      <c r="M175" s="4" t="e">
        <f>ROUND((#REF!-#REF!)*L175*12,2)</f>
        <v>#REF!</v>
      </c>
      <c r="N175" s="4"/>
      <c r="O175" s="4"/>
      <c r="P175" s="4"/>
      <c r="Q175" s="27"/>
    </row>
    <row r="176" spans="8:18" s="2" customFormat="1" ht="14.1" hidden="1" customHeight="1" x14ac:dyDescent="0.25">
      <c r="H176" s="182"/>
      <c r="I176" s="182"/>
      <c r="J176" s="182"/>
      <c r="K176" s="182"/>
      <c r="L176" s="182"/>
      <c r="M176" s="182"/>
      <c r="N176" s="4"/>
      <c r="O176" s="4"/>
      <c r="P176" s="4"/>
      <c r="Q176" s="27"/>
    </row>
    <row r="177" spans="8:18" s="2" customFormat="1" ht="14.1" hidden="1" customHeight="1" x14ac:dyDescent="0.25">
      <c r="H177" s="4"/>
      <c r="I177" s="4"/>
      <c r="J177" s="120"/>
      <c r="K177" s="120"/>
      <c r="L177" s="4">
        <v>1.288</v>
      </c>
      <c r="M177" s="4" t="e">
        <f>ROUND((#REF!-#REF!)*L177*12,2)</f>
        <v>#REF!</v>
      </c>
      <c r="N177" s="4"/>
      <c r="O177" s="4"/>
      <c r="P177" s="4"/>
      <c r="Q177" s="27"/>
    </row>
    <row r="178" spans="8:18" s="2" customFormat="1" ht="14.1" hidden="1" customHeight="1" thickBot="1" x14ac:dyDescent="0.3">
      <c r="H178" s="35"/>
      <c r="I178" s="35"/>
      <c r="J178" s="35"/>
      <c r="K178" s="35"/>
      <c r="L178" s="35"/>
      <c r="M178" s="34" t="e">
        <f>M161+M163+M165+M167+M170+M173+M175+M177</f>
        <v>#REF!</v>
      </c>
      <c r="N178" s="34">
        <v>0</v>
      </c>
      <c r="O178" s="46">
        <v>847.61</v>
      </c>
      <c r="P178" s="35"/>
      <c r="Q178" s="30">
        <v>0</v>
      </c>
    </row>
    <row r="179" spans="8:18" s="2" customFormat="1" ht="14.1" hidden="1" customHeight="1" x14ac:dyDescent="0.25">
      <c r="H179" s="29"/>
      <c r="I179" s="29"/>
      <c r="J179" s="29"/>
      <c r="K179" s="29"/>
      <c r="L179" s="29"/>
      <c r="M179" s="15"/>
      <c r="N179" s="32"/>
      <c r="O179" s="32"/>
      <c r="P179" s="29"/>
      <c r="Q179" s="26"/>
    </row>
    <row r="180" spans="8:18" ht="14.1" hidden="1" customHeight="1" thickBot="1" x14ac:dyDescent="0.3">
      <c r="H180" s="183"/>
      <c r="I180" s="183"/>
      <c r="J180" s="183"/>
      <c r="K180" s="183"/>
      <c r="L180" s="183"/>
      <c r="M180" s="183"/>
      <c r="N180" s="183"/>
      <c r="O180" s="183"/>
      <c r="P180" s="183"/>
      <c r="Q180" s="41"/>
      <c r="R180" s="2"/>
    </row>
    <row r="181" spans="8:18" ht="14.1" hidden="1" customHeight="1" x14ac:dyDescent="0.25">
      <c r="H181" s="158"/>
      <c r="I181" s="158"/>
      <c r="J181" s="158"/>
      <c r="K181" s="158"/>
      <c r="L181" s="158"/>
      <c r="M181" s="158"/>
      <c r="N181" s="158"/>
      <c r="O181" s="158"/>
      <c r="P181" s="158"/>
      <c r="Q181" s="19"/>
    </row>
    <row r="182" spans="8:18" ht="14.1" hidden="1" customHeight="1" thickBot="1" x14ac:dyDescent="0.3">
      <c r="H182" s="20"/>
      <c r="I182" s="20"/>
      <c r="J182" s="20"/>
      <c r="K182" s="20"/>
      <c r="L182" s="20">
        <v>4.6603599999999998</v>
      </c>
      <c r="M182" s="21" t="e">
        <f>ROUND((#REF!-#REF!)*L182*12,2)</f>
        <v>#REF!</v>
      </c>
      <c r="N182" s="21" t="e">
        <f>ROUND(M182*75%,2)</f>
        <v>#REF!</v>
      </c>
      <c r="O182" s="45">
        <v>1536.27</v>
      </c>
      <c r="P182" s="63" t="s">
        <v>70</v>
      </c>
      <c r="Q182" s="30">
        <f>ROUND(O182*75%,2)</f>
        <v>1152.2</v>
      </c>
    </row>
    <row r="183" spans="8:18" ht="14.1" hidden="1" customHeight="1" x14ac:dyDescent="0.25">
      <c r="H183" s="26"/>
      <c r="I183" s="26"/>
      <c r="J183" s="119"/>
      <c r="K183" s="119"/>
      <c r="L183" s="26"/>
      <c r="M183" s="58"/>
      <c r="N183" s="17"/>
      <c r="O183" s="17"/>
      <c r="P183" s="62"/>
      <c r="Q183" s="26"/>
    </row>
    <row r="184" spans="8:18" ht="14.1" hidden="1" customHeight="1" thickBot="1" x14ac:dyDescent="0.3">
      <c r="H184" s="160"/>
      <c r="I184" s="160"/>
      <c r="J184" s="160"/>
      <c r="K184" s="160"/>
      <c r="L184" s="160"/>
      <c r="M184" s="160"/>
      <c r="N184" s="160"/>
      <c r="O184" s="160"/>
      <c r="P184" s="160"/>
      <c r="Q184" s="41"/>
    </row>
    <row r="185" spans="8:18" ht="14.1" hidden="1" customHeight="1" x14ac:dyDescent="0.25">
      <c r="H185" s="158"/>
      <c r="I185" s="158"/>
      <c r="J185" s="158"/>
      <c r="K185" s="158"/>
      <c r="L185" s="158"/>
      <c r="M185" s="158"/>
      <c r="N185" s="158"/>
      <c r="O185" s="158"/>
      <c r="P185" s="158"/>
      <c r="Q185" s="19"/>
    </row>
    <row r="186" spans="8:18" ht="14.1" hidden="1" customHeight="1" x14ac:dyDescent="0.25">
      <c r="H186" s="10"/>
      <c r="I186" s="10"/>
      <c r="J186" s="10"/>
      <c r="K186" s="10"/>
      <c r="L186" s="3">
        <v>4.484</v>
      </c>
      <c r="M186" s="3" t="e">
        <f>ROUND((#REF!-#REF!)*L186*12,2)</f>
        <v>#REF!</v>
      </c>
      <c r="N186" s="3"/>
      <c r="O186" s="3"/>
      <c r="P186" s="3"/>
      <c r="Q186" s="27"/>
    </row>
    <row r="187" spans="8:18" ht="14.1" hidden="1" customHeight="1" x14ac:dyDescent="0.25">
      <c r="H187" s="159"/>
      <c r="I187" s="159"/>
      <c r="J187" s="159"/>
      <c r="K187" s="159"/>
      <c r="L187" s="159"/>
      <c r="M187" s="159"/>
      <c r="N187" s="3"/>
      <c r="O187" s="3"/>
      <c r="P187" s="3"/>
      <c r="Q187" s="27"/>
    </row>
    <row r="188" spans="8:18" ht="14.1" hidden="1" customHeight="1" x14ac:dyDescent="0.25">
      <c r="H188" s="10"/>
      <c r="I188" s="10"/>
      <c r="J188" s="10"/>
      <c r="K188" s="10"/>
      <c r="L188" s="3">
        <v>10.416</v>
      </c>
      <c r="M188" s="3" t="e">
        <f>ROUND((#REF!-#REF!)*L188*12,2)</f>
        <v>#REF!</v>
      </c>
      <c r="N188" s="3"/>
      <c r="O188" s="3"/>
      <c r="P188" s="3"/>
      <c r="Q188" s="27"/>
    </row>
    <row r="189" spans="8:18" ht="14.1" hidden="1" customHeight="1" x14ac:dyDescent="0.25">
      <c r="H189" s="182"/>
      <c r="I189" s="182"/>
      <c r="J189" s="182"/>
      <c r="K189" s="182"/>
      <c r="L189" s="182"/>
      <c r="M189" s="182"/>
      <c r="N189" s="4"/>
      <c r="O189" s="4"/>
      <c r="P189" s="3"/>
      <c r="Q189" s="27"/>
    </row>
    <row r="190" spans="8:18" ht="14.1" hidden="1" customHeight="1" x14ac:dyDescent="0.25">
      <c r="H190" s="42"/>
      <c r="I190" s="42"/>
      <c r="J190" s="42"/>
      <c r="K190" s="42"/>
      <c r="L190" s="4">
        <v>1.42</v>
      </c>
      <c r="M190" s="4" t="e">
        <f>ROUND((#REF!-#REF!)*L190*12,2)</f>
        <v>#REF!</v>
      </c>
      <c r="N190" s="4"/>
      <c r="O190" s="4"/>
      <c r="P190" s="3"/>
      <c r="Q190" s="27"/>
    </row>
    <row r="191" spans="8:18" ht="14.1" hidden="1" customHeight="1" x14ac:dyDescent="0.25">
      <c r="H191" s="182"/>
      <c r="I191" s="182"/>
      <c r="J191" s="182"/>
      <c r="K191" s="182"/>
      <c r="L191" s="182"/>
      <c r="M191" s="182"/>
      <c r="N191" s="4"/>
      <c r="O191" s="4"/>
      <c r="P191" s="3"/>
      <c r="Q191" s="27"/>
    </row>
    <row r="192" spans="8:18" ht="14.1" hidden="1" customHeight="1" x14ac:dyDescent="0.25">
      <c r="H192" s="42"/>
      <c r="I192" s="42"/>
      <c r="J192" s="42"/>
      <c r="K192" s="42"/>
      <c r="L192" s="4">
        <v>8.7059999999999995</v>
      </c>
      <c r="M192" s="4" t="e">
        <f>ROUND((#REF!-#REF!)*L192*12,2)</f>
        <v>#REF!</v>
      </c>
      <c r="N192" s="4"/>
      <c r="O192" s="4"/>
      <c r="P192" s="3"/>
      <c r="Q192" s="27"/>
    </row>
    <row r="193" spans="8:17" ht="14.1" hidden="1" customHeight="1" x14ac:dyDescent="0.25">
      <c r="H193" s="182"/>
      <c r="I193" s="182"/>
      <c r="J193" s="182"/>
      <c r="K193" s="182"/>
      <c r="L193" s="182"/>
      <c r="M193" s="182"/>
      <c r="N193" s="4"/>
      <c r="O193" s="4"/>
      <c r="P193" s="3"/>
      <c r="Q193" s="27"/>
    </row>
    <row r="194" spans="8:17" ht="14.1" hidden="1" customHeight="1" x14ac:dyDescent="0.25">
      <c r="H194" s="42"/>
      <c r="I194" s="42"/>
      <c r="J194" s="42"/>
      <c r="K194" s="42"/>
      <c r="L194" s="4">
        <v>0.41599999999999998</v>
      </c>
      <c r="M194" s="4" t="e">
        <f>ROUND((#REF!-#REF!)*L194*12,2)</f>
        <v>#REF!</v>
      </c>
      <c r="N194" s="4"/>
      <c r="O194" s="4"/>
      <c r="P194" s="3"/>
      <c r="Q194" s="27"/>
    </row>
    <row r="195" spans="8:17" ht="14.1" hidden="1" customHeight="1" x14ac:dyDescent="0.25">
      <c r="H195" s="182"/>
      <c r="I195" s="182"/>
      <c r="J195" s="182"/>
      <c r="K195" s="182"/>
      <c r="L195" s="182"/>
      <c r="M195" s="182"/>
      <c r="N195" s="4"/>
      <c r="O195" s="4"/>
      <c r="P195" s="3"/>
      <c r="Q195" s="27"/>
    </row>
    <row r="196" spans="8:17" ht="14.1" hidden="1" customHeight="1" x14ac:dyDescent="0.25">
      <c r="H196" s="42"/>
      <c r="I196" s="42"/>
      <c r="J196" s="42"/>
      <c r="K196" s="42"/>
      <c r="L196" s="4">
        <v>13.32</v>
      </c>
      <c r="M196" s="4" t="e">
        <f>ROUND((#REF!-#REF!)*L196*12,2)</f>
        <v>#REF!</v>
      </c>
      <c r="N196" s="4"/>
      <c r="O196" s="4"/>
      <c r="P196" s="3"/>
      <c r="Q196" s="27"/>
    </row>
    <row r="197" spans="8:17" ht="14.1" hidden="1" customHeight="1" x14ac:dyDescent="0.25">
      <c r="H197" s="182"/>
      <c r="I197" s="182"/>
      <c r="J197" s="182"/>
      <c r="K197" s="182"/>
      <c r="L197" s="182"/>
      <c r="M197" s="182"/>
      <c r="N197" s="4"/>
      <c r="O197" s="4"/>
      <c r="P197" s="3"/>
      <c r="Q197" s="27"/>
    </row>
    <row r="198" spans="8:17" ht="14.1" hidden="1" customHeight="1" x14ac:dyDescent="0.25">
      <c r="H198" s="42"/>
      <c r="I198" s="42"/>
      <c r="J198" s="42"/>
      <c r="K198" s="42"/>
      <c r="L198" s="4">
        <v>0.81499999999999995</v>
      </c>
      <c r="M198" s="4" t="e">
        <f>ROUND((#REF!-#REF!)*L198*12,2)</f>
        <v>#REF!</v>
      </c>
      <c r="N198" s="4"/>
      <c r="O198" s="42"/>
      <c r="P198" s="3"/>
      <c r="Q198" s="27"/>
    </row>
    <row r="199" spans="8:17" ht="14.1" hidden="1" customHeight="1" thickBot="1" x14ac:dyDescent="0.3">
      <c r="H199" s="35"/>
      <c r="I199" s="35"/>
      <c r="J199" s="35"/>
      <c r="K199" s="35"/>
      <c r="L199" s="35"/>
      <c r="M199" s="34" t="e">
        <f>M186+M188+M190+M192+M194+M196+M198</f>
        <v>#REF!</v>
      </c>
      <c r="N199" s="34" t="e">
        <f>ROUND(M199*75%,2)</f>
        <v>#REF!</v>
      </c>
      <c r="O199" s="46">
        <v>943.3</v>
      </c>
      <c r="P199" s="20"/>
      <c r="Q199" s="30">
        <f>ROUND(O199*75%,2)</f>
        <v>707.48</v>
      </c>
    </row>
    <row r="200" spans="8:17" ht="14.1" hidden="1" customHeight="1" x14ac:dyDescent="0.25">
      <c r="H200" s="29"/>
      <c r="I200" s="29"/>
      <c r="J200" s="29"/>
      <c r="K200" s="29"/>
      <c r="L200" s="29"/>
      <c r="M200" s="58"/>
      <c r="N200" s="32"/>
      <c r="O200" s="32"/>
      <c r="P200" s="26"/>
      <c r="Q200" s="26"/>
    </row>
    <row r="201" spans="8:17" ht="14.1" hidden="1" customHeight="1" thickBot="1" x14ac:dyDescent="0.3">
      <c r="H201" s="184"/>
      <c r="I201" s="184"/>
      <c r="J201" s="184"/>
      <c r="K201" s="184"/>
      <c r="L201" s="184"/>
      <c r="M201" s="184"/>
      <c r="N201" s="47"/>
      <c r="O201" s="47"/>
      <c r="P201" s="41"/>
      <c r="Q201" s="41"/>
    </row>
    <row r="202" spans="8:17" ht="14.1" hidden="1" customHeight="1" x14ac:dyDescent="0.25">
      <c r="H202" s="161"/>
      <c r="I202" s="161"/>
      <c r="J202" s="161"/>
      <c r="K202" s="161"/>
      <c r="L202" s="161"/>
      <c r="M202" s="161"/>
      <c r="N202" s="33"/>
      <c r="O202" s="33"/>
      <c r="P202" s="18"/>
      <c r="Q202" s="19"/>
    </row>
    <row r="203" spans="8:17" ht="14.1" hidden="1" customHeight="1" x14ac:dyDescent="0.25">
      <c r="H203" s="4"/>
      <c r="I203" s="4"/>
      <c r="J203" s="120"/>
      <c r="K203" s="120"/>
      <c r="L203" s="4">
        <v>44.506100000000004</v>
      </c>
      <c r="M203" s="4" t="e">
        <f>ROUND((#REF!-#REF!)*L203*12,2)</f>
        <v>#REF!</v>
      </c>
      <c r="N203" s="4"/>
      <c r="O203" s="4"/>
      <c r="P203" s="3"/>
      <c r="Q203" s="27"/>
    </row>
    <row r="204" spans="8:17" ht="14.1" hidden="1" customHeight="1" x14ac:dyDescent="0.25">
      <c r="H204" s="182"/>
      <c r="I204" s="182"/>
      <c r="J204" s="182"/>
      <c r="K204" s="182"/>
      <c r="L204" s="182"/>
      <c r="M204" s="182"/>
      <c r="N204" s="4"/>
      <c r="O204" s="4"/>
      <c r="P204" s="3"/>
      <c r="Q204" s="27"/>
    </row>
    <row r="205" spans="8:17" ht="14.1" hidden="1" customHeight="1" x14ac:dyDescent="0.25">
      <c r="H205" s="4"/>
      <c r="I205" s="4"/>
      <c r="J205" s="120"/>
      <c r="K205" s="120"/>
      <c r="L205" s="4">
        <v>8.4420000000000002</v>
      </c>
      <c r="M205" s="4" t="e">
        <f>ROUND((#REF!-#REF!)*L205*12,2)</f>
        <v>#REF!</v>
      </c>
      <c r="N205" s="4"/>
      <c r="O205" s="4"/>
      <c r="P205" s="3"/>
      <c r="Q205" s="27"/>
    </row>
    <row r="206" spans="8:17" ht="14.1" hidden="1" customHeight="1" x14ac:dyDescent="0.25">
      <c r="H206" s="182"/>
      <c r="I206" s="182"/>
      <c r="J206" s="182"/>
      <c r="K206" s="182"/>
      <c r="L206" s="182"/>
      <c r="M206" s="182"/>
      <c r="N206" s="4"/>
      <c r="O206" s="4"/>
      <c r="P206" s="3"/>
      <c r="Q206" s="27"/>
    </row>
    <row r="207" spans="8:17" ht="14.1" hidden="1" customHeight="1" x14ac:dyDescent="0.25">
      <c r="H207" s="4"/>
      <c r="I207" s="4"/>
      <c r="J207" s="120"/>
      <c r="K207" s="120"/>
      <c r="L207" s="4">
        <v>2.1520000000000001</v>
      </c>
      <c r="M207" s="4" t="e">
        <f>ROUND((#REF!-#REF!)*L207*12,2)</f>
        <v>#REF!</v>
      </c>
      <c r="N207" s="4"/>
      <c r="O207" s="4"/>
      <c r="P207" s="3"/>
      <c r="Q207" s="27"/>
    </row>
    <row r="208" spans="8:17" ht="14.1" hidden="1" customHeight="1" x14ac:dyDescent="0.25">
      <c r="H208" s="182"/>
      <c r="I208" s="182"/>
      <c r="J208" s="182"/>
      <c r="K208" s="182"/>
      <c r="L208" s="182"/>
      <c r="M208" s="182"/>
      <c r="N208" s="4"/>
      <c r="O208" s="4"/>
      <c r="P208" s="3"/>
      <c r="Q208" s="27"/>
    </row>
    <row r="209" spans="8:17" ht="14.1" hidden="1" customHeight="1" x14ac:dyDescent="0.25">
      <c r="H209" s="4"/>
      <c r="I209" s="4"/>
      <c r="J209" s="120"/>
      <c r="K209" s="120"/>
      <c r="L209" s="4">
        <v>9.0825990999999995</v>
      </c>
      <c r="M209" s="4" t="e">
        <f>ROUND((#REF!-#REF!)*L209*12,2)</f>
        <v>#REF!</v>
      </c>
      <c r="N209" s="4"/>
      <c r="O209" s="4"/>
      <c r="P209" s="3"/>
      <c r="Q209" s="27"/>
    </row>
    <row r="210" spans="8:17" ht="14.1" hidden="1" customHeight="1" x14ac:dyDescent="0.25">
      <c r="H210" s="4"/>
      <c r="I210" s="4"/>
      <c r="J210" s="120"/>
      <c r="K210" s="120"/>
      <c r="L210" s="4"/>
      <c r="M210" s="4" t="e">
        <f>M203+M205+M207+M209</f>
        <v>#REF!</v>
      </c>
      <c r="N210" s="9"/>
      <c r="O210" s="9"/>
      <c r="P210" s="3"/>
      <c r="Q210" s="27"/>
    </row>
    <row r="211" spans="8:17" ht="14.1" hidden="1" customHeight="1" x14ac:dyDescent="0.25">
      <c r="H211" s="182"/>
      <c r="I211" s="182"/>
      <c r="J211" s="182"/>
      <c r="K211" s="182"/>
      <c r="L211" s="182"/>
      <c r="M211" s="182"/>
      <c r="N211" s="4"/>
      <c r="O211" s="4"/>
      <c r="P211" s="3"/>
      <c r="Q211" s="27"/>
    </row>
    <row r="212" spans="8:17" ht="14.1" hidden="1" customHeight="1" x14ac:dyDescent="0.25">
      <c r="H212" s="182"/>
      <c r="I212" s="182"/>
      <c r="J212" s="182"/>
      <c r="K212" s="182"/>
      <c r="L212" s="182"/>
      <c r="M212" s="182"/>
      <c r="N212" s="4"/>
      <c r="O212" s="4"/>
      <c r="P212" s="3"/>
      <c r="Q212" s="27"/>
    </row>
    <row r="213" spans="8:17" ht="14.1" hidden="1" customHeight="1" x14ac:dyDescent="0.25">
      <c r="H213" s="4"/>
      <c r="I213" s="4"/>
      <c r="J213" s="120"/>
      <c r="K213" s="120"/>
      <c r="L213" s="4">
        <v>31.819808999999999</v>
      </c>
      <c r="M213" s="4" t="e">
        <f>ROUND((#REF!-#REF!)*L213*12,2)</f>
        <v>#REF!</v>
      </c>
      <c r="N213" s="4"/>
      <c r="O213" s="4"/>
      <c r="P213" s="3"/>
      <c r="Q213" s="27"/>
    </row>
    <row r="214" spans="8:17" ht="14.1" hidden="1" customHeight="1" x14ac:dyDescent="0.25">
      <c r="H214" s="182"/>
      <c r="I214" s="182"/>
      <c r="J214" s="182"/>
      <c r="K214" s="182"/>
      <c r="L214" s="182"/>
      <c r="M214" s="182"/>
      <c r="N214" s="4"/>
      <c r="O214" s="4"/>
      <c r="P214" s="3"/>
      <c r="Q214" s="27"/>
    </row>
    <row r="215" spans="8:17" ht="14.1" hidden="1" customHeight="1" x14ac:dyDescent="0.25">
      <c r="H215" s="4"/>
      <c r="I215" s="4"/>
      <c r="J215" s="120"/>
      <c r="K215" s="120"/>
      <c r="L215" s="4">
        <v>8.6709999999999994</v>
      </c>
      <c r="M215" s="4" t="e">
        <f>ROUND((#REF!-#REF!)*L215*12,2)</f>
        <v>#REF!</v>
      </c>
      <c r="N215" s="4"/>
      <c r="O215" s="4"/>
      <c r="P215" s="3"/>
      <c r="Q215" s="27"/>
    </row>
    <row r="216" spans="8:17" ht="14.1" hidden="1" customHeight="1" x14ac:dyDescent="0.25">
      <c r="H216" s="182"/>
      <c r="I216" s="182"/>
      <c r="J216" s="182"/>
      <c r="K216" s="182"/>
      <c r="L216" s="182"/>
      <c r="M216" s="182"/>
      <c r="N216" s="4"/>
      <c r="O216" s="4"/>
      <c r="P216" s="3"/>
      <c r="Q216" s="27"/>
    </row>
    <row r="217" spans="8:17" ht="14.1" hidden="1" customHeight="1" x14ac:dyDescent="0.25">
      <c r="H217" s="4"/>
      <c r="I217" s="4"/>
      <c r="J217" s="120"/>
      <c r="K217" s="120"/>
      <c r="L217" s="4">
        <v>20.742000000000001</v>
      </c>
      <c r="M217" s="4" t="e">
        <f>ROUND((#REF!-#REF!)*L217*12,2)</f>
        <v>#REF!</v>
      </c>
      <c r="N217" s="4"/>
      <c r="O217" s="4"/>
      <c r="P217" s="3"/>
      <c r="Q217" s="27"/>
    </row>
    <row r="218" spans="8:17" ht="14.1" hidden="1" customHeight="1" x14ac:dyDescent="0.25">
      <c r="H218" s="4"/>
      <c r="I218" s="4"/>
      <c r="J218" s="120"/>
      <c r="K218" s="120"/>
      <c r="L218" s="4"/>
      <c r="M218" s="4" t="e">
        <f>M213+M215+M217</f>
        <v>#REF!</v>
      </c>
      <c r="N218" s="9"/>
      <c r="O218" s="9"/>
      <c r="P218" s="3"/>
      <c r="Q218" s="27"/>
    </row>
    <row r="219" spans="8:17" ht="14.1" hidden="1" customHeight="1" thickBot="1" x14ac:dyDescent="0.3">
      <c r="H219" s="35"/>
      <c r="I219" s="35"/>
      <c r="J219" s="35"/>
      <c r="K219" s="35"/>
      <c r="L219" s="35"/>
      <c r="M219" s="34" t="e">
        <f>M210+M218</f>
        <v>#REF!</v>
      </c>
      <c r="N219" s="34">
        <v>0</v>
      </c>
      <c r="O219" s="46">
        <v>48997.57</v>
      </c>
      <c r="P219" s="20"/>
      <c r="Q219" s="30">
        <v>0</v>
      </c>
    </row>
    <row r="220" spans="8:17" ht="14.1" hidden="1" customHeight="1" x14ac:dyDescent="0.25">
      <c r="H220" s="29"/>
      <c r="I220" s="29"/>
      <c r="J220" s="29"/>
      <c r="K220" s="29"/>
      <c r="L220" s="29"/>
      <c r="M220" s="58"/>
      <c r="N220" s="32"/>
      <c r="O220" s="32"/>
      <c r="P220" s="26"/>
      <c r="Q220" s="26"/>
    </row>
    <row r="221" spans="8:17" ht="14.1" hidden="1" customHeight="1" thickBot="1" x14ac:dyDescent="0.3">
      <c r="H221" s="160"/>
      <c r="I221" s="160"/>
      <c r="J221" s="160"/>
      <c r="K221" s="160"/>
      <c r="L221" s="160"/>
      <c r="M221" s="160"/>
      <c r="N221" s="160"/>
      <c r="O221" s="160"/>
      <c r="P221" s="160"/>
      <c r="Q221" s="41"/>
    </row>
    <row r="222" spans="8:17" ht="14.1" hidden="1" customHeight="1" x14ac:dyDescent="0.25">
      <c r="H222" s="158"/>
      <c r="I222" s="158"/>
      <c r="J222" s="158"/>
      <c r="K222" s="158"/>
      <c r="L222" s="158"/>
      <c r="M222" s="158"/>
      <c r="N222" s="18"/>
      <c r="O222" s="18"/>
      <c r="P222" s="18"/>
      <c r="Q222" s="19"/>
    </row>
    <row r="223" spans="8:17" ht="14.1" hidden="1" customHeight="1" x14ac:dyDescent="0.25">
      <c r="H223" s="3"/>
      <c r="I223" s="3"/>
      <c r="J223" s="117"/>
      <c r="K223" s="117"/>
      <c r="L223" s="3">
        <v>0.88</v>
      </c>
      <c r="M223" s="3" t="e">
        <f>ROUND((#REF!-#REF!)*L223*12,2)</f>
        <v>#REF!</v>
      </c>
      <c r="N223" s="3"/>
      <c r="O223" s="3"/>
      <c r="P223" s="8"/>
      <c r="Q223" s="27"/>
    </row>
    <row r="224" spans="8:17" ht="14.1" hidden="1" customHeight="1" x14ac:dyDescent="0.25">
      <c r="H224" s="159"/>
      <c r="I224" s="159"/>
      <c r="J224" s="159"/>
      <c r="K224" s="159"/>
      <c r="L224" s="159"/>
      <c r="M224" s="159"/>
      <c r="N224" s="3"/>
      <c r="O224" s="3"/>
      <c r="P224" s="3"/>
      <c r="Q224" s="27"/>
    </row>
    <row r="225" spans="8:17" ht="14.1" hidden="1" customHeight="1" x14ac:dyDescent="0.25">
      <c r="H225" s="3"/>
      <c r="I225" s="3"/>
      <c r="J225" s="117"/>
      <c r="K225" s="117"/>
      <c r="L225" s="3">
        <v>5.81</v>
      </c>
      <c r="M225" s="3" t="e">
        <f>ROUND((#REF!-#REF!)*L225*12,2)</f>
        <v>#REF!</v>
      </c>
      <c r="N225" s="3"/>
      <c r="O225" s="3"/>
      <c r="P225" s="8"/>
      <c r="Q225" s="27"/>
    </row>
    <row r="226" spans="8:17" ht="14.1" hidden="1" customHeight="1" x14ac:dyDescent="0.25">
      <c r="H226" s="159"/>
      <c r="I226" s="159"/>
      <c r="J226" s="159"/>
      <c r="K226" s="159"/>
      <c r="L226" s="159"/>
      <c r="M226" s="159"/>
      <c r="N226" s="3"/>
      <c r="O226" s="3"/>
      <c r="P226" s="3"/>
      <c r="Q226" s="27"/>
    </row>
    <row r="227" spans="8:17" ht="14.1" hidden="1" customHeight="1" x14ac:dyDescent="0.25">
      <c r="H227" s="3"/>
      <c r="I227" s="3"/>
      <c r="J227" s="117"/>
      <c r="K227" s="117"/>
      <c r="L227" s="3">
        <v>7.34</v>
      </c>
      <c r="M227" s="3" t="e">
        <f>ROUND((#REF!-#REF!)*L227*12,2)</f>
        <v>#REF!</v>
      </c>
      <c r="N227" s="3"/>
      <c r="O227" s="3"/>
      <c r="P227" s="3"/>
      <c r="Q227" s="27"/>
    </row>
    <row r="228" spans="8:17" ht="14.1" hidden="1" customHeight="1" x14ac:dyDescent="0.25">
      <c r="H228" s="159"/>
      <c r="I228" s="159"/>
      <c r="J228" s="159"/>
      <c r="K228" s="159"/>
      <c r="L228" s="159"/>
      <c r="M228" s="159"/>
      <c r="N228" s="3"/>
      <c r="O228" s="3"/>
      <c r="P228" s="3"/>
      <c r="Q228" s="27"/>
    </row>
    <row r="229" spans="8:17" ht="14.1" hidden="1" customHeight="1" x14ac:dyDescent="0.25">
      <c r="H229" s="3"/>
      <c r="I229" s="3"/>
      <c r="J229" s="117"/>
      <c r="K229" s="117"/>
      <c r="L229" s="3">
        <v>0.33</v>
      </c>
      <c r="M229" s="3" t="e">
        <f>ROUND((#REF!-#REF!)*L229*12,2)</f>
        <v>#REF!</v>
      </c>
      <c r="N229" s="3"/>
      <c r="O229" s="3"/>
      <c r="P229" s="3"/>
      <c r="Q229" s="27"/>
    </row>
    <row r="230" spans="8:17" ht="14.1" hidden="1" customHeight="1" thickBot="1" x14ac:dyDescent="0.3">
      <c r="H230" s="20"/>
      <c r="I230" s="20"/>
      <c r="J230" s="20"/>
      <c r="K230" s="20"/>
      <c r="L230" s="20"/>
      <c r="M230" s="21" t="e">
        <f>M223+M225+M227+M229</f>
        <v>#REF!</v>
      </c>
      <c r="N230" s="21" t="e">
        <f>ROUND(M230*99%,2)</f>
        <v>#REF!</v>
      </c>
      <c r="O230" s="45">
        <v>328.79</v>
      </c>
      <c r="P230" s="20"/>
      <c r="Q230" s="30">
        <f>ROUND(O230*99%,2)</f>
        <v>325.5</v>
      </c>
    </row>
    <row r="231" spans="8:17" ht="14.1" hidden="1" customHeight="1" x14ac:dyDescent="0.25">
      <c r="H231" s="26"/>
      <c r="I231" s="26"/>
      <c r="J231" s="119"/>
      <c r="K231" s="119"/>
      <c r="L231" s="26"/>
      <c r="M231" s="58"/>
      <c r="N231" s="17"/>
      <c r="O231" s="17"/>
      <c r="P231" s="26"/>
      <c r="Q231" s="26"/>
    </row>
    <row r="232" spans="8:17" ht="14.1" hidden="1" customHeight="1" thickBot="1" x14ac:dyDescent="0.3">
      <c r="H232" s="160"/>
      <c r="I232" s="160"/>
      <c r="J232" s="160"/>
      <c r="K232" s="160"/>
      <c r="L232" s="160"/>
      <c r="M232" s="160"/>
      <c r="N232" s="16"/>
      <c r="O232" s="16"/>
      <c r="P232" s="14"/>
      <c r="Q232" s="41"/>
    </row>
    <row r="233" spans="8:17" ht="14.1" hidden="1" customHeight="1" x14ac:dyDescent="0.25">
      <c r="H233" s="158"/>
      <c r="I233" s="158"/>
      <c r="J233" s="158"/>
      <c r="K233" s="158"/>
      <c r="L233" s="158"/>
      <c r="M233" s="158"/>
      <c r="N233" s="49"/>
      <c r="O233" s="49"/>
      <c r="P233" s="59"/>
      <c r="Q233" s="19"/>
    </row>
    <row r="234" spans="8:17" ht="14.1" hidden="1" customHeight="1" x14ac:dyDescent="0.25">
      <c r="H234" s="3"/>
      <c r="I234" s="3"/>
      <c r="J234" s="117"/>
      <c r="K234" s="117"/>
      <c r="L234" s="3">
        <v>66.58</v>
      </c>
      <c r="M234" s="3" t="e">
        <f>ROUND((#REF!-#REF!)*L234*12,2)</f>
        <v>#REF!</v>
      </c>
      <c r="N234" s="6"/>
      <c r="O234" s="6"/>
      <c r="P234" s="8"/>
      <c r="Q234" s="27"/>
    </row>
    <row r="235" spans="8:17" ht="14.1" hidden="1" customHeight="1" x14ac:dyDescent="0.25">
      <c r="H235" s="159"/>
      <c r="I235" s="159"/>
      <c r="J235" s="159"/>
      <c r="K235" s="159"/>
      <c r="L235" s="159"/>
      <c r="M235" s="159"/>
      <c r="N235" s="6"/>
      <c r="O235" s="6"/>
      <c r="P235" s="8"/>
      <c r="Q235" s="27"/>
    </row>
    <row r="236" spans="8:17" ht="14.1" hidden="1" customHeight="1" x14ac:dyDescent="0.25">
      <c r="H236" s="3"/>
      <c r="I236" s="3"/>
      <c r="J236" s="117"/>
      <c r="K236" s="117"/>
      <c r="L236" s="3">
        <v>16.861999999999998</v>
      </c>
      <c r="M236" s="3">
        <v>7200.15</v>
      </c>
      <c r="N236" s="6"/>
      <c r="O236" s="6"/>
      <c r="P236" s="4" t="s">
        <v>112</v>
      </c>
      <c r="Q236" s="27"/>
    </row>
    <row r="237" spans="8:17" ht="14.1" hidden="1" customHeight="1" x14ac:dyDescent="0.25">
      <c r="H237" s="159"/>
      <c r="I237" s="159"/>
      <c r="J237" s="159"/>
      <c r="K237" s="159"/>
      <c r="L237" s="159"/>
      <c r="M237" s="159"/>
      <c r="N237" s="6"/>
      <c r="O237" s="6"/>
      <c r="P237" s="8"/>
      <c r="Q237" s="27"/>
    </row>
    <row r="238" spans="8:17" ht="14.1" hidden="1" customHeight="1" x14ac:dyDescent="0.25">
      <c r="H238" s="159"/>
      <c r="I238" s="159"/>
      <c r="J238" s="159"/>
      <c r="K238" s="159"/>
      <c r="L238" s="159"/>
      <c r="M238" s="159"/>
      <c r="N238" s="3"/>
      <c r="O238" s="3"/>
      <c r="P238" s="8"/>
      <c r="Q238" s="27"/>
    </row>
    <row r="239" spans="8:17" ht="14.1" hidden="1" customHeight="1" x14ac:dyDescent="0.25">
      <c r="H239" s="3"/>
      <c r="I239" s="3"/>
      <c r="J239" s="117"/>
      <c r="K239" s="117"/>
      <c r="L239" s="3">
        <v>18.096170000000001</v>
      </c>
      <c r="M239" s="3" t="e">
        <f>ROUND((#REF!-#REF!)*L239*12,2)</f>
        <v>#REF!</v>
      </c>
      <c r="N239" s="3"/>
      <c r="O239" s="3"/>
      <c r="P239" s="8"/>
      <c r="Q239" s="27"/>
    </row>
    <row r="240" spans="8:17" ht="14.1" hidden="1" customHeight="1" x14ac:dyDescent="0.25">
      <c r="H240" s="3"/>
      <c r="I240" s="3"/>
      <c r="J240" s="117"/>
      <c r="K240" s="117"/>
      <c r="L240" s="3">
        <v>2.1467100000000001</v>
      </c>
      <c r="M240" s="3" t="e">
        <f>ROUND((#REF!-#REF!)*L240*12,2)</f>
        <v>#REF!</v>
      </c>
      <c r="N240" s="3"/>
      <c r="O240" s="3"/>
      <c r="P240" s="8"/>
      <c r="Q240" s="27"/>
    </row>
    <row r="241" spans="8:17" ht="14.1" hidden="1" customHeight="1" x14ac:dyDescent="0.25">
      <c r="H241" s="159"/>
      <c r="I241" s="159"/>
      <c r="J241" s="159"/>
      <c r="K241" s="159"/>
      <c r="L241" s="159"/>
      <c r="M241" s="159"/>
      <c r="N241" s="3"/>
      <c r="O241" s="3"/>
      <c r="P241" s="8"/>
      <c r="Q241" s="27"/>
    </row>
    <row r="242" spans="8:17" ht="14.1" hidden="1" customHeight="1" x14ac:dyDescent="0.25">
      <c r="H242" s="3"/>
      <c r="I242" s="3"/>
      <c r="J242" s="117"/>
      <c r="K242" s="117"/>
      <c r="L242" s="3">
        <v>6.7527499999999998</v>
      </c>
      <c r="M242" s="3" t="e">
        <f>ROUND((#REF!-#REF!)*L242*12,2)</f>
        <v>#REF!</v>
      </c>
      <c r="N242" s="3"/>
      <c r="O242" s="3"/>
      <c r="P242" s="8"/>
      <c r="Q242" s="27"/>
    </row>
    <row r="243" spans="8:17" ht="14.1" hidden="1" customHeight="1" x14ac:dyDescent="0.25">
      <c r="H243" s="159"/>
      <c r="I243" s="159"/>
      <c r="J243" s="159"/>
      <c r="K243" s="159"/>
      <c r="L243" s="159"/>
      <c r="M243" s="159"/>
      <c r="N243" s="3"/>
      <c r="O243" s="3"/>
      <c r="P243" s="8"/>
      <c r="Q243" s="27"/>
    </row>
    <row r="244" spans="8:17" ht="14.1" hidden="1" customHeight="1" x14ac:dyDescent="0.25">
      <c r="H244" s="3"/>
      <c r="I244" s="3"/>
      <c r="J244" s="117"/>
      <c r="K244" s="117"/>
      <c r="L244" s="3">
        <v>38.458060000000003</v>
      </c>
      <c r="M244" s="3" t="e">
        <f>ROUND((#REF!-#REF!)*L244*12,2)</f>
        <v>#REF!</v>
      </c>
      <c r="N244" s="3"/>
      <c r="O244" s="3"/>
      <c r="P244" s="8"/>
      <c r="Q244" s="27"/>
    </row>
    <row r="245" spans="8:17" ht="14.1" hidden="1" customHeight="1" x14ac:dyDescent="0.25">
      <c r="H245" s="3"/>
      <c r="I245" s="3"/>
      <c r="J245" s="117"/>
      <c r="K245" s="117"/>
      <c r="L245" s="3">
        <v>4.1514499999999996</v>
      </c>
      <c r="M245" s="3" t="e">
        <f>ROUND((#REF!-#REF!)*L245*12,2)</f>
        <v>#REF!</v>
      </c>
      <c r="N245" s="3"/>
      <c r="O245" s="3"/>
      <c r="P245" s="8"/>
      <c r="Q245" s="27"/>
    </row>
    <row r="246" spans="8:17" ht="14.1" hidden="1" customHeight="1" x14ac:dyDescent="0.25">
      <c r="H246" s="159"/>
      <c r="I246" s="159"/>
      <c r="J246" s="159"/>
      <c r="K246" s="159"/>
      <c r="L246" s="159"/>
      <c r="M246" s="159"/>
      <c r="N246" s="3"/>
      <c r="O246" s="3"/>
      <c r="P246" s="8"/>
      <c r="Q246" s="27"/>
    </row>
    <row r="247" spans="8:17" ht="14.1" hidden="1" customHeight="1" x14ac:dyDescent="0.25">
      <c r="H247" s="3"/>
      <c r="I247" s="3"/>
      <c r="J247" s="117"/>
      <c r="K247" s="117"/>
      <c r="L247" s="3">
        <v>0.26019999999999999</v>
      </c>
      <c r="M247" s="3" t="e">
        <f>ROUND((#REF!-#REF!)*L247*12,2)</f>
        <v>#REF!</v>
      </c>
      <c r="N247" s="3"/>
      <c r="O247" s="3"/>
      <c r="P247" s="8"/>
      <c r="Q247" s="27"/>
    </row>
    <row r="248" spans="8:17" ht="14.1" hidden="1" customHeight="1" x14ac:dyDescent="0.25">
      <c r="H248" s="159"/>
      <c r="I248" s="159"/>
      <c r="J248" s="159"/>
      <c r="K248" s="159"/>
      <c r="L248" s="159"/>
      <c r="M248" s="159"/>
      <c r="N248" s="3"/>
      <c r="O248" s="3"/>
      <c r="P248" s="8"/>
      <c r="Q248" s="27"/>
    </row>
    <row r="249" spans="8:17" ht="14.1" hidden="1" customHeight="1" x14ac:dyDescent="0.25">
      <c r="H249" s="3"/>
      <c r="I249" s="3"/>
      <c r="J249" s="117"/>
      <c r="K249" s="117"/>
      <c r="L249" s="3">
        <v>1.5285200000000001</v>
      </c>
      <c r="M249" s="3" t="e">
        <f>ROUND((#REF!-#REF!)*L249*12,2)</f>
        <v>#REF!</v>
      </c>
      <c r="N249" s="3"/>
      <c r="O249" s="3"/>
      <c r="P249" s="8"/>
      <c r="Q249" s="27"/>
    </row>
    <row r="250" spans="8:17" ht="14.1" hidden="1" customHeight="1" x14ac:dyDescent="0.25">
      <c r="H250" s="3"/>
      <c r="I250" s="3"/>
      <c r="J250" s="117"/>
      <c r="K250" s="117"/>
      <c r="L250" s="3">
        <v>2.1399999999999999E-2</v>
      </c>
      <c r="M250" s="3" t="e">
        <f>ROUND((#REF!-#REF!)*L250*12,2)</f>
        <v>#REF!</v>
      </c>
      <c r="N250" s="3"/>
      <c r="O250" s="3"/>
      <c r="P250" s="8"/>
      <c r="Q250" s="27"/>
    </row>
    <row r="251" spans="8:17" ht="14.1" hidden="1" customHeight="1" x14ac:dyDescent="0.25">
      <c r="H251" s="159"/>
      <c r="I251" s="159"/>
      <c r="J251" s="159"/>
      <c r="K251" s="159"/>
      <c r="L251" s="159"/>
      <c r="M251" s="159"/>
      <c r="N251" s="3"/>
      <c r="O251" s="3"/>
      <c r="P251" s="8"/>
      <c r="Q251" s="27"/>
    </row>
    <row r="252" spans="8:17" ht="14.1" hidden="1" customHeight="1" x14ac:dyDescent="0.25">
      <c r="H252" s="3"/>
      <c r="I252" s="3"/>
      <c r="J252" s="117"/>
      <c r="K252" s="117"/>
      <c r="L252" s="3">
        <v>1.7561199999999999</v>
      </c>
      <c r="M252" s="3" t="e">
        <f>ROUND((#REF!-#REF!)*L252*12,2)</f>
        <v>#REF!</v>
      </c>
      <c r="N252" s="3"/>
      <c r="O252" s="3"/>
      <c r="P252" s="8"/>
      <c r="Q252" s="27"/>
    </row>
    <row r="253" spans="8:17" ht="14.1" hidden="1" customHeight="1" x14ac:dyDescent="0.25">
      <c r="H253" s="3"/>
      <c r="I253" s="3"/>
      <c r="J253" s="117"/>
      <c r="K253" s="117"/>
      <c r="L253" s="3">
        <v>3.7039999999999997E-2</v>
      </c>
      <c r="M253" s="3" t="e">
        <f>ROUND((#REF!-#REF!)*L253*12,2)</f>
        <v>#REF!</v>
      </c>
      <c r="N253" s="3"/>
      <c r="O253" s="3"/>
      <c r="P253" s="8"/>
      <c r="Q253" s="27"/>
    </row>
    <row r="254" spans="8:17" ht="14.1" hidden="1" customHeight="1" x14ac:dyDescent="0.25">
      <c r="H254" s="159"/>
      <c r="I254" s="159"/>
      <c r="J254" s="159"/>
      <c r="K254" s="159"/>
      <c r="L254" s="159"/>
      <c r="M254" s="159"/>
      <c r="N254" s="3"/>
      <c r="O254" s="3"/>
      <c r="P254" s="8"/>
      <c r="Q254" s="27"/>
    </row>
    <row r="255" spans="8:17" ht="14.1" hidden="1" customHeight="1" x14ac:dyDescent="0.25">
      <c r="H255" s="3"/>
      <c r="I255" s="3"/>
      <c r="J255" s="117"/>
      <c r="K255" s="117"/>
      <c r="L255" s="3">
        <v>1.5786899999999999</v>
      </c>
      <c r="M255" s="3" t="e">
        <f>ROUND((#REF!-#REF!)*L255*12,2)</f>
        <v>#REF!</v>
      </c>
      <c r="N255" s="3"/>
      <c r="O255" s="3"/>
      <c r="P255" s="8"/>
      <c r="Q255" s="27"/>
    </row>
    <row r="256" spans="8:17" ht="14.1" hidden="1" customHeight="1" x14ac:dyDescent="0.25">
      <c r="H256" s="159"/>
      <c r="I256" s="159"/>
      <c r="J256" s="159"/>
      <c r="K256" s="159"/>
      <c r="L256" s="159"/>
      <c r="M256" s="159"/>
      <c r="N256" s="3"/>
      <c r="O256" s="3"/>
      <c r="P256" s="8"/>
      <c r="Q256" s="27"/>
    </row>
    <row r="257" spans="8:17" ht="14.1" hidden="1" customHeight="1" x14ac:dyDescent="0.25">
      <c r="H257" s="3"/>
      <c r="I257" s="3"/>
      <c r="J257" s="117"/>
      <c r="K257" s="117"/>
      <c r="L257" s="3">
        <v>1.75413</v>
      </c>
      <c r="M257" s="3" t="e">
        <f>ROUND((#REF!-#REF!)*L257*12,2)</f>
        <v>#REF!</v>
      </c>
      <c r="N257" s="3"/>
      <c r="O257" s="3"/>
      <c r="P257" s="8"/>
      <c r="Q257" s="27"/>
    </row>
    <row r="258" spans="8:17" ht="14.1" hidden="1" customHeight="1" x14ac:dyDescent="0.25">
      <c r="H258" s="3"/>
      <c r="I258" s="3"/>
      <c r="J258" s="117"/>
      <c r="K258" s="117"/>
      <c r="L258" s="3">
        <v>5.4800000000000001E-2</v>
      </c>
      <c r="M258" s="3" t="e">
        <f>ROUND((#REF!-#REF!)*L258*12,2)</f>
        <v>#REF!</v>
      </c>
      <c r="N258" s="3"/>
      <c r="O258" s="3"/>
      <c r="P258" s="8"/>
      <c r="Q258" s="27"/>
    </row>
    <row r="259" spans="8:17" ht="14.1" hidden="1" customHeight="1" x14ac:dyDescent="0.25">
      <c r="H259" s="3"/>
      <c r="I259" s="3"/>
      <c r="J259" s="117"/>
      <c r="K259" s="117"/>
      <c r="L259" s="3"/>
      <c r="M259" s="3" t="e">
        <f>M239+M240+M242+M244+M245+M247+M249+M250+M252+M253+M255+M257+M258</f>
        <v>#REF!</v>
      </c>
      <c r="N259" s="6"/>
      <c r="O259" s="6"/>
      <c r="P259" s="8"/>
      <c r="Q259" s="27"/>
    </row>
    <row r="260" spans="8:17" ht="14.1" hidden="1" customHeight="1" x14ac:dyDescent="0.25">
      <c r="H260" s="159"/>
      <c r="I260" s="159"/>
      <c r="J260" s="159"/>
      <c r="K260" s="159"/>
      <c r="L260" s="159"/>
      <c r="M260" s="159"/>
      <c r="N260" s="3"/>
      <c r="O260" s="3"/>
      <c r="P260" s="8"/>
      <c r="Q260" s="27"/>
    </row>
    <row r="261" spans="8:17" ht="14.1" hidden="1" customHeight="1" x14ac:dyDescent="0.25">
      <c r="H261" s="3"/>
      <c r="I261" s="3"/>
      <c r="J261" s="117"/>
      <c r="K261" s="117"/>
      <c r="L261" s="3">
        <v>2.069</v>
      </c>
      <c r="M261" s="3" t="e">
        <f>ROUND((#REF!-#REF!)*L261*12,2)</f>
        <v>#REF!</v>
      </c>
      <c r="N261" s="6"/>
      <c r="O261" s="6"/>
      <c r="P261" s="8"/>
      <c r="Q261" s="27"/>
    </row>
    <row r="262" spans="8:17" ht="14.1" hidden="1" customHeight="1" x14ac:dyDescent="0.25">
      <c r="H262" s="159"/>
      <c r="I262" s="159"/>
      <c r="J262" s="159"/>
      <c r="K262" s="159"/>
      <c r="L262" s="159"/>
      <c r="M262" s="159"/>
      <c r="N262" s="3"/>
      <c r="O262" s="3"/>
      <c r="P262" s="8"/>
      <c r="Q262" s="27"/>
    </row>
    <row r="263" spans="8:17" ht="14.1" hidden="1" customHeight="1" x14ac:dyDescent="0.25">
      <c r="H263" s="3"/>
      <c r="I263" s="3"/>
      <c r="J263" s="117"/>
      <c r="K263" s="117"/>
      <c r="L263" s="3">
        <v>3.2423000000000002</v>
      </c>
      <c r="M263" s="3" t="e">
        <f>ROUND((#REF!-#REF!)*L263*12,2)</f>
        <v>#REF!</v>
      </c>
      <c r="N263" s="3"/>
      <c r="O263" s="3"/>
      <c r="P263" s="8"/>
      <c r="Q263" s="27"/>
    </row>
    <row r="264" spans="8:17" ht="14.1" hidden="1" customHeight="1" x14ac:dyDescent="0.25">
      <c r="H264" s="159"/>
      <c r="I264" s="159"/>
      <c r="J264" s="159"/>
      <c r="K264" s="159"/>
      <c r="L264" s="159"/>
      <c r="M264" s="159"/>
      <c r="N264" s="3"/>
      <c r="O264" s="3"/>
      <c r="P264" s="8"/>
      <c r="Q264" s="27"/>
    </row>
    <row r="265" spans="8:17" ht="14.1" hidden="1" customHeight="1" x14ac:dyDescent="0.25">
      <c r="H265" s="3"/>
      <c r="I265" s="3"/>
      <c r="J265" s="117"/>
      <c r="K265" s="117"/>
      <c r="L265" s="3">
        <v>6.0217999999999998</v>
      </c>
      <c r="M265" s="3" t="e">
        <f>ROUND((#REF!-#REF!)*L265*12,2)</f>
        <v>#REF!</v>
      </c>
      <c r="N265" s="3"/>
      <c r="O265" s="3"/>
      <c r="P265" s="8"/>
      <c r="Q265" s="27"/>
    </row>
    <row r="266" spans="8:17" ht="14.1" hidden="1" customHeight="1" x14ac:dyDescent="0.25">
      <c r="H266" s="159"/>
      <c r="I266" s="159"/>
      <c r="J266" s="159"/>
      <c r="K266" s="159"/>
      <c r="L266" s="159"/>
      <c r="M266" s="159"/>
      <c r="N266" s="3"/>
      <c r="O266" s="3"/>
      <c r="P266" s="8"/>
      <c r="Q266" s="27"/>
    </row>
    <row r="267" spans="8:17" ht="14.1" hidden="1" customHeight="1" x14ac:dyDescent="0.25">
      <c r="H267" s="3"/>
      <c r="I267" s="3"/>
      <c r="J267" s="117"/>
      <c r="K267" s="117"/>
      <c r="L267" s="3">
        <v>2.5238999999999998</v>
      </c>
      <c r="M267" s="3" t="e">
        <f>ROUND((#REF!-#REF!)*L267*12,2)</f>
        <v>#REF!</v>
      </c>
      <c r="N267" s="3"/>
      <c r="O267" s="3"/>
      <c r="P267" s="8"/>
      <c r="Q267" s="27"/>
    </row>
    <row r="268" spans="8:17" ht="14.1" hidden="1" customHeight="1" x14ac:dyDescent="0.25">
      <c r="H268" s="159"/>
      <c r="I268" s="159"/>
      <c r="J268" s="159"/>
      <c r="K268" s="159"/>
      <c r="L268" s="159"/>
      <c r="M268" s="159"/>
      <c r="N268" s="3"/>
      <c r="O268" s="3"/>
      <c r="P268" s="8"/>
      <c r="Q268" s="27"/>
    </row>
    <row r="269" spans="8:17" ht="14.1" hidden="1" customHeight="1" x14ac:dyDescent="0.25">
      <c r="H269" s="3"/>
      <c r="I269" s="3"/>
      <c r="J269" s="117"/>
      <c r="K269" s="117"/>
      <c r="L269" s="3">
        <v>3.7366999999999999</v>
      </c>
      <c r="M269" s="3" t="e">
        <f>ROUND((#REF!-#REF!)*L269*12,2)</f>
        <v>#REF!</v>
      </c>
      <c r="N269" s="3"/>
      <c r="O269" s="3"/>
      <c r="P269" s="8"/>
      <c r="Q269" s="27"/>
    </row>
    <row r="270" spans="8:17" ht="14.1" hidden="1" customHeight="1" x14ac:dyDescent="0.25">
      <c r="H270" s="3"/>
      <c r="I270" s="3"/>
      <c r="J270" s="117"/>
      <c r="K270" s="117"/>
      <c r="L270" s="3"/>
      <c r="M270" s="3" t="e">
        <f>M263+M265+M267+M269</f>
        <v>#REF!</v>
      </c>
      <c r="N270" s="6"/>
      <c r="O270" s="6"/>
      <c r="P270" s="8"/>
      <c r="Q270" s="27"/>
    </row>
    <row r="271" spans="8:17" ht="14.1" hidden="1" customHeight="1" x14ac:dyDescent="0.25">
      <c r="H271" s="159"/>
      <c r="I271" s="159"/>
      <c r="J271" s="159"/>
      <c r="K271" s="159"/>
      <c r="L271" s="159"/>
      <c r="M271" s="159"/>
      <c r="N271" s="6"/>
      <c r="O271" s="6"/>
      <c r="P271" s="8"/>
      <c r="Q271" s="27"/>
    </row>
    <row r="272" spans="8:17" ht="14.1" hidden="1" customHeight="1" x14ac:dyDescent="0.25">
      <c r="H272" s="3"/>
      <c r="I272" s="3"/>
      <c r="J272" s="117"/>
      <c r="K272" s="117"/>
      <c r="L272" s="3">
        <v>31.22</v>
      </c>
      <c r="M272" s="3" t="e">
        <f>ROUND((#REF!-#REF!)*L272*12,2)</f>
        <v>#REF!</v>
      </c>
      <c r="N272" s="6"/>
      <c r="O272" s="6"/>
      <c r="P272" s="8"/>
      <c r="Q272" s="27"/>
    </row>
    <row r="273" spans="8:17" ht="14.1" hidden="1" customHeight="1" thickBot="1" x14ac:dyDescent="0.3">
      <c r="H273" s="20"/>
      <c r="I273" s="20"/>
      <c r="J273" s="20"/>
      <c r="K273" s="20"/>
      <c r="L273" s="20"/>
      <c r="M273" s="21" t="e">
        <f>M234+M236+M259+M261+M270+M272</f>
        <v>#REF!</v>
      </c>
      <c r="N273" s="21" t="e">
        <f>ROUND(M273*99%,2)</f>
        <v>#REF!</v>
      </c>
      <c r="O273" s="45">
        <v>62583.96</v>
      </c>
      <c r="P273" s="37"/>
      <c r="Q273" s="30">
        <f>ROUND(O273*99%,2)</f>
        <v>61958.12</v>
      </c>
    </row>
    <row r="274" spans="8:17" ht="14.1" hidden="1" customHeight="1" x14ac:dyDescent="0.25">
      <c r="H274" s="26"/>
      <c r="I274" s="26"/>
      <c r="J274" s="119"/>
      <c r="K274" s="119"/>
      <c r="L274" s="26"/>
      <c r="M274" s="58"/>
      <c r="N274" s="17"/>
      <c r="O274" s="17"/>
      <c r="P274" s="15"/>
      <c r="Q274" s="26"/>
    </row>
    <row r="275" spans="8:17" ht="14.1" hidden="1" customHeight="1" x14ac:dyDescent="0.25">
      <c r="H275" s="8"/>
      <c r="I275" s="8"/>
      <c r="J275" s="8"/>
      <c r="K275" s="8"/>
      <c r="L275" s="8"/>
      <c r="M275" s="8" t="e">
        <f>M16+M19+M34+M55+M64+M133+M156+M178+M182+M199+M219+M230+M273</f>
        <v>#REF!</v>
      </c>
      <c r="N275" s="8"/>
      <c r="O275" s="8"/>
      <c r="P275" s="54" t="e">
        <f>M230+M219+M182+M178+M156+M133+M64+M55+M34+M16+M19</f>
        <v>#REF!</v>
      </c>
      <c r="Q275" s="55" t="e">
        <f>217946.69-P275</f>
        <v>#REF!</v>
      </c>
    </row>
    <row r="276" spans="8:17" ht="14.1" hidden="1" customHeight="1" thickBot="1" x14ac:dyDescent="0.3">
      <c r="H276" s="160"/>
      <c r="I276" s="160"/>
      <c r="J276" s="160"/>
      <c r="K276" s="160"/>
      <c r="L276" s="160"/>
      <c r="M276" s="160"/>
      <c r="N276" s="16"/>
      <c r="O276" s="16"/>
      <c r="P276" s="64"/>
      <c r="Q276" s="65"/>
    </row>
    <row r="277" spans="8:17" ht="14.1" hidden="1" customHeight="1" x14ac:dyDescent="0.25">
      <c r="H277" s="158"/>
      <c r="I277" s="158"/>
      <c r="J277" s="158"/>
      <c r="K277" s="158"/>
      <c r="L277" s="158"/>
      <c r="M277" s="158"/>
      <c r="N277" s="18"/>
      <c r="O277" s="18"/>
      <c r="P277" s="66"/>
      <c r="Q277" s="67"/>
    </row>
    <row r="278" spans="8:17" ht="14.1" hidden="1" customHeight="1" thickBot="1" x14ac:dyDescent="0.3">
      <c r="H278" s="44"/>
      <c r="I278" s="44"/>
      <c r="J278" s="44"/>
      <c r="K278" s="44"/>
      <c r="L278" s="20">
        <v>48.274000000000001</v>
      </c>
      <c r="M278" s="21" t="e">
        <f>ROUND((#REF!-#REF!)*L278*12,2)</f>
        <v>#REF!</v>
      </c>
      <c r="N278" s="21" t="e">
        <f>ROUND(M278*99%,2)</f>
        <v>#REF!</v>
      </c>
      <c r="O278" s="21">
        <v>7977.08</v>
      </c>
      <c r="P278" s="68"/>
      <c r="Q278" s="30">
        <f>ROUND(O278*99%,2)</f>
        <v>7897.31</v>
      </c>
    </row>
    <row r="279" spans="8:17" ht="14.1" hidden="1" customHeight="1" thickBot="1" x14ac:dyDescent="0.3">
      <c r="H279" s="70"/>
      <c r="I279" s="70"/>
      <c r="J279" s="70"/>
      <c r="K279" s="70"/>
      <c r="L279" s="69"/>
      <c r="M279" s="71" t="e">
        <f>M16+M19+M34+M55+M64+M133+M156+M178+M182+M199+M219+M230+M273+M278</f>
        <v>#REF!</v>
      </c>
      <c r="N279" s="72" t="e">
        <f>N16+N19+N34+N55+N64+N133+N156+N178+N182+N199+N219+N230+N273+N278</f>
        <v>#REF!</v>
      </c>
      <c r="O279" s="72">
        <f>O16+O19+O34+O55+O64+O133+O156+O178+O182+O199+O219+O230+O273+O278</f>
        <v>289451.03000000003</v>
      </c>
      <c r="P279" s="73"/>
      <c r="Q279" s="74">
        <f>Q16+Q19+Q34+Q55+Q64+Q133+Q156+Q178+Q182+Q199+Q219+Q230+Q273+Q278</f>
        <v>135381.99</v>
      </c>
    </row>
    <row r="280" spans="8:17" ht="14.1" hidden="1" customHeight="1" x14ac:dyDescent="0.25">
      <c r="H280" s="185"/>
      <c r="I280" s="185"/>
      <c r="J280" s="185"/>
      <c r="K280" s="185"/>
      <c r="L280" s="185"/>
      <c r="M280" s="185"/>
      <c r="N280" s="185"/>
      <c r="O280" s="185"/>
      <c r="P280" s="185"/>
    </row>
    <row r="281" spans="8:17" ht="14.1" hidden="1" customHeight="1" x14ac:dyDescent="0.25">
      <c r="H281" s="186"/>
      <c r="I281" s="186"/>
      <c r="J281" s="186"/>
      <c r="K281" s="186"/>
      <c r="L281" s="186"/>
      <c r="M281" s="186"/>
      <c r="N281" s="186"/>
      <c r="O281" s="186"/>
      <c r="P281" s="186"/>
    </row>
    <row r="282" spans="8:17" ht="15.75" hidden="1" x14ac:dyDescent="0.25">
      <c r="H282" s="2"/>
      <c r="I282" s="2"/>
      <c r="J282" s="2"/>
      <c r="K282" s="2"/>
      <c r="L282" s="2"/>
      <c r="M282" s="2"/>
      <c r="N282" s="2"/>
      <c r="O282" s="2"/>
      <c r="P282" s="2"/>
    </row>
    <row r="283" spans="8:17" ht="15.75" hidden="1" x14ac:dyDescent="0.25">
      <c r="H283" s="158"/>
      <c r="I283" s="158"/>
      <c r="J283" s="158"/>
      <c r="K283" s="158"/>
      <c r="L283" s="158"/>
      <c r="M283" s="158"/>
      <c r="N283" s="18"/>
      <c r="O283" s="2"/>
      <c r="P283" s="2"/>
    </row>
    <row r="284" spans="8:17" ht="15.75" hidden="1" x14ac:dyDescent="0.25">
      <c r="H284" s="159"/>
      <c r="I284" s="159"/>
      <c r="J284" s="159"/>
      <c r="K284" s="159"/>
      <c r="L284" s="159"/>
      <c r="M284" s="159"/>
      <c r="N284" s="3"/>
      <c r="O284" s="2"/>
      <c r="P284" s="2"/>
    </row>
    <row r="285" spans="8:17" ht="15.75" hidden="1" x14ac:dyDescent="0.25">
      <c r="H285" s="3"/>
      <c r="I285" s="3"/>
      <c r="J285" s="117"/>
      <c r="K285" s="117"/>
      <c r="L285" s="3">
        <v>26.4</v>
      </c>
      <c r="M285" s="3" t="e">
        <f>ROUND((#REF!-#REF!)*L285*2,2)</f>
        <v>#REF!</v>
      </c>
      <c r="N285" s="3"/>
      <c r="O285" s="2"/>
      <c r="P285" s="2"/>
    </row>
    <row r="286" spans="8:17" ht="15.75" hidden="1" x14ac:dyDescent="0.25">
      <c r="H286" s="159"/>
      <c r="I286" s="159"/>
      <c r="J286" s="159"/>
      <c r="K286" s="159"/>
      <c r="L286" s="159"/>
      <c r="M286" s="159"/>
      <c r="N286" s="3"/>
      <c r="O286" s="2"/>
      <c r="P286" s="2"/>
    </row>
    <row r="287" spans="8:17" ht="15.75" hidden="1" x14ac:dyDescent="0.25">
      <c r="H287" s="3"/>
      <c r="I287" s="3"/>
      <c r="J287" s="117"/>
      <c r="K287" s="117"/>
      <c r="L287" s="3">
        <v>3.35</v>
      </c>
      <c r="M287" s="3" t="e">
        <f>ROUND((#REF!-#REF!)*L287*2,2)</f>
        <v>#REF!</v>
      </c>
      <c r="N287" s="3"/>
      <c r="O287" s="2"/>
      <c r="P287" s="2"/>
    </row>
    <row r="288" spans="8:17" ht="15.75" hidden="1" x14ac:dyDescent="0.25">
      <c r="H288" s="159"/>
      <c r="I288" s="159"/>
      <c r="J288" s="159"/>
      <c r="K288" s="159"/>
      <c r="L288" s="159"/>
      <c r="M288" s="159"/>
      <c r="N288" s="3"/>
      <c r="O288" s="2"/>
      <c r="P288" s="2"/>
    </row>
    <row r="289" spans="1:16" ht="15.75" hidden="1" x14ac:dyDescent="0.25">
      <c r="H289" s="3"/>
      <c r="I289" s="3"/>
      <c r="J289" s="117"/>
      <c r="K289" s="117"/>
      <c r="L289" s="3">
        <v>10.72</v>
      </c>
      <c r="M289" s="3" t="e">
        <f>ROUND((#REF!-#REF!)*L289*2,2)</f>
        <v>#REF!</v>
      </c>
      <c r="N289" s="3"/>
      <c r="O289" s="2"/>
      <c r="P289" s="2"/>
    </row>
    <row r="290" spans="1:16" ht="15.75" hidden="1" x14ac:dyDescent="0.25">
      <c r="H290" s="159"/>
      <c r="I290" s="159"/>
      <c r="J290" s="159"/>
      <c r="K290" s="159"/>
      <c r="L290" s="159"/>
      <c r="M290" s="159"/>
      <c r="N290" s="3"/>
      <c r="O290" s="2"/>
      <c r="P290" s="2"/>
    </row>
    <row r="291" spans="1:16" ht="15.75" hidden="1" x14ac:dyDescent="0.25">
      <c r="H291" s="3"/>
      <c r="I291" s="3"/>
      <c r="J291" s="117"/>
      <c r="K291" s="117"/>
      <c r="L291" s="3">
        <v>55.58</v>
      </c>
      <c r="M291" s="3" t="e">
        <f>ROUND((#REF!-#REF!)*L291*2,2)</f>
        <v>#REF!</v>
      </c>
      <c r="N291" s="3"/>
      <c r="O291" s="2"/>
      <c r="P291" s="2"/>
    </row>
    <row r="292" spans="1:16" ht="15.75" hidden="1" x14ac:dyDescent="0.25">
      <c r="H292" s="159"/>
      <c r="I292" s="159"/>
      <c r="J292" s="159"/>
      <c r="K292" s="159"/>
      <c r="L292" s="159"/>
      <c r="M292" s="159"/>
      <c r="N292" s="3"/>
      <c r="O292" s="2"/>
      <c r="P292" s="2"/>
    </row>
    <row r="293" spans="1:16" ht="15.75" hidden="1" x14ac:dyDescent="0.25">
      <c r="H293" s="3"/>
      <c r="I293" s="3"/>
      <c r="J293" s="117"/>
      <c r="K293" s="117"/>
      <c r="L293" s="3">
        <v>2.66</v>
      </c>
      <c r="M293" s="3" t="e">
        <f>ROUND((#REF!-#REF!)*L293*2,2)</f>
        <v>#REF!</v>
      </c>
      <c r="N293" s="3"/>
      <c r="O293" s="2"/>
      <c r="P293" s="2"/>
    </row>
    <row r="294" spans="1:16" ht="15.75" hidden="1" x14ac:dyDescent="0.25">
      <c r="H294" s="159"/>
      <c r="I294" s="159"/>
      <c r="J294" s="159"/>
      <c r="K294" s="159"/>
      <c r="L294" s="159"/>
      <c r="M294" s="159"/>
      <c r="N294" s="3"/>
      <c r="O294" s="2"/>
      <c r="P294" s="2"/>
    </row>
    <row r="295" spans="1:16" ht="15.75" hidden="1" x14ac:dyDescent="0.25">
      <c r="H295" s="3"/>
      <c r="I295" s="3"/>
      <c r="J295" s="117"/>
      <c r="K295" s="117"/>
      <c r="L295" s="3">
        <v>0.24</v>
      </c>
      <c r="M295" s="3" t="e">
        <f>ROUND((#REF!-#REF!)*L295*2,2)</f>
        <v>#REF!</v>
      </c>
      <c r="N295" s="3"/>
      <c r="O295" s="2"/>
      <c r="P295" s="2"/>
    </row>
    <row r="296" spans="1:16" ht="16.5" hidden="1" thickBot="1" x14ac:dyDescent="0.3">
      <c r="H296" s="20"/>
      <c r="I296" s="20"/>
      <c r="J296" s="20"/>
      <c r="K296" s="20"/>
      <c r="L296" s="20"/>
      <c r="M296" s="21" t="e">
        <f>M285+M287+M289+M291+M293+M295</f>
        <v>#REF!</v>
      </c>
      <c r="N296" s="21"/>
      <c r="O296" s="2"/>
      <c r="P296" s="2"/>
    </row>
    <row r="297" spans="1:16" ht="8.25" customHeight="1" x14ac:dyDescent="0.25"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15.75" x14ac:dyDescent="0.25">
      <c r="A298" s="85" t="s">
        <v>160</v>
      </c>
      <c r="B298" s="85"/>
      <c r="C298" s="85"/>
      <c r="D298" s="85"/>
      <c r="E298" s="133"/>
      <c r="F298" s="133"/>
      <c r="G298" s="85"/>
      <c r="H298" s="134"/>
      <c r="I298" s="134"/>
      <c r="J298" s="2"/>
      <c r="K298" s="2"/>
      <c r="L298" s="2"/>
      <c r="M298" s="2"/>
      <c r="N298" s="2"/>
      <c r="O298" s="2"/>
      <c r="P298" s="2"/>
    </row>
    <row r="299" spans="1:16" ht="12" customHeight="1" x14ac:dyDescent="0.25">
      <c r="A299" s="85"/>
      <c r="B299" s="85" t="s">
        <v>139</v>
      </c>
      <c r="C299" s="85"/>
      <c r="D299" s="85"/>
      <c r="E299" s="139" t="s">
        <v>182</v>
      </c>
      <c r="F299" s="139"/>
      <c r="G299" s="85"/>
      <c r="H299" s="140" t="s">
        <v>183</v>
      </c>
      <c r="I299" s="140"/>
      <c r="J299" s="2"/>
      <c r="K299" s="2"/>
      <c r="L299" s="2"/>
      <c r="M299" s="2"/>
      <c r="N299" s="2"/>
      <c r="O299" s="2"/>
      <c r="P299" s="2"/>
    </row>
    <row r="300" spans="1:16" ht="12" customHeight="1" x14ac:dyDescent="0.25">
      <c r="A300" s="85"/>
      <c r="B300" s="85"/>
      <c r="C300" s="85"/>
      <c r="D300" s="85"/>
      <c r="E300" s="135"/>
      <c r="F300" s="135"/>
      <c r="G300" s="85"/>
      <c r="H300" s="136"/>
      <c r="I300" s="136"/>
      <c r="J300" s="2"/>
      <c r="K300" s="2"/>
      <c r="L300" s="2"/>
      <c r="M300" s="2"/>
      <c r="N300" s="2"/>
      <c r="O300" s="2"/>
      <c r="P300" s="2"/>
    </row>
    <row r="301" spans="1:16" ht="15.75" x14ac:dyDescent="0.25">
      <c r="A301" s="85" t="s">
        <v>140</v>
      </c>
      <c r="B301" s="85"/>
      <c r="C301" s="85"/>
      <c r="D301" s="85"/>
      <c r="E301" s="85"/>
      <c r="F301" s="85"/>
      <c r="G301" s="85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5.25" customHeight="1" x14ac:dyDescent="0.25"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15.75" x14ac:dyDescent="0.25"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15.75" x14ac:dyDescent="0.25">
      <c r="H304" s="2"/>
      <c r="I304" s="2"/>
      <c r="J304" s="2"/>
      <c r="K304" s="2"/>
      <c r="L304" s="2"/>
      <c r="M304" s="2"/>
      <c r="N304" s="2"/>
      <c r="O304" s="2"/>
      <c r="P304" s="2"/>
    </row>
    <row r="305" spans="8:16" ht="15.75" x14ac:dyDescent="0.25">
      <c r="H305" s="2"/>
      <c r="I305" s="2"/>
      <c r="J305" s="2"/>
      <c r="K305" s="2"/>
      <c r="L305" s="2"/>
      <c r="M305" s="2"/>
      <c r="N305" s="2"/>
      <c r="O305" s="2"/>
      <c r="P305" s="2"/>
    </row>
    <row r="306" spans="8:16" ht="15.75" x14ac:dyDescent="0.25">
      <c r="H306" s="2"/>
      <c r="I306" s="2"/>
      <c r="J306" s="2"/>
      <c r="K306" s="2"/>
      <c r="L306" s="2"/>
      <c r="M306" s="2"/>
      <c r="N306" s="2"/>
      <c r="O306" s="2"/>
      <c r="P306" s="2"/>
    </row>
    <row r="307" spans="8:16" ht="15.75" x14ac:dyDescent="0.25">
      <c r="H307" s="2"/>
      <c r="I307" s="2"/>
      <c r="J307" s="2"/>
      <c r="K307" s="2"/>
      <c r="L307" s="2"/>
      <c r="M307" s="2"/>
      <c r="N307" s="2"/>
      <c r="O307" s="2"/>
      <c r="P307" s="2"/>
    </row>
    <row r="308" spans="8:16" ht="15.75" x14ac:dyDescent="0.25">
      <c r="H308" s="2"/>
      <c r="I308" s="2"/>
      <c r="J308" s="2"/>
      <c r="K308" s="2"/>
      <c r="L308" s="2"/>
      <c r="M308" s="2"/>
      <c r="N308" s="2"/>
      <c r="O308" s="2"/>
      <c r="P308" s="2"/>
    </row>
    <row r="309" spans="8:16" ht="15.75" x14ac:dyDescent="0.25">
      <c r="H309" s="2"/>
      <c r="I309" s="2"/>
      <c r="J309" s="2"/>
      <c r="K309" s="2"/>
      <c r="L309" s="2"/>
      <c r="M309" s="2"/>
      <c r="N309" s="2"/>
      <c r="O309" s="2"/>
      <c r="P309" s="2"/>
    </row>
    <row r="310" spans="8:16" ht="15.75" x14ac:dyDescent="0.25">
      <c r="H310" s="2"/>
      <c r="I310" s="2"/>
      <c r="J310" s="2"/>
      <c r="K310" s="2"/>
      <c r="L310" s="2"/>
      <c r="M310" s="2"/>
      <c r="N310" s="2"/>
      <c r="O310" s="2"/>
      <c r="P310" s="2"/>
    </row>
    <row r="311" spans="8:16" ht="15.75" x14ac:dyDescent="0.25">
      <c r="H311" s="2"/>
      <c r="I311" s="2"/>
      <c r="J311" s="2"/>
      <c r="K311" s="2"/>
      <c r="L311" s="2"/>
      <c r="M311" s="2"/>
      <c r="N311" s="2"/>
      <c r="O311" s="2"/>
      <c r="P311" s="2"/>
    </row>
    <row r="312" spans="8:16" ht="15.75" x14ac:dyDescent="0.25">
      <c r="H312" s="2"/>
      <c r="I312" s="2"/>
      <c r="J312" s="2"/>
      <c r="K312" s="2"/>
      <c r="L312" s="2"/>
      <c r="M312" s="2"/>
      <c r="N312" s="2"/>
      <c r="O312" s="2"/>
      <c r="P312" s="2"/>
    </row>
    <row r="313" spans="8:16" ht="15.75" x14ac:dyDescent="0.25">
      <c r="H313" s="2"/>
      <c r="I313" s="2"/>
      <c r="J313" s="2"/>
      <c r="K313" s="2"/>
      <c r="L313" s="2"/>
      <c r="M313" s="2"/>
      <c r="N313" s="2"/>
      <c r="O313" s="2"/>
      <c r="P313" s="2"/>
    </row>
    <row r="314" spans="8:16" ht="15.75" x14ac:dyDescent="0.25">
      <c r="H314" s="2"/>
      <c r="I314" s="2"/>
      <c r="J314" s="2"/>
      <c r="K314" s="2"/>
      <c r="L314" s="2"/>
      <c r="M314" s="2"/>
      <c r="N314" s="2"/>
      <c r="O314" s="2"/>
      <c r="P314" s="2"/>
    </row>
    <row r="315" spans="8:16" ht="15.75" x14ac:dyDescent="0.25">
      <c r="H315" s="2"/>
      <c r="I315" s="2"/>
      <c r="J315" s="2"/>
      <c r="K315" s="2"/>
      <c r="L315" s="2"/>
      <c r="M315" s="2"/>
      <c r="N315" s="2"/>
      <c r="O315" s="2"/>
      <c r="P315" s="2"/>
    </row>
    <row r="316" spans="8:16" ht="15.75" x14ac:dyDescent="0.25">
      <c r="H316" s="2"/>
      <c r="I316" s="2"/>
      <c r="J316" s="2"/>
      <c r="K316" s="2"/>
      <c r="L316" s="2"/>
      <c r="M316" s="2"/>
      <c r="N316" s="2"/>
      <c r="O316" s="2"/>
      <c r="P316" s="2"/>
    </row>
    <row r="317" spans="8:16" ht="15.75" x14ac:dyDescent="0.25">
      <c r="H317" s="2"/>
      <c r="I317" s="2"/>
      <c r="J317" s="2"/>
      <c r="K317" s="2"/>
      <c r="L317" s="2"/>
      <c r="M317" s="2"/>
      <c r="N317" s="2"/>
      <c r="O317" s="2"/>
      <c r="P317" s="2"/>
    </row>
    <row r="318" spans="8:16" ht="15.75" x14ac:dyDescent="0.25">
      <c r="H318" s="2"/>
      <c r="I318" s="2"/>
      <c r="J318" s="2"/>
      <c r="K318" s="2"/>
      <c r="L318" s="2"/>
      <c r="M318" s="2"/>
      <c r="N318" s="2"/>
      <c r="O318" s="2"/>
      <c r="P318" s="2"/>
    </row>
    <row r="319" spans="8:16" ht="15.75" x14ac:dyDescent="0.25">
      <c r="H319" s="2"/>
      <c r="I319" s="2"/>
      <c r="J319" s="2"/>
      <c r="K319" s="2"/>
      <c r="L319" s="2"/>
      <c r="M319" s="2"/>
      <c r="N319" s="2"/>
      <c r="O319" s="2"/>
      <c r="P319" s="2"/>
    </row>
    <row r="320" spans="8:16" ht="15.75" x14ac:dyDescent="0.25">
      <c r="H320" s="2"/>
      <c r="I320" s="2"/>
      <c r="J320" s="2"/>
      <c r="K320" s="2"/>
      <c r="L320" s="2"/>
      <c r="M320" s="2"/>
      <c r="N320" s="2"/>
      <c r="O320" s="2"/>
      <c r="P320" s="2"/>
    </row>
    <row r="321" spans="8:16" ht="15.75" x14ac:dyDescent="0.25">
      <c r="H321" s="2"/>
      <c r="I321" s="2"/>
      <c r="J321" s="2"/>
      <c r="K321" s="2"/>
      <c r="L321" s="2"/>
      <c r="M321" s="2"/>
      <c r="N321" s="2"/>
      <c r="O321" s="2"/>
      <c r="P321" s="2"/>
    </row>
    <row r="322" spans="8:16" ht="15.75" x14ac:dyDescent="0.25">
      <c r="H322" s="2"/>
      <c r="I322" s="2"/>
      <c r="J322" s="2"/>
      <c r="K322" s="2"/>
      <c r="L322" s="2"/>
      <c r="M322" s="2"/>
      <c r="N322" s="2"/>
      <c r="O322" s="2"/>
      <c r="P322" s="2"/>
    </row>
    <row r="323" spans="8:16" ht="15.75" x14ac:dyDescent="0.25">
      <c r="H323" s="2"/>
      <c r="I323" s="2"/>
      <c r="J323" s="2"/>
      <c r="K323" s="2"/>
      <c r="L323" s="2"/>
      <c r="M323" s="2"/>
      <c r="N323" s="2"/>
      <c r="O323" s="2"/>
      <c r="P323" s="2"/>
    </row>
    <row r="324" spans="8:16" ht="15.75" x14ac:dyDescent="0.25">
      <c r="H324" s="2"/>
      <c r="I324" s="2"/>
      <c r="J324" s="2"/>
      <c r="K324" s="2"/>
      <c r="L324" s="2"/>
      <c r="M324" s="2"/>
      <c r="N324" s="2"/>
      <c r="O324" s="2"/>
      <c r="P324" s="2"/>
    </row>
    <row r="325" spans="8:16" ht="15.75" x14ac:dyDescent="0.25">
      <c r="H325" s="2"/>
      <c r="I325" s="2"/>
      <c r="J325" s="2"/>
      <c r="K325" s="2"/>
      <c r="L325" s="2"/>
      <c r="M325" s="2"/>
      <c r="N325" s="2"/>
      <c r="O325" s="2"/>
      <c r="P325" s="2"/>
    </row>
    <row r="326" spans="8:16" ht="15.75" x14ac:dyDescent="0.25">
      <c r="H326" s="2"/>
      <c r="I326" s="2"/>
      <c r="J326" s="2"/>
      <c r="K326" s="2"/>
      <c r="L326" s="2"/>
      <c r="M326" s="2"/>
      <c r="N326" s="2"/>
      <c r="O326" s="2"/>
      <c r="P326" s="2"/>
    </row>
    <row r="327" spans="8:16" ht="15.75" x14ac:dyDescent="0.25">
      <c r="H327" s="2"/>
      <c r="I327" s="2"/>
      <c r="J327" s="2"/>
      <c r="K327" s="2"/>
      <c r="L327" s="2"/>
      <c r="M327" s="2"/>
      <c r="N327" s="2"/>
      <c r="O327" s="2"/>
      <c r="P327" s="2"/>
    </row>
    <row r="328" spans="8:16" ht="15.75" x14ac:dyDescent="0.25">
      <c r="H328" s="2"/>
      <c r="I328" s="2"/>
      <c r="J328" s="2"/>
      <c r="K328" s="2"/>
      <c r="L328" s="2"/>
      <c r="M328" s="2"/>
      <c r="N328" s="2"/>
      <c r="O328" s="2"/>
      <c r="P328" s="2"/>
    </row>
    <row r="329" spans="8:16" ht="15.75" x14ac:dyDescent="0.25">
      <c r="H329" s="2"/>
      <c r="I329" s="2"/>
      <c r="J329" s="2"/>
      <c r="K329" s="2"/>
      <c r="L329" s="2"/>
      <c r="M329" s="2"/>
      <c r="N329" s="2"/>
      <c r="O329" s="2"/>
      <c r="P329" s="2"/>
    </row>
    <row r="330" spans="8:16" ht="15.75" x14ac:dyDescent="0.25">
      <c r="H330" s="2"/>
      <c r="I330" s="2"/>
      <c r="J330" s="2"/>
      <c r="K330" s="2"/>
      <c r="L330" s="2"/>
      <c r="M330" s="2"/>
      <c r="N330" s="2"/>
      <c r="O330" s="2"/>
      <c r="P330" s="2"/>
    </row>
    <row r="331" spans="8:16" ht="15.75" x14ac:dyDescent="0.25">
      <c r="H331" s="2"/>
      <c r="I331" s="2"/>
      <c r="J331" s="2"/>
      <c r="K331" s="2"/>
      <c r="L331" s="2"/>
      <c r="M331" s="2"/>
      <c r="N331" s="2"/>
      <c r="O331" s="2"/>
      <c r="P331" s="2"/>
    </row>
    <row r="332" spans="8:16" ht="15.75" x14ac:dyDescent="0.25">
      <c r="H332" s="2"/>
      <c r="I332" s="2"/>
      <c r="J332" s="2"/>
      <c r="K332" s="2"/>
      <c r="L332" s="2"/>
      <c r="M332" s="2"/>
      <c r="N332" s="2"/>
      <c r="O332" s="2"/>
      <c r="P332" s="2"/>
    </row>
    <row r="333" spans="8:16" ht="15.75" x14ac:dyDescent="0.25">
      <c r="H333" s="2"/>
      <c r="I333" s="2"/>
      <c r="J333" s="2"/>
      <c r="K333" s="2"/>
      <c r="L333" s="2"/>
      <c r="M333" s="2"/>
      <c r="N333" s="2"/>
      <c r="O333" s="2"/>
      <c r="P333" s="2"/>
    </row>
    <row r="334" spans="8:16" ht="15.75" x14ac:dyDescent="0.25">
      <c r="H334" s="2"/>
      <c r="I334" s="2"/>
      <c r="J334" s="2"/>
      <c r="K334" s="2"/>
      <c r="L334" s="2"/>
      <c r="M334" s="2"/>
      <c r="N334" s="2"/>
      <c r="O334" s="2"/>
      <c r="P334" s="2"/>
    </row>
    <row r="335" spans="8:16" ht="15.75" x14ac:dyDescent="0.25">
      <c r="H335" s="2"/>
      <c r="I335" s="2"/>
      <c r="J335" s="2"/>
      <c r="K335" s="2"/>
      <c r="L335" s="2"/>
      <c r="M335" s="2"/>
      <c r="N335" s="2"/>
      <c r="O335" s="2"/>
      <c r="P335" s="2"/>
    </row>
    <row r="336" spans="8:16" ht="15.75" x14ac:dyDescent="0.25">
      <c r="H336" s="2"/>
      <c r="I336" s="2"/>
      <c r="J336" s="2"/>
      <c r="K336" s="2"/>
      <c r="L336" s="2"/>
      <c r="M336" s="2"/>
      <c r="N336" s="2"/>
      <c r="O336" s="2"/>
      <c r="P336" s="2"/>
    </row>
    <row r="337" spans="8:16" ht="15.75" x14ac:dyDescent="0.25">
      <c r="H337" s="2"/>
      <c r="I337" s="2"/>
      <c r="J337" s="2"/>
      <c r="K337" s="2"/>
      <c r="L337" s="2"/>
      <c r="M337" s="2"/>
      <c r="N337" s="2"/>
      <c r="O337" s="2"/>
      <c r="P337" s="2"/>
    </row>
    <row r="338" spans="8:16" ht="15.75" x14ac:dyDescent="0.25">
      <c r="H338" s="2"/>
      <c r="I338" s="2"/>
      <c r="J338" s="2"/>
      <c r="K338" s="2"/>
      <c r="L338" s="2"/>
      <c r="M338" s="2"/>
      <c r="N338" s="2"/>
      <c r="O338" s="2"/>
      <c r="P338" s="2"/>
    </row>
    <row r="339" spans="8:16" ht="15.75" x14ac:dyDescent="0.25">
      <c r="H339" s="2"/>
      <c r="I339" s="2"/>
      <c r="J339" s="2"/>
      <c r="K339" s="2"/>
      <c r="L339" s="2"/>
      <c r="M339" s="2"/>
      <c r="N339" s="2"/>
      <c r="O339" s="2"/>
      <c r="P339" s="2"/>
    </row>
    <row r="340" spans="8:16" ht="15.75" x14ac:dyDescent="0.25">
      <c r="H340" s="2"/>
      <c r="I340" s="2"/>
      <c r="J340" s="2"/>
      <c r="K340" s="2"/>
      <c r="L340" s="2"/>
      <c r="M340" s="2"/>
      <c r="N340" s="2"/>
      <c r="O340" s="2"/>
      <c r="P340" s="2"/>
    </row>
  </sheetData>
  <mergeCells count="164">
    <mergeCell ref="H284:M284"/>
    <mergeCell ref="H286:M286"/>
    <mergeCell ref="H288:M288"/>
    <mergeCell ref="H290:M290"/>
    <mergeCell ref="H292:M292"/>
    <mergeCell ref="H294:M294"/>
    <mergeCell ref="H271:M271"/>
    <mergeCell ref="H276:M276"/>
    <mergeCell ref="H277:M277"/>
    <mergeCell ref="H280:P280"/>
    <mergeCell ref="H281:P281"/>
    <mergeCell ref="H283:M283"/>
    <mergeCell ref="H256:M256"/>
    <mergeCell ref="H260:M260"/>
    <mergeCell ref="H262:M262"/>
    <mergeCell ref="H264:M264"/>
    <mergeCell ref="H266:M266"/>
    <mergeCell ref="H268:M268"/>
    <mergeCell ref="H241:M241"/>
    <mergeCell ref="H243:M243"/>
    <mergeCell ref="H246:M246"/>
    <mergeCell ref="H248:M248"/>
    <mergeCell ref="H251:M251"/>
    <mergeCell ref="H254:M254"/>
    <mergeCell ref="H228:M228"/>
    <mergeCell ref="H232:M232"/>
    <mergeCell ref="H233:M233"/>
    <mergeCell ref="H235:M235"/>
    <mergeCell ref="H237:M237"/>
    <mergeCell ref="H238:M238"/>
    <mergeCell ref="H214:M214"/>
    <mergeCell ref="H216:M216"/>
    <mergeCell ref="H221:P221"/>
    <mergeCell ref="H222:M222"/>
    <mergeCell ref="H224:M224"/>
    <mergeCell ref="H226:M226"/>
    <mergeCell ref="H202:M202"/>
    <mergeCell ref="H204:M204"/>
    <mergeCell ref="H206:M206"/>
    <mergeCell ref="H208:M208"/>
    <mergeCell ref="H211:M211"/>
    <mergeCell ref="H212:M212"/>
    <mergeCell ref="H189:M189"/>
    <mergeCell ref="H191:M191"/>
    <mergeCell ref="H193:M193"/>
    <mergeCell ref="H195:M195"/>
    <mergeCell ref="H197:M197"/>
    <mergeCell ref="H201:M201"/>
    <mergeCell ref="H176:M176"/>
    <mergeCell ref="H180:P180"/>
    <mergeCell ref="H181:P181"/>
    <mergeCell ref="H184:P184"/>
    <mergeCell ref="H185:P185"/>
    <mergeCell ref="H187:M187"/>
    <mergeCell ref="H166:M166"/>
    <mergeCell ref="H168:M168"/>
    <mergeCell ref="H169:M169"/>
    <mergeCell ref="H171:M171"/>
    <mergeCell ref="H172:M172"/>
    <mergeCell ref="H174:M174"/>
    <mergeCell ref="H154:M154"/>
    <mergeCell ref="H158:P158"/>
    <mergeCell ref="H159:M159"/>
    <mergeCell ref="H160:M160"/>
    <mergeCell ref="H162:M162"/>
    <mergeCell ref="H164:M164"/>
    <mergeCell ref="H143:M143"/>
    <mergeCell ref="H145:M145"/>
    <mergeCell ref="H147:M147"/>
    <mergeCell ref="H149:M149"/>
    <mergeCell ref="H150:M150"/>
    <mergeCell ref="H152:M152"/>
    <mergeCell ref="H131:M131"/>
    <mergeCell ref="H135:M135"/>
    <mergeCell ref="H136:M136"/>
    <mergeCell ref="H137:M137"/>
    <mergeCell ref="H139:M139"/>
    <mergeCell ref="H141:M141"/>
    <mergeCell ref="H120:M120"/>
    <mergeCell ref="H122:M122"/>
    <mergeCell ref="H124:M124"/>
    <mergeCell ref="H125:M125"/>
    <mergeCell ref="H127:M127"/>
    <mergeCell ref="H129:M129"/>
    <mergeCell ref="H110:M110"/>
    <mergeCell ref="H112:M112"/>
    <mergeCell ref="H114:M114"/>
    <mergeCell ref="H115:M115"/>
    <mergeCell ref="H117:M117"/>
    <mergeCell ref="H119:M119"/>
    <mergeCell ref="H99:M99"/>
    <mergeCell ref="H100:M100"/>
    <mergeCell ref="H102:M102"/>
    <mergeCell ref="H104:M104"/>
    <mergeCell ref="H106:M106"/>
    <mergeCell ref="H108:M108"/>
    <mergeCell ref="H89:M89"/>
    <mergeCell ref="H90:M90"/>
    <mergeCell ref="H92:M92"/>
    <mergeCell ref="H94:M94"/>
    <mergeCell ref="H96:M96"/>
    <mergeCell ref="H97:M97"/>
    <mergeCell ref="H78:M78"/>
    <mergeCell ref="H80:M80"/>
    <mergeCell ref="H82:M82"/>
    <mergeCell ref="H84:M84"/>
    <mergeCell ref="H86:M86"/>
    <mergeCell ref="H88:M88"/>
    <mergeCell ref="P37:P55"/>
    <mergeCell ref="H39:M39"/>
    <mergeCell ref="H41:M41"/>
    <mergeCell ref="H43:M43"/>
    <mergeCell ref="H45:M45"/>
    <mergeCell ref="H47:M47"/>
    <mergeCell ref="H49:M49"/>
    <mergeCell ref="H51:M51"/>
    <mergeCell ref="H67:M67"/>
    <mergeCell ref="H53:M53"/>
    <mergeCell ref="H57:M57"/>
    <mergeCell ref="H58:M58"/>
    <mergeCell ref="H60:M60"/>
    <mergeCell ref="H62:M62"/>
    <mergeCell ref="H66:M66"/>
    <mergeCell ref="P22:P34"/>
    <mergeCell ref="H24:M24"/>
    <mergeCell ref="H26:M26"/>
    <mergeCell ref="H28:M28"/>
    <mergeCell ref="H30:M30"/>
    <mergeCell ref="H32:M32"/>
    <mergeCell ref="O9:Q9"/>
    <mergeCell ref="M10:M11"/>
    <mergeCell ref="N10:N11"/>
    <mergeCell ref="A13:M13"/>
    <mergeCell ref="H18:M18"/>
    <mergeCell ref="L7:L11"/>
    <mergeCell ref="M7:N9"/>
    <mergeCell ref="H9:H11"/>
    <mergeCell ref="I9:I11"/>
    <mergeCell ref="D7:E8"/>
    <mergeCell ref="K7:K11"/>
    <mergeCell ref="E299:F299"/>
    <mergeCell ref="H299:I299"/>
    <mergeCell ref="L2:N2"/>
    <mergeCell ref="D9:D11"/>
    <mergeCell ref="E9:E11"/>
    <mergeCell ref="B7:C8"/>
    <mergeCell ref="C9:C11"/>
    <mergeCell ref="B9:B11"/>
    <mergeCell ref="F7:F11"/>
    <mergeCell ref="G7:G11"/>
    <mergeCell ref="J7:J11"/>
    <mergeCell ref="H7:I8"/>
    <mergeCell ref="A4:N4"/>
    <mergeCell ref="A5:N5"/>
    <mergeCell ref="A7:A11"/>
    <mergeCell ref="H21:M21"/>
    <mergeCell ref="H22:M22"/>
    <mergeCell ref="H36:M36"/>
    <mergeCell ref="H37:M37"/>
    <mergeCell ref="H68:M68"/>
    <mergeCell ref="H70:M70"/>
    <mergeCell ref="H72:M72"/>
    <mergeCell ref="H74:M74"/>
    <mergeCell ref="H76:M76"/>
  </mergeCells>
  <pageMargins left="0" right="0" top="0" bottom="0" header="0.19685039370078741" footer="0.19685039370078741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38"/>
  <sheetViews>
    <sheetView view="pageBreakPreview" zoomScale="77" zoomScaleNormal="100" zoomScaleSheetLayoutView="77" workbookViewId="0">
      <selection activeCell="C11" sqref="C11"/>
    </sheetView>
  </sheetViews>
  <sheetFormatPr defaultRowHeight="12.75" x14ac:dyDescent="0.2"/>
  <cols>
    <col min="1" max="1" width="7" customWidth="1"/>
    <col min="2" max="2" width="13.5703125" customWidth="1"/>
    <col min="3" max="3" width="20.7109375" customWidth="1"/>
    <col min="4" max="4" width="16.5703125" customWidth="1"/>
    <col min="5" max="5" width="23.28515625" customWidth="1"/>
    <col min="6" max="6" width="15.7109375" customWidth="1"/>
    <col min="7" max="7" width="19.140625" customWidth="1"/>
    <col min="8" max="8" width="22.140625" customWidth="1"/>
    <col min="9" max="9" width="15.5703125" hidden="1" customWidth="1"/>
    <col min="10" max="10" width="18.7109375" hidden="1" customWidth="1"/>
    <col min="11" max="11" width="17.42578125" hidden="1" customWidth="1"/>
  </cols>
  <sheetData>
    <row r="1" spans="1:19" ht="18.75" customHeight="1" x14ac:dyDescent="0.2"/>
    <row r="2" spans="1:19" ht="96" customHeight="1" x14ac:dyDescent="0.25">
      <c r="C2" s="96"/>
      <c r="D2" s="96"/>
      <c r="E2" s="96"/>
      <c r="F2" s="189" t="s">
        <v>150</v>
      </c>
      <c r="G2" s="189"/>
      <c r="H2" s="189"/>
    </row>
    <row r="3" spans="1:19" ht="15" customHeight="1" x14ac:dyDescent="0.2"/>
    <row r="4" spans="1:19" ht="43.5" customHeight="1" x14ac:dyDescent="0.3">
      <c r="A4" s="187" t="s">
        <v>151</v>
      </c>
      <c r="B4" s="187"/>
      <c r="C4" s="187"/>
      <c r="D4" s="187"/>
      <c r="E4" s="187"/>
      <c r="F4" s="187"/>
      <c r="G4" s="187"/>
      <c r="H4" s="187"/>
      <c r="I4" s="87"/>
      <c r="J4" s="81"/>
      <c r="K4" s="81"/>
      <c r="L4" s="79"/>
    </row>
    <row r="5" spans="1:19" ht="25.5" customHeight="1" x14ac:dyDescent="0.2">
      <c r="A5" s="89" t="s">
        <v>152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</row>
    <row r="6" spans="1:19" ht="27.75" customHeight="1" x14ac:dyDescent="0.25">
      <c r="A6" s="137"/>
      <c r="B6" s="137"/>
      <c r="C6" s="137"/>
      <c r="D6" s="138"/>
      <c r="E6" s="138"/>
      <c r="F6" s="138"/>
      <c r="G6" s="138"/>
      <c r="H6" s="138"/>
      <c r="I6" s="87"/>
      <c r="J6" s="81"/>
      <c r="K6" s="81"/>
      <c r="L6" s="79"/>
    </row>
    <row r="7" spans="1:19" ht="17.25" hidden="1" customHeight="1" x14ac:dyDescent="0.2">
      <c r="A7" s="190" t="s">
        <v>153</v>
      </c>
      <c r="B7" s="188" t="s">
        <v>154</v>
      </c>
      <c r="C7" s="188" t="s">
        <v>155</v>
      </c>
      <c r="D7" s="188" t="s">
        <v>156</v>
      </c>
      <c r="E7" s="188" t="s">
        <v>157</v>
      </c>
      <c r="F7" s="188" t="s">
        <v>158</v>
      </c>
      <c r="G7" s="188" t="s">
        <v>159</v>
      </c>
      <c r="H7" s="188" t="s">
        <v>59</v>
      </c>
      <c r="I7" s="82"/>
      <c r="J7" s="82"/>
      <c r="K7" s="82"/>
      <c r="L7" s="79"/>
    </row>
    <row r="8" spans="1:19" ht="17.25" hidden="1" customHeight="1" x14ac:dyDescent="0.2">
      <c r="A8" s="190"/>
      <c r="B8" s="190"/>
      <c r="C8" s="190"/>
      <c r="D8" s="188"/>
      <c r="E8" s="188"/>
      <c r="F8" s="188"/>
      <c r="G8" s="188"/>
      <c r="H8" s="188"/>
      <c r="I8" s="82"/>
      <c r="J8" s="82"/>
      <c r="K8" s="82"/>
      <c r="L8" s="79"/>
    </row>
    <row r="9" spans="1:19" ht="66.75" customHeight="1" x14ac:dyDescent="0.2">
      <c r="A9" s="190"/>
      <c r="B9" s="190"/>
      <c r="C9" s="190"/>
      <c r="D9" s="188"/>
      <c r="E9" s="188"/>
      <c r="F9" s="188"/>
      <c r="G9" s="188"/>
      <c r="H9" s="188"/>
      <c r="I9" s="164" t="s">
        <v>136</v>
      </c>
      <c r="J9" s="165"/>
      <c r="K9" s="165"/>
      <c r="M9" s="13"/>
    </row>
    <row r="10" spans="1:19" ht="30.75" customHeight="1" x14ac:dyDescent="0.2">
      <c r="A10" s="190"/>
      <c r="B10" s="190"/>
      <c r="C10" s="190"/>
      <c r="D10" s="188"/>
      <c r="E10" s="188"/>
      <c r="F10" s="188"/>
      <c r="G10" s="188"/>
      <c r="H10" s="188"/>
      <c r="I10" s="51"/>
      <c r="J10" s="12" t="s">
        <v>59</v>
      </c>
      <c r="K10" s="53"/>
    </row>
    <row r="11" spans="1:19" ht="14.25" customHeight="1" x14ac:dyDescent="0.25">
      <c r="A11" s="97">
        <v>1</v>
      </c>
      <c r="B11" s="97">
        <f>A11+1</f>
        <v>2</v>
      </c>
      <c r="C11" s="97">
        <f t="shared" ref="C11:H11" si="0">B11+1</f>
        <v>3</v>
      </c>
      <c r="D11" s="97">
        <f t="shared" si="0"/>
        <v>4</v>
      </c>
      <c r="E11" s="97">
        <f t="shared" si="0"/>
        <v>5</v>
      </c>
      <c r="F11" s="97">
        <f t="shared" si="0"/>
        <v>6</v>
      </c>
      <c r="G11" s="97">
        <f t="shared" si="0"/>
        <v>7</v>
      </c>
      <c r="H11" s="97">
        <f t="shared" si="0"/>
        <v>8</v>
      </c>
      <c r="I11" s="11">
        <v>11</v>
      </c>
      <c r="J11" s="12"/>
      <c r="K11" s="3">
        <v>12</v>
      </c>
    </row>
    <row r="12" spans="1:19" ht="17.25" customHeight="1" x14ac:dyDescent="0.25">
      <c r="A12" s="93"/>
      <c r="B12" s="94"/>
      <c r="C12" s="95"/>
      <c r="D12" s="95"/>
      <c r="E12" s="95"/>
      <c r="F12" s="95"/>
      <c r="G12" s="95"/>
      <c r="H12" s="95"/>
      <c r="I12" s="76"/>
      <c r="J12" s="8"/>
      <c r="K12" s="53"/>
    </row>
    <row r="13" spans="1:19" ht="15.75" customHeight="1" x14ac:dyDescent="0.25">
      <c r="A13" s="93"/>
      <c r="B13" s="93"/>
      <c r="C13" s="90"/>
      <c r="D13" s="1"/>
      <c r="E13" s="1"/>
      <c r="F13" s="1"/>
      <c r="G13" s="1"/>
      <c r="H13" s="1"/>
      <c r="I13" s="1"/>
      <c r="J13" s="8"/>
      <c r="K13" s="3"/>
    </row>
    <row r="14" spans="1:19" ht="14.1" customHeight="1" x14ac:dyDescent="0.25">
      <c r="A14" s="93"/>
      <c r="B14" s="93"/>
      <c r="C14" s="90"/>
      <c r="D14" s="1"/>
      <c r="E14" s="1"/>
      <c r="F14" s="1"/>
      <c r="G14" s="1"/>
      <c r="H14" s="1"/>
      <c r="I14" s="1"/>
      <c r="J14" s="8"/>
      <c r="K14" s="3"/>
    </row>
    <row r="15" spans="1:19" ht="14.1" customHeight="1" x14ac:dyDescent="0.25">
      <c r="A15" s="93"/>
      <c r="B15" s="94"/>
      <c r="C15" s="95"/>
      <c r="D15" s="95"/>
      <c r="E15" s="76"/>
      <c r="F15" s="76"/>
      <c r="G15" s="76"/>
      <c r="H15" s="76"/>
      <c r="I15" s="83">
        <v>17285.07</v>
      </c>
      <c r="J15" s="8"/>
      <c r="K15" s="6">
        <v>0</v>
      </c>
    </row>
    <row r="16" spans="1:19" ht="14.1" customHeight="1" x14ac:dyDescent="0.25">
      <c r="D16" s="78"/>
      <c r="E16" s="78"/>
      <c r="F16" s="78"/>
      <c r="G16" s="78"/>
      <c r="H16" s="78"/>
      <c r="I16" s="77"/>
      <c r="J16" s="15"/>
      <c r="K16" s="26"/>
    </row>
    <row r="17" spans="4:11" ht="14.1" hidden="1" customHeight="1" x14ac:dyDescent="0.25">
      <c r="D17" s="171" t="s">
        <v>2</v>
      </c>
      <c r="E17" s="171"/>
      <c r="F17" s="171"/>
      <c r="G17" s="171"/>
      <c r="H17" s="171"/>
      <c r="I17" s="18"/>
      <c r="J17" s="59"/>
      <c r="K17" s="19"/>
    </row>
    <row r="18" spans="4:11" ht="14.1" hidden="1" customHeight="1" thickBot="1" x14ac:dyDescent="0.3">
      <c r="D18" s="20">
        <v>21.11</v>
      </c>
      <c r="E18" s="20">
        <v>5.2</v>
      </c>
      <c r="F18" s="20">
        <v>21.59</v>
      </c>
      <c r="G18" s="20">
        <v>5.88</v>
      </c>
      <c r="H18" s="20">
        <f>ROUND(F18/D18*100,1)</f>
        <v>102.3</v>
      </c>
      <c r="I18" s="45">
        <v>651.65</v>
      </c>
      <c r="J18" s="37"/>
      <c r="K18" s="30">
        <f>ROUND(I18*99%,2)</f>
        <v>645.13</v>
      </c>
    </row>
    <row r="19" spans="4:11" ht="14.1" hidden="1" customHeight="1" thickBot="1" x14ac:dyDescent="0.3">
      <c r="D19" s="22"/>
      <c r="E19" s="23"/>
      <c r="F19" s="23"/>
      <c r="G19" s="23"/>
      <c r="H19" s="23"/>
      <c r="I19" s="24"/>
      <c r="J19" s="22"/>
      <c r="K19" s="61"/>
    </row>
    <row r="20" spans="4:11" ht="14.1" hidden="1" customHeight="1" x14ac:dyDescent="0.25">
      <c r="D20" s="158" t="s">
        <v>13</v>
      </c>
      <c r="E20" s="158"/>
      <c r="F20" s="158"/>
      <c r="G20" s="158"/>
      <c r="H20" s="158"/>
      <c r="I20" s="18"/>
      <c r="J20" s="59"/>
      <c r="K20" s="19"/>
    </row>
    <row r="21" spans="4:11" ht="14.1" hidden="1" customHeight="1" x14ac:dyDescent="0.25">
      <c r="D21" s="159" t="s">
        <v>14</v>
      </c>
      <c r="E21" s="159"/>
      <c r="F21" s="159"/>
      <c r="G21" s="159"/>
      <c r="H21" s="159"/>
      <c r="I21" s="3"/>
      <c r="J21" s="162" t="s">
        <v>60</v>
      </c>
      <c r="K21" s="27"/>
    </row>
    <row r="22" spans="4:11" ht="14.1" hidden="1" customHeight="1" x14ac:dyDescent="0.25">
      <c r="D22" s="3">
        <v>95.58</v>
      </c>
      <c r="E22" s="3">
        <v>24.55</v>
      </c>
      <c r="F22" s="3">
        <v>90.58</v>
      </c>
      <c r="G22" s="3">
        <v>27.74</v>
      </c>
      <c r="H22" s="3">
        <f>ROUND(F22/D22*100,1)</f>
        <v>94.8</v>
      </c>
      <c r="I22" s="3"/>
      <c r="J22" s="162"/>
      <c r="K22" s="27"/>
    </row>
    <row r="23" spans="4:11" ht="14.1" hidden="1" customHeight="1" x14ac:dyDescent="0.25">
      <c r="D23" s="159" t="s">
        <v>15</v>
      </c>
      <c r="E23" s="159"/>
      <c r="F23" s="159"/>
      <c r="G23" s="159"/>
      <c r="H23" s="159"/>
      <c r="I23" s="3"/>
      <c r="J23" s="162"/>
      <c r="K23" s="27"/>
    </row>
    <row r="24" spans="4:11" ht="14.1" hidden="1" customHeight="1" x14ac:dyDescent="0.25">
      <c r="D24" s="3">
        <v>94.45</v>
      </c>
      <c r="E24" s="3">
        <v>23.3</v>
      </c>
      <c r="F24" s="3">
        <v>89.45</v>
      </c>
      <c r="G24" s="3">
        <v>26.33</v>
      </c>
      <c r="H24" s="3">
        <f>ROUND(F24/D24*100,1)</f>
        <v>94.7</v>
      </c>
      <c r="I24" s="3"/>
      <c r="J24" s="162"/>
      <c r="K24" s="27"/>
    </row>
    <row r="25" spans="4:11" ht="14.1" hidden="1" customHeight="1" x14ac:dyDescent="0.25">
      <c r="D25" s="159" t="s">
        <v>16</v>
      </c>
      <c r="E25" s="159"/>
      <c r="F25" s="159"/>
      <c r="G25" s="159"/>
      <c r="H25" s="159"/>
      <c r="I25" s="3"/>
      <c r="J25" s="162"/>
      <c r="K25" s="27"/>
    </row>
    <row r="26" spans="4:11" ht="14.1" hidden="1" customHeight="1" x14ac:dyDescent="0.25">
      <c r="D26" s="3">
        <v>89.84</v>
      </c>
      <c r="E26" s="3">
        <v>17.95</v>
      </c>
      <c r="F26" s="3">
        <v>74.84</v>
      </c>
      <c r="G26" s="3">
        <v>20.28</v>
      </c>
      <c r="H26" s="3">
        <f>ROUND(F26/D26*100,1)</f>
        <v>83.3</v>
      </c>
      <c r="I26" s="3"/>
      <c r="J26" s="162"/>
      <c r="K26" s="27"/>
    </row>
    <row r="27" spans="4:11" ht="14.1" hidden="1" customHeight="1" x14ac:dyDescent="0.25">
      <c r="D27" s="159" t="s">
        <v>17</v>
      </c>
      <c r="E27" s="159"/>
      <c r="F27" s="159"/>
      <c r="G27" s="159"/>
      <c r="H27" s="159"/>
      <c r="I27" s="3"/>
      <c r="J27" s="162"/>
      <c r="K27" s="27"/>
    </row>
    <row r="28" spans="4:11" ht="14.1" hidden="1" customHeight="1" x14ac:dyDescent="0.25">
      <c r="D28" s="3">
        <v>88.71</v>
      </c>
      <c r="E28" s="3">
        <v>16.7</v>
      </c>
      <c r="F28" s="3">
        <v>73.709999999999994</v>
      </c>
      <c r="G28" s="3">
        <v>18.87</v>
      </c>
      <c r="H28" s="3">
        <f>ROUND(F28/D28*100,1)</f>
        <v>83.1</v>
      </c>
      <c r="I28" s="3"/>
      <c r="J28" s="162"/>
      <c r="K28" s="27"/>
    </row>
    <row r="29" spans="4:11" ht="14.1" hidden="1" customHeight="1" x14ac:dyDescent="0.25">
      <c r="D29" s="159" t="s">
        <v>18</v>
      </c>
      <c r="E29" s="159"/>
      <c r="F29" s="159"/>
      <c r="G29" s="159"/>
      <c r="H29" s="159"/>
      <c r="I29" s="3"/>
      <c r="J29" s="162"/>
      <c r="K29" s="27"/>
    </row>
    <row r="30" spans="4:11" ht="14.1" hidden="1" customHeight="1" x14ac:dyDescent="0.25">
      <c r="D30" s="3">
        <v>57.01</v>
      </c>
      <c r="E30" s="3">
        <v>11.15</v>
      </c>
      <c r="F30" s="3">
        <v>57.01</v>
      </c>
      <c r="G30" s="3">
        <v>12.6</v>
      </c>
      <c r="H30" s="3">
        <f>ROUND(F30/D30*100,1)</f>
        <v>100</v>
      </c>
      <c r="I30" s="3"/>
      <c r="J30" s="162"/>
      <c r="K30" s="27"/>
    </row>
    <row r="31" spans="4:11" ht="14.1" hidden="1" customHeight="1" x14ac:dyDescent="0.25">
      <c r="D31" s="159" t="s">
        <v>19</v>
      </c>
      <c r="E31" s="159"/>
      <c r="F31" s="159"/>
      <c r="G31" s="159"/>
      <c r="H31" s="159"/>
      <c r="I31" s="3"/>
      <c r="J31" s="162"/>
      <c r="K31" s="27"/>
    </row>
    <row r="32" spans="4:11" ht="14.1" hidden="1" customHeight="1" x14ac:dyDescent="0.25">
      <c r="D32" s="3">
        <v>87.26</v>
      </c>
      <c r="E32" s="3">
        <v>15.49</v>
      </c>
      <c r="F32" s="3">
        <v>72.260000000000005</v>
      </c>
      <c r="G32" s="3">
        <v>17.5</v>
      </c>
      <c r="H32" s="3">
        <f>ROUND(F32/D32*100,1)</f>
        <v>82.8</v>
      </c>
      <c r="I32" s="3"/>
      <c r="J32" s="162"/>
      <c r="K32" s="27"/>
    </row>
    <row r="33" spans="4:11" ht="15.75" hidden="1" customHeight="1" thickBot="1" x14ac:dyDescent="0.3">
      <c r="D33" s="21" t="s">
        <v>1</v>
      </c>
      <c r="E33" s="20"/>
      <c r="F33" s="20"/>
      <c r="G33" s="20"/>
      <c r="H33" s="20"/>
      <c r="I33" s="45">
        <v>121605.05</v>
      </c>
      <c r="J33" s="163"/>
      <c r="K33" s="30">
        <f>ROUND(I33/2,2)</f>
        <v>60802.53</v>
      </c>
    </row>
    <row r="34" spans="4:11" ht="14.1" hidden="1" customHeight="1" x14ac:dyDescent="0.25">
      <c r="D34" s="25"/>
      <c r="E34" s="26"/>
      <c r="F34" s="26"/>
      <c r="G34" s="26"/>
      <c r="H34" s="26"/>
      <c r="I34" s="17"/>
      <c r="J34" s="62"/>
      <c r="K34" s="26"/>
    </row>
    <row r="35" spans="4:11" ht="14.1" hidden="1" customHeight="1" thickBot="1" x14ac:dyDescent="0.3">
      <c r="D35" s="160"/>
      <c r="E35" s="160"/>
      <c r="F35" s="160"/>
      <c r="G35" s="160"/>
      <c r="H35" s="160"/>
      <c r="I35" s="16"/>
      <c r="J35" s="14"/>
      <c r="K35" s="41"/>
    </row>
    <row r="36" spans="4:11" ht="14.1" hidden="1" customHeight="1" x14ac:dyDescent="0.25">
      <c r="D36" s="161" t="s">
        <v>4</v>
      </c>
      <c r="E36" s="161"/>
      <c r="F36" s="161"/>
      <c r="G36" s="161"/>
      <c r="H36" s="161"/>
      <c r="I36" s="33"/>
      <c r="J36" s="181" t="s">
        <v>61</v>
      </c>
      <c r="K36" s="19"/>
    </row>
    <row r="37" spans="4:11" ht="14.1" hidden="1" customHeight="1" x14ac:dyDescent="0.25">
      <c r="D37" s="3">
        <v>13.95</v>
      </c>
      <c r="E37" s="3">
        <v>11.46</v>
      </c>
      <c r="F37" s="3">
        <v>13.95</v>
      </c>
      <c r="G37" s="3">
        <v>12.95</v>
      </c>
      <c r="H37" s="3">
        <f>ROUND(F37/D37*100,1)</f>
        <v>100</v>
      </c>
      <c r="I37" s="3"/>
      <c r="J37" s="162"/>
      <c r="K37" s="27"/>
    </row>
    <row r="38" spans="4:11" ht="14.1" hidden="1" customHeight="1" x14ac:dyDescent="0.25">
      <c r="D38" s="182" t="s">
        <v>5</v>
      </c>
      <c r="E38" s="182"/>
      <c r="F38" s="182"/>
      <c r="G38" s="182"/>
      <c r="H38" s="182"/>
      <c r="I38" s="4"/>
      <c r="J38" s="162"/>
      <c r="K38" s="27"/>
    </row>
    <row r="39" spans="4:11" ht="14.1" hidden="1" customHeight="1" x14ac:dyDescent="0.25">
      <c r="D39" s="4">
        <v>25.65</v>
      </c>
      <c r="E39" s="4">
        <v>20.92</v>
      </c>
      <c r="F39" s="4">
        <v>25.65</v>
      </c>
      <c r="G39" s="4">
        <v>23.64</v>
      </c>
      <c r="H39" s="4">
        <f>ROUND(F39/D39*100,1)</f>
        <v>100</v>
      </c>
      <c r="I39" s="4"/>
      <c r="J39" s="162"/>
      <c r="K39" s="27"/>
    </row>
    <row r="40" spans="4:11" ht="14.1" hidden="1" customHeight="1" x14ac:dyDescent="0.25">
      <c r="D40" s="182" t="s">
        <v>6</v>
      </c>
      <c r="E40" s="182"/>
      <c r="F40" s="182"/>
      <c r="G40" s="182"/>
      <c r="H40" s="182"/>
      <c r="I40" s="4"/>
      <c r="J40" s="162"/>
      <c r="K40" s="27"/>
    </row>
    <row r="41" spans="4:11" ht="14.1" hidden="1" customHeight="1" x14ac:dyDescent="0.25">
      <c r="D41" s="4">
        <v>15.35</v>
      </c>
      <c r="E41" s="4">
        <v>12.62</v>
      </c>
      <c r="F41" s="4">
        <v>15.35</v>
      </c>
      <c r="G41" s="4">
        <v>14.26</v>
      </c>
      <c r="H41" s="4">
        <v>100</v>
      </c>
      <c r="I41" s="4"/>
      <c r="J41" s="162"/>
      <c r="K41" s="27"/>
    </row>
    <row r="42" spans="4:11" ht="14.1" hidden="1" customHeight="1" x14ac:dyDescent="0.25">
      <c r="D42" s="182" t="s">
        <v>7</v>
      </c>
      <c r="E42" s="182"/>
      <c r="F42" s="182"/>
      <c r="G42" s="182"/>
      <c r="H42" s="182"/>
      <c r="I42" s="4"/>
      <c r="J42" s="162"/>
      <c r="K42" s="27"/>
    </row>
    <row r="43" spans="4:11" ht="14.1" hidden="1" customHeight="1" x14ac:dyDescent="0.25">
      <c r="D43" s="4">
        <v>10.55</v>
      </c>
      <c r="E43" s="4">
        <v>5.1100000000000003</v>
      </c>
      <c r="F43" s="4">
        <v>10.55</v>
      </c>
      <c r="G43" s="4">
        <v>5.77</v>
      </c>
      <c r="H43" s="4">
        <f>ROUND(F43/D43*100,1)</f>
        <v>100</v>
      </c>
      <c r="I43" s="4"/>
      <c r="J43" s="162"/>
      <c r="K43" s="27"/>
    </row>
    <row r="44" spans="4:11" ht="14.1" hidden="1" customHeight="1" x14ac:dyDescent="0.25">
      <c r="D44" s="182" t="s">
        <v>8</v>
      </c>
      <c r="E44" s="182"/>
      <c r="F44" s="182"/>
      <c r="G44" s="182"/>
      <c r="H44" s="182"/>
      <c r="I44" s="4"/>
      <c r="J44" s="162"/>
      <c r="K44" s="27"/>
    </row>
    <row r="45" spans="4:11" ht="14.1" hidden="1" customHeight="1" x14ac:dyDescent="0.25">
      <c r="D45" s="4">
        <v>22.25</v>
      </c>
      <c r="E45" s="4">
        <v>8.26</v>
      </c>
      <c r="F45" s="4">
        <v>22.23</v>
      </c>
      <c r="G45" s="4">
        <v>9.33</v>
      </c>
      <c r="H45" s="4">
        <v>100</v>
      </c>
      <c r="I45" s="4"/>
      <c r="J45" s="162"/>
      <c r="K45" s="27"/>
    </row>
    <row r="46" spans="4:11" ht="14.1" hidden="1" customHeight="1" x14ac:dyDescent="0.25">
      <c r="D46" s="182" t="s">
        <v>9</v>
      </c>
      <c r="E46" s="182"/>
      <c r="F46" s="182"/>
      <c r="G46" s="182"/>
      <c r="H46" s="182"/>
      <c r="I46" s="4"/>
      <c r="J46" s="162"/>
      <c r="K46" s="27"/>
    </row>
    <row r="47" spans="4:11" ht="14.1" hidden="1" customHeight="1" x14ac:dyDescent="0.25">
      <c r="D47" s="4">
        <v>15.35</v>
      </c>
      <c r="E47" s="4">
        <v>5.47</v>
      </c>
      <c r="F47" s="4">
        <v>15.35</v>
      </c>
      <c r="G47" s="4">
        <v>6.18</v>
      </c>
      <c r="H47" s="4">
        <f>ROUND(F47/D47*100,1)</f>
        <v>100</v>
      </c>
      <c r="I47" s="4"/>
      <c r="J47" s="162"/>
      <c r="K47" s="27"/>
    </row>
    <row r="48" spans="4:11" ht="14.1" hidden="1" customHeight="1" x14ac:dyDescent="0.25">
      <c r="D48" s="182" t="s">
        <v>10</v>
      </c>
      <c r="E48" s="182"/>
      <c r="F48" s="182"/>
      <c r="G48" s="182"/>
      <c r="H48" s="182"/>
      <c r="I48" s="4"/>
      <c r="J48" s="162"/>
      <c r="K48" s="27"/>
    </row>
    <row r="49" spans="4:11" ht="14.1" hidden="1" customHeight="1" x14ac:dyDescent="0.25">
      <c r="D49" s="4">
        <v>10.55</v>
      </c>
      <c r="E49" s="4">
        <v>5.52</v>
      </c>
      <c r="F49" s="4">
        <v>10.55</v>
      </c>
      <c r="G49" s="4">
        <v>6.24</v>
      </c>
      <c r="H49" s="4">
        <f>ROUND(F49/D49*100,1)</f>
        <v>100</v>
      </c>
      <c r="I49" s="4"/>
      <c r="J49" s="162"/>
      <c r="K49" s="27"/>
    </row>
    <row r="50" spans="4:11" ht="14.1" hidden="1" customHeight="1" x14ac:dyDescent="0.25">
      <c r="D50" s="182" t="s">
        <v>11</v>
      </c>
      <c r="E50" s="182"/>
      <c r="F50" s="182"/>
      <c r="G50" s="182"/>
      <c r="H50" s="182"/>
      <c r="I50" s="4"/>
      <c r="J50" s="162"/>
      <c r="K50" s="27"/>
    </row>
    <row r="51" spans="4:11" ht="14.1" hidden="1" customHeight="1" x14ac:dyDescent="0.25">
      <c r="D51" s="4">
        <v>22.25</v>
      </c>
      <c r="E51" s="4">
        <v>8.65</v>
      </c>
      <c r="F51" s="4">
        <v>22.25</v>
      </c>
      <c r="G51" s="4">
        <v>9.77</v>
      </c>
      <c r="H51" s="4">
        <f>ROUND(F51/D51*100,1)</f>
        <v>100</v>
      </c>
      <c r="I51" s="4"/>
      <c r="J51" s="162"/>
      <c r="K51" s="27"/>
    </row>
    <row r="52" spans="4:11" ht="14.1" hidden="1" customHeight="1" x14ac:dyDescent="0.25">
      <c r="D52" s="182" t="s">
        <v>12</v>
      </c>
      <c r="E52" s="182"/>
      <c r="F52" s="182"/>
      <c r="G52" s="182"/>
      <c r="H52" s="182"/>
      <c r="I52" s="4"/>
      <c r="J52" s="162"/>
      <c r="K52" s="27"/>
    </row>
    <row r="53" spans="4:11" ht="14.1" hidden="1" customHeight="1" x14ac:dyDescent="0.25">
      <c r="D53" s="4">
        <v>9.9499999999999993</v>
      </c>
      <c r="E53" s="4">
        <v>3.89</v>
      </c>
      <c r="F53" s="4">
        <v>9.9499999999999993</v>
      </c>
      <c r="G53" s="4">
        <v>4.3899999999999997</v>
      </c>
      <c r="H53" s="4">
        <f>ROUND(F53/D53*100,1)</f>
        <v>100</v>
      </c>
      <c r="I53" s="4"/>
      <c r="J53" s="162"/>
      <c r="K53" s="27"/>
    </row>
    <row r="54" spans="4:11" ht="15.75" hidden="1" customHeight="1" thickBot="1" x14ac:dyDescent="0.3">
      <c r="D54" s="34" t="s">
        <v>1</v>
      </c>
      <c r="E54" s="35"/>
      <c r="F54" s="35"/>
      <c r="G54" s="35"/>
      <c r="H54" s="36"/>
      <c r="I54" s="46">
        <v>11014.01</v>
      </c>
      <c r="J54" s="163"/>
      <c r="K54" s="30">
        <v>0</v>
      </c>
    </row>
    <row r="55" spans="4:11" ht="14.1" hidden="1" customHeight="1" x14ac:dyDescent="0.25">
      <c r="D55" s="28"/>
      <c r="E55" s="29"/>
      <c r="F55" s="29"/>
      <c r="G55" s="29"/>
      <c r="H55" s="31"/>
      <c r="I55" s="32"/>
      <c r="J55" s="62"/>
      <c r="K55" s="26"/>
    </row>
    <row r="56" spans="4:11" ht="14.1" hidden="1" customHeight="1" thickBot="1" x14ac:dyDescent="0.3">
      <c r="D56" s="160" t="s">
        <v>3</v>
      </c>
      <c r="E56" s="160"/>
      <c r="F56" s="160"/>
      <c r="G56" s="160"/>
      <c r="H56" s="160"/>
      <c r="I56" s="16"/>
      <c r="J56" s="14"/>
      <c r="K56" s="41"/>
    </row>
    <row r="57" spans="4:11" ht="14.1" hidden="1" customHeight="1" x14ac:dyDescent="0.25">
      <c r="D57" s="158" t="s">
        <v>20</v>
      </c>
      <c r="E57" s="158"/>
      <c r="F57" s="158"/>
      <c r="G57" s="158"/>
      <c r="H57" s="158"/>
      <c r="I57" s="18"/>
      <c r="J57" s="59"/>
      <c r="K57" s="19"/>
    </row>
    <row r="58" spans="4:11" ht="14.1" hidden="1" customHeight="1" x14ac:dyDescent="0.25">
      <c r="D58" s="3">
        <v>13.62</v>
      </c>
      <c r="E58" s="3">
        <v>10.99</v>
      </c>
      <c r="F58" s="3">
        <v>12.42</v>
      </c>
      <c r="G58" s="3">
        <v>12.42</v>
      </c>
      <c r="H58" s="4">
        <f>ROUND(F58/D58*100,1)</f>
        <v>91.2</v>
      </c>
      <c r="I58" s="3"/>
      <c r="J58" s="8"/>
      <c r="K58" s="27"/>
    </row>
    <row r="59" spans="4:11" ht="14.1" hidden="1" customHeight="1" x14ac:dyDescent="0.25">
      <c r="D59" s="159" t="s">
        <v>21</v>
      </c>
      <c r="E59" s="159"/>
      <c r="F59" s="159"/>
      <c r="G59" s="159"/>
      <c r="H59" s="159"/>
      <c r="I59" s="3"/>
      <c r="J59" s="8"/>
      <c r="K59" s="27"/>
    </row>
    <row r="60" spans="4:11" ht="14.1" hidden="1" customHeight="1" x14ac:dyDescent="0.25">
      <c r="D60" s="3">
        <v>9.67</v>
      </c>
      <c r="E60" s="3">
        <v>6.06</v>
      </c>
      <c r="F60" s="3">
        <v>6.85</v>
      </c>
      <c r="G60" s="3">
        <v>6.85</v>
      </c>
      <c r="H60" s="3">
        <f>ROUND(F60/D60*100,1)</f>
        <v>70.8</v>
      </c>
      <c r="I60" s="3"/>
      <c r="J60" s="8"/>
      <c r="K60" s="27"/>
    </row>
    <row r="61" spans="4:11" ht="14.1" hidden="1" customHeight="1" x14ac:dyDescent="0.25">
      <c r="D61" s="159" t="s">
        <v>22</v>
      </c>
      <c r="E61" s="159"/>
      <c r="F61" s="159"/>
      <c r="G61" s="159"/>
      <c r="H61" s="159"/>
      <c r="I61" s="3"/>
      <c r="J61" s="8"/>
      <c r="K61" s="27"/>
    </row>
    <row r="62" spans="4:11" ht="14.1" hidden="1" customHeight="1" x14ac:dyDescent="0.25">
      <c r="D62" s="3">
        <v>61.74</v>
      </c>
      <c r="E62" s="3">
        <v>32.229999999999997</v>
      </c>
      <c r="F62" s="3">
        <v>49.92</v>
      </c>
      <c r="G62" s="3">
        <v>36.42</v>
      </c>
      <c r="H62" s="3">
        <f>ROUND(F62/D62*100,1)</f>
        <v>80.900000000000006</v>
      </c>
      <c r="I62" s="3"/>
      <c r="J62" s="8"/>
      <c r="K62" s="27"/>
    </row>
    <row r="63" spans="4:11" ht="14.1" hidden="1" customHeight="1" thickBot="1" x14ac:dyDescent="0.3">
      <c r="D63" s="21" t="s">
        <v>1</v>
      </c>
      <c r="E63" s="37"/>
      <c r="F63" s="37"/>
      <c r="G63" s="37"/>
      <c r="H63" s="37"/>
      <c r="I63" s="45">
        <v>1912.85</v>
      </c>
      <c r="J63" s="37"/>
      <c r="K63" s="30">
        <f>ROUND(I63*99%,2)</f>
        <v>1893.72</v>
      </c>
    </row>
    <row r="64" spans="4:11" ht="14.1" hidden="1" customHeight="1" x14ac:dyDescent="0.25">
      <c r="D64" s="25"/>
      <c r="E64" s="15"/>
      <c r="F64" s="15"/>
      <c r="G64" s="15"/>
      <c r="H64" s="15"/>
      <c r="I64" s="17"/>
      <c r="J64" s="15"/>
      <c r="K64" s="26"/>
    </row>
    <row r="65" spans="4:11" ht="14.1" hidden="1" customHeight="1" thickBot="1" x14ac:dyDescent="0.3">
      <c r="D65" s="160" t="s">
        <v>23</v>
      </c>
      <c r="E65" s="160"/>
      <c r="F65" s="160"/>
      <c r="G65" s="160"/>
      <c r="H65" s="160"/>
      <c r="I65" s="16"/>
      <c r="J65" s="14"/>
      <c r="K65" s="41"/>
    </row>
    <row r="66" spans="4:11" ht="14.1" hidden="1" customHeight="1" x14ac:dyDescent="0.25">
      <c r="D66" s="158" t="s">
        <v>24</v>
      </c>
      <c r="E66" s="158"/>
      <c r="F66" s="158"/>
      <c r="G66" s="158"/>
      <c r="H66" s="158"/>
      <c r="I66" s="18"/>
      <c r="J66" s="59"/>
      <c r="K66" s="19"/>
    </row>
    <row r="67" spans="4:11" ht="14.1" hidden="1" customHeight="1" x14ac:dyDescent="0.25">
      <c r="D67" s="159" t="s">
        <v>25</v>
      </c>
      <c r="E67" s="159"/>
      <c r="F67" s="159"/>
      <c r="G67" s="159"/>
      <c r="H67" s="159"/>
      <c r="I67" s="3"/>
      <c r="J67" s="8"/>
      <c r="K67" s="27"/>
    </row>
    <row r="68" spans="4:11" ht="14.1" hidden="1" customHeight="1" x14ac:dyDescent="0.25">
      <c r="D68" s="3">
        <v>75.28</v>
      </c>
      <c r="E68" s="3">
        <v>59.39</v>
      </c>
      <c r="F68" s="3">
        <v>85.07</v>
      </c>
      <c r="G68" s="3">
        <v>67.11</v>
      </c>
      <c r="H68" s="10">
        <f>ROUND(F68/D68*100,1)</f>
        <v>113</v>
      </c>
      <c r="I68" s="3"/>
      <c r="J68" s="8"/>
      <c r="K68" s="27"/>
    </row>
    <row r="69" spans="4:11" ht="14.1" hidden="1" customHeight="1" x14ac:dyDescent="0.25">
      <c r="D69" s="159" t="s">
        <v>26</v>
      </c>
      <c r="E69" s="159"/>
      <c r="F69" s="159"/>
      <c r="G69" s="159"/>
      <c r="H69" s="159"/>
      <c r="I69" s="3"/>
      <c r="J69" s="8"/>
      <c r="K69" s="27"/>
    </row>
    <row r="70" spans="4:11" ht="14.1" hidden="1" customHeight="1" x14ac:dyDescent="0.25">
      <c r="D70" s="3">
        <v>67.569999999999993</v>
      </c>
      <c r="E70" s="3">
        <v>49.63</v>
      </c>
      <c r="F70" s="3">
        <v>71.98</v>
      </c>
      <c r="G70" s="3">
        <v>56.08</v>
      </c>
      <c r="H70" s="3">
        <f>ROUND(F70/D70*100,1)</f>
        <v>106.5</v>
      </c>
      <c r="I70" s="3"/>
      <c r="J70" s="8"/>
      <c r="K70" s="27"/>
    </row>
    <row r="71" spans="4:11" ht="14.1" hidden="1" customHeight="1" x14ac:dyDescent="0.25">
      <c r="D71" s="159" t="s">
        <v>27</v>
      </c>
      <c r="E71" s="159"/>
      <c r="F71" s="159"/>
      <c r="G71" s="159"/>
      <c r="H71" s="159"/>
      <c r="I71" s="3"/>
      <c r="J71" s="8"/>
      <c r="K71" s="27"/>
    </row>
    <row r="72" spans="4:11" ht="14.1" hidden="1" customHeight="1" x14ac:dyDescent="0.25">
      <c r="D72" s="3">
        <v>56.31</v>
      </c>
      <c r="E72" s="3">
        <v>45.02</v>
      </c>
      <c r="F72" s="3">
        <v>63.63</v>
      </c>
      <c r="G72" s="3">
        <v>50.87</v>
      </c>
      <c r="H72" s="10">
        <f>ROUND(F72/D72*100,1)</f>
        <v>113</v>
      </c>
      <c r="I72" s="3"/>
      <c r="J72" s="8"/>
      <c r="K72" s="27"/>
    </row>
    <row r="73" spans="4:11" ht="14.1" hidden="1" customHeight="1" x14ac:dyDescent="0.25">
      <c r="D73" s="159" t="s">
        <v>28</v>
      </c>
      <c r="E73" s="159"/>
      <c r="F73" s="159"/>
      <c r="G73" s="159"/>
      <c r="H73" s="159"/>
      <c r="I73" s="3"/>
      <c r="J73" s="8"/>
      <c r="K73" s="27"/>
    </row>
    <row r="74" spans="4:11" ht="14.1" hidden="1" customHeight="1" x14ac:dyDescent="0.25">
      <c r="D74" s="3">
        <v>94.32</v>
      </c>
      <c r="E74" s="3">
        <v>59.39</v>
      </c>
      <c r="F74" s="3">
        <v>93.95</v>
      </c>
      <c r="G74" s="3">
        <v>67.11</v>
      </c>
      <c r="H74" s="3">
        <f>ROUND(F74/D74*100,1)</f>
        <v>99.6</v>
      </c>
      <c r="I74" s="3"/>
      <c r="J74" s="8"/>
      <c r="K74" s="27"/>
    </row>
    <row r="75" spans="4:11" ht="14.1" hidden="1" customHeight="1" x14ac:dyDescent="0.25">
      <c r="D75" s="159" t="s">
        <v>29</v>
      </c>
      <c r="E75" s="159"/>
      <c r="F75" s="159"/>
      <c r="G75" s="159"/>
      <c r="H75" s="159"/>
      <c r="I75" s="3"/>
      <c r="J75" s="8"/>
      <c r="K75" s="27"/>
    </row>
    <row r="76" spans="4:11" ht="14.1" hidden="1" customHeight="1" x14ac:dyDescent="0.25">
      <c r="D76" s="3">
        <v>54.14</v>
      </c>
      <c r="E76" s="3">
        <v>54.14</v>
      </c>
      <c r="F76" s="3">
        <v>46.21</v>
      </c>
      <c r="G76" s="3">
        <v>46.21</v>
      </c>
      <c r="H76" s="3">
        <f>ROUND(F76/D76*100,1)</f>
        <v>85.4</v>
      </c>
      <c r="I76" s="3"/>
      <c r="J76" s="8"/>
      <c r="K76" s="27"/>
    </row>
    <row r="77" spans="4:11" ht="14.1" hidden="1" customHeight="1" x14ac:dyDescent="0.25">
      <c r="D77" s="159" t="s">
        <v>30</v>
      </c>
      <c r="E77" s="159"/>
      <c r="F77" s="159"/>
      <c r="G77" s="159"/>
      <c r="H77" s="159"/>
      <c r="I77" s="3"/>
      <c r="J77" s="8"/>
      <c r="K77" s="27"/>
    </row>
    <row r="78" spans="4:11" ht="14.1" hidden="1" customHeight="1" x14ac:dyDescent="0.25">
      <c r="D78" s="3">
        <v>55.07</v>
      </c>
      <c r="E78" s="3">
        <v>44.55</v>
      </c>
      <c r="F78" s="3">
        <v>62.23</v>
      </c>
      <c r="G78" s="3">
        <v>50.34</v>
      </c>
      <c r="H78" s="10">
        <f>ROUND(F78/D78*100,1)</f>
        <v>113</v>
      </c>
      <c r="I78" s="3"/>
      <c r="J78" s="8"/>
      <c r="K78" s="27"/>
    </row>
    <row r="79" spans="4:11" ht="14.1" hidden="1" customHeight="1" x14ac:dyDescent="0.25">
      <c r="D79" s="159" t="s">
        <v>31</v>
      </c>
      <c r="E79" s="159"/>
      <c r="F79" s="159"/>
      <c r="G79" s="159"/>
      <c r="H79" s="159"/>
      <c r="I79" s="3"/>
      <c r="J79" s="8"/>
      <c r="K79" s="27"/>
    </row>
    <row r="80" spans="4:11" ht="14.1" hidden="1" customHeight="1" x14ac:dyDescent="0.25">
      <c r="D80" s="3">
        <v>59.44</v>
      </c>
      <c r="E80" s="3">
        <v>44.55</v>
      </c>
      <c r="F80" s="3">
        <v>67.17</v>
      </c>
      <c r="G80" s="3">
        <v>50.34</v>
      </c>
      <c r="H80" s="10">
        <f>ROUND(F80/D80*100,1)</f>
        <v>113</v>
      </c>
      <c r="I80" s="3"/>
      <c r="J80" s="8"/>
      <c r="K80" s="27"/>
    </row>
    <row r="81" spans="4:11" ht="14.1" hidden="1" customHeight="1" x14ac:dyDescent="0.25">
      <c r="D81" s="159" t="s">
        <v>32</v>
      </c>
      <c r="E81" s="159"/>
      <c r="F81" s="159"/>
      <c r="G81" s="159"/>
      <c r="H81" s="159"/>
      <c r="I81" s="3"/>
      <c r="J81" s="8"/>
      <c r="K81" s="27"/>
    </row>
    <row r="82" spans="4:11" ht="14.1" hidden="1" customHeight="1" x14ac:dyDescent="0.25">
      <c r="D82" s="3">
        <v>82.67</v>
      </c>
      <c r="E82" s="3">
        <v>68.83</v>
      </c>
      <c r="F82" s="3">
        <v>93.42</v>
      </c>
      <c r="G82" s="3">
        <v>77.78</v>
      </c>
      <c r="H82" s="10">
        <f>ROUND(F82/D82*100,1)</f>
        <v>113</v>
      </c>
      <c r="I82" s="3"/>
      <c r="J82" s="8"/>
      <c r="K82" s="27"/>
    </row>
    <row r="83" spans="4:11" ht="14.1" hidden="1" customHeight="1" x14ac:dyDescent="0.25">
      <c r="D83" s="159" t="s">
        <v>33</v>
      </c>
      <c r="E83" s="159"/>
      <c r="F83" s="159"/>
      <c r="G83" s="159"/>
      <c r="H83" s="159"/>
      <c r="I83" s="3"/>
      <c r="J83" s="8"/>
      <c r="K83" s="27"/>
    </row>
    <row r="84" spans="4:11" ht="14.1" hidden="1" customHeight="1" x14ac:dyDescent="0.25">
      <c r="D84" s="3">
        <v>126.87</v>
      </c>
      <c r="E84" s="3">
        <v>79.84</v>
      </c>
      <c r="F84" s="3">
        <v>143.36000000000001</v>
      </c>
      <c r="G84" s="3">
        <v>90.22</v>
      </c>
      <c r="H84" s="10">
        <f>ROUND(F84/D84*100,1)</f>
        <v>113</v>
      </c>
      <c r="I84" s="3"/>
      <c r="J84" s="8"/>
      <c r="K84" s="27"/>
    </row>
    <row r="85" spans="4:11" ht="14.1" hidden="1" customHeight="1" x14ac:dyDescent="0.25">
      <c r="D85" s="159" t="s">
        <v>48</v>
      </c>
      <c r="E85" s="159"/>
      <c r="F85" s="159"/>
      <c r="G85" s="159"/>
      <c r="H85" s="159"/>
      <c r="I85" s="3"/>
      <c r="J85" s="8"/>
      <c r="K85" s="27"/>
    </row>
    <row r="86" spans="4:11" ht="14.1" hidden="1" customHeight="1" x14ac:dyDescent="0.25">
      <c r="D86" s="3">
        <v>164.82</v>
      </c>
      <c r="E86" s="3">
        <v>76.88</v>
      </c>
      <c r="F86" s="3">
        <v>160.1</v>
      </c>
      <c r="G86" s="3">
        <v>86.87</v>
      </c>
      <c r="H86" s="3">
        <f>ROUND(F86/D86*100,1)</f>
        <v>97.1</v>
      </c>
      <c r="I86" s="3"/>
      <c r="J86" s="8"/>
      <c r="K86" s="27"/>
    </row>
    <row r="87" spans="4:11" ht="14.1" hidden="1" customHeight="1" x14ac:dyDescent="0.25">
      <c r="D87" s="159" t="s">
        <v>34</v>
      </c>
      <c r="E87" s="159"/>
      <c r="F87" s="159"/>
      <c r="G87" s="159"/>
      <c r="H87" s="159"/>
      <c r="I87" s="6"/>
      <c r="J87" s="8"/>
      <c r="K87" s="27"/>
    </row>
    <row r="88" spans="4:11" ht="14.1" hidden="1" customHeight="1" x14ac:dyDescent="0.25">
      <c r="D88" s="159" t="s">
        <v>23</v>
      </c>
      <c r="E88" s="159"/>
      <c r="F88" s="159"/>
      <c r="G88" s="159"/>
      <c r="H88" s="159"/>
      <c r="I88" s="3"/>
      <c r="J88" s="8"/>
      <c r="K88" s="27"/>
    </row>
    <row r="89" spans="4:11" ht="14.1" hidden="1" customHeight="1" x14ac:dyDescent="0.25">
      <c r="D89" s="159" t="s">
        <v>36</v>
      </c>
      <c r="E89" s="159"/>
      <c r="F89" s="159"/>
      <c r="G89" s="159"/>
      <c r="H89" s="159"/>
      <c r="I89" s="3"/>
      <c r="J89" s="8"/>
      <c r="K89" s="27"/>
    </row>
    <row r="90" spans="4:11" ht="14.1" hidden="1" customHeight="1" x14ac:dyDescent="0.25">
      <c r="D90" s="3">
        <v>15.82</v>
      </c>
      <c r="E90" s="3">
        <v>15.82</v>
      </c>
      <c r="F90" s="3">
        <v>15.82</v>
      </c>
      <c r="G90" s="3">
        <v>15.82</v>
      </c>
      <c r="H90" s="3">
        <f>ROUND(F90/D90*100,1)</f>
        <v>100</v>
      </c>
      <c r="I90" s="3"/>
      <c r="J90" s="8"/>
      <c r="K90" s="27"/>
    </row>
    <row r="91" spans="4:11" ht="14.1" hidden="1" customHeight="1" x14ac:dyDescent="0.25">
      <c r="D91" s="159" t="s">
        <v>35</v>
      </c>
      <c r="E91" s="159"/>
      <c r="F91" s="159"/>
      <c r="G91" s="159"/>
      <c r="H91" s="159"/>
      <c r="I91" s="3"/>
      <c r="J91" s="8"/>
      <c r="K91" s="27"/>
    </row>
    <row r="92" spans="4:11" ht="14.1" hidden="1" customHeight="1" x14ac:dyDescent="0.25">
      <c r="D92" s="3">
        <v>14.83</v>
      </c>
      <c r="E92" s="3">
        <v>14.83</v>
      </c>
      <c r="F92" s="3">
        <v>14.83</v>
      </c>
      <c r="G92" s="3">
        <v>14.83</v>
      </c>
      <c r="H92" s="3">
        <f>ROUND(F92/D92*100,1)</f>
        <v>100</v>
      </c>
      <c r="I92" s="3"/>
      <c r="J92" s="8"/>
      <c r="K92" s="27"/>
    </row>
    <row r="93" spans="4:11" ht="14.1" hidden="1" customHeight="1" x14ac:dyDescent="0.25">
      <c r="D93" s="159" t="s">
        <v>37</v>
      </c>
      <c r="E93" s="159"/>
      <c r="F93" s="159"/>
      <c r="G93" s="159"/>
      <c r="H93" s="159"/>
      <c r="I93" s="3"/>
      <c r="J93" s="8"/>
      <c r="K93" s="27"/>
    </row>
    <row r="94" spans="4:11" ht="14.1" hidden="1" customHeight="1" x14ac:dyDescent="0.25">
      <c r="D94" s="3">
        <v>13.16</v>
      </c>
      <c r="E94" s="3">
        <v>9.58</v>
      </c>
      <c r="F94" s="3">
        <v>13.16</v>
      </c>
      <c r="G94" s="3">
        <v>10.82</v>
      </c>
      <c r="H94" s="3">
        <f>ROUND(F94/D94*100,1)</f>
        <v>100</v>
      </c>
      <c r="I94" s="3"/>
      <c r="J94" s="8"/>
      <c r="K94" s="27"/>
    </row>
    <row r="95" spans="4:11" ht="14.1" hidden="1" customHeight="1" x14ac:dyDescent="0.25">
      <c r="D95" s="159" t="s">
        <v>38</v>
      </c>
      <c r="E95" s="159"/>
      <c r="F95" s="159"/>
      <c r="G95" s="159"/>
      <c r="H95" s="159"/>
      <c r="I95" s="3"/>
      <c r="J95" s="8"/>
      <c r="K95" s="27"/>
    </row>
    <row r="96" spans="4:11" ht="14.1" hidden="1" customHeight="1" x14ac:dyDescent="0.25">
      <c r="D96" s="159" t="s">
        <v>39</v>
      </c>
      <c r="E96" s="159"/>
      <c r="F96" s="159"/>
      <c r="G96" s="159"/>
      <c r="H96" s="159"/>
      <c r="I96" s="3"/>
      <c r="J96" s="8"/>
      <c r="K96" s="27"/>
    </row>
    <row r="97" spans="4:11" ht="14.1" hidden="1" customHeight="1" x14ac:dyDescent="0.25">
      <c r="D97" s="3">
        <v>5.0599999999999996</v>
      </c>
      <c r="E97" s="3">
        <v>5.0599999999999996</v>
      </c>
      <c r="F97" s="3">
        <v>5.0599999999999996</v>
      </c>
      <c r="G97" s="3">
        <v>5.0599999999999996</v>
      </c>
      <c r="H97" s="3">
        <f>ROUND(F97/D97*100,1)</f>
        <v>100</v>
      </c>
      <c r="I97" s="3"/>
      <c r="J97" s="8"/>
      <c r="K97" s="27"/>
    </row>
    <row r="98" spans="4:11" ht="14.1" hidden="1" customHeight="1" x14ac:dyDescent="0.25">
      <c r="D98" s="159" t="s">
        <v>40</v>
      </c>
      <c r="E98" s="159"/>
      <c r="F98" s="159"/>
      <c r="G98" s="159"/>
      <c r="H98" s="159"/>
      <c r="I98" s="3"/>
      <c r="J98" s="8"/>
      <c r="K98" s="27"/>
    </row>
    <row r="99" spans="4:11" ht="14.1" hidden="1" customHeight="1" x14ac:dyDescent="0.25">
      <c r="D99" s="159" t="s">
        <v>41</v>
      </c>
      <c r="E99" s="159"/>
      <c r="F99" s="159"/>
      <c r="G99" s="159"/>
      <c r="H99" s="159"/>
      <c r="I99" s="3"/>
      <c r="J99" s="8"/>
      <c r="K99" s="27"/>
    </row>
    <row r="100" spans="4:11" ht="14.1" hidden="1" customHeight="1" x14ac:dyDescent="0.25">
      <c r="D100" s="3">
        <v>13.94</v>
      </c>
      <c r="E100" s="3">
        <v>12.62</v>
      </c>
      <c r="F100" s="3">
        <v>13.94</v>
      </c>
      <c r="G100" s="3">
        <v>13.94</v>
      </c>
      <c r="H100" s="3">
        <f>ROUND(F100/D100*100,1)</f>
        <v>100</v>
      </c>
      <c r="I100" s="3"/>
      <c r="J100" s="8"/>
      <c r="K100" s="27"/>
    </row>
    <row r="101" spans="4:11" ht="14.1" hidden="1" customHeight="1" x14ac:dyDescent="0.25">
      <c r="D101" s="159" t="s">
        <v>42</v>
      </c>
      <c r="E101" s="159"/>
      <c r="F101" s="159"/>
      <c r="G101" s="159"/>
      <c r="H101" s="159"/>
      <c r="I101" s="3"/>
      <c r="J101" s="8"/>
      <c r="K101" s="27"/>
    </row>
    <row r="102" spans="4:11" ht="14.1" hidden="1" customHeight="1" x14ac:dyDescent="0.25">
      <c r="D102" s="3">
        <v>4.17</v>
      </c>
      <c r="E102" s="3">
        <v>4.17</v>
      </c>
      <c r="F102" s="3">
        <v>4.17</v>
      </c>
      <c r="G102" s="3">
        <v>4.17</v>
      </c>
      <c r="H102" s="3">
        <f>ROUND(F102/D102*100,1)</f>
        <v>100</v>
      </c>
      <c r="I102" s="3"/>
      <c r="J102" s="8"/>
      <c r="K102" s="27"/>
    </row>
    <row r="103" spans="4:11" ht="14.1" hidden="1" customHeight="1" x14ac:dyDescent="0.25">
      <c r="D103" s="159" t="s">
        <v>43</v>
      </c>
      <c r="E103" s="159"/>
      <c r="F103" s="159"/>
      <c r="G103" s="159"/>
      <c r="H103" s="159"/>
      <c r="I103" s="3"/>
      <c r="J103" s="8"/>
      <c r="K103" s="27"/>
    </row>
    <row r="104" spans="4:11" ht="14.1" hidden="1" customHeight="1" x14ac:dyDescent="0.25">
      <c r="D104" s="3">
        <v>13.77</v>
      </c>
      <c r="E104" s="3">
        <v>12.62</v>
      </c>
      <c r="F104" s="3">
        <v>13.77</v>
      </c>
      <c r="G104" s="3">
        <v>13.77</v>
      </c>
      <c r="H104" s="3">
        <f>ROUND(F104/D104*100,1)</f>
        <v>100</v>
      </c>
      <c r="I104" s="3"/>
      <c r="J104" s="8"/>
      <c r="K104" s="27"/>
    </row>
    <row r="105" spans="4:11" ht="14.1" hidden="1" customHeight="1" x14ac:dyDescent="0.25">
      <c r="D105" s="159" t="s">
        <v>44</v>
      </c>
      <c r="E105" s="159"/>
      <c r="F105" s="159"/>
      <c r="G105" s="159"/>
      <c r="H105" s="159"/>
      <c r="I105" s="3"/>
      <c r="J105" s="8"/>
      <c r="K105" s="27"/>
    </row>
    <row r="106" spans="4:11" ht="14.1" hidden="1" customHeight="1" x14ac:dyDescent="0.25">
      <c r="D106" s="3">
        <v>14.51</v>
      </c>
      <c r="E106" s="3">
        <v>10.97</v>
      </c>
      <c r="F106" s="3">
        <v>14.51</v>
      </c>
      <c r="G106" s="3">
        <v>12.4</v>
      </c>
      <c r="H106" s="3">
        <f>ROUND(F106/D106*100,1)</f>
        <v>100</v>
      </c>
      <c r="I106" s="3"/>
      <c r="J106" s="8"/>
      <c r="K106" s="27"/>
    </row>
    <row r="107" spans="4:11" ht="14.1" hidden="1" customHeight="1" x14ac:dyDescent="0.25">
      <c r="D107" s="159" t="s">
        <v>45</v>
      </c>
      <c r="E107" s="159"/>
      <c r="F107" s="159"/>
      <c r="G107" s="159"/>
      <c r="H107" s="159"/>
      <c r="I107" s="3"/>
      <c r="J107" s="8"/>
      <c r="K107" s="27"/>
    </row>
    <row r="108" spans="4:11" ht="14.1" hidden="1" customHeight="1" x14ac:dyDescent="0.25">
      <c r="D108" s="3">
        <v>20.34</v>
      </c>
      <c r="E108" s="3">
        <v>12.62</v>
      </c>
      <c r="F108" s="3">
        <v>20.34</v>
      </c>
      <c r="G108" s="3">
        <v>14.26</v>
      </c>
      <c r="H108" s="3">
        <f>ROUND(F108/D108*100,1)</f>
        <v>100</v>
      </c>
      <c r="I108" s="3"/>
      <c r="J108" s="8"/>
      <c r="K108" s="27"/>
    </row>
    <row r="109" spans="4:11" ht="14.1" hidden="1" customHeight="1" x14ac:dyDescent="0.25">
      <c r="D109" s="159" t="s">
        <v>46</v>
      </c>
      <c r="E109" s="159"/>
      <c r="F109" s="159"/>
      <c r="G109" s="159"/>
      <c r="H109" s="159"/>
      <c r="I109" s="3"/>
      <c r="J109" s="8"/>
      <c r="K109" s="27"/>
    </row>
    <row r="110" spans="4:11" ht="14.1" hidden="1" customHeight="1" x14ac:dyDescent="0.25">
      <c r="D110" s="3">
        <v>17.07</v>
      </c>
      <c r="E110" s="3">
        <v>12.62</v>
      </c>
      <c r="F110" s="3">
        <v>17.07</v>
      </c>
      <c r="G110" s="3">
        <v>14.26</v>
      </c>
      <c r="H110" s="3">
        <f>ROUND(F110/D110*100,1)</f>
        <v>100</v>
      </c>
      <c r="I110" s="3"/>
      <c r="J110" s="8"/>
      <c r="K110" s="27"/>
    </row>
    <row r="111" spans="4:11" ht="14.1" hidden="1" customHeight="1" x14ac:dyDescent="0.25">
      <c r="D111" s="159" t="s">
        <v>47</v>
      </c>
      <c r="E111" s="159"/>
      <c r="F111" s="159"/>
      <c r="G111" s="159"/>
      <c r="H111" s="159"/>
      <c r="I111" s="3"/>
      <c r="J111" s="8"/>
      <c r="K111" s="27"/>
    </row>
    <row r="112" spans="4:11" ht="14.1" hidden="1" customHeight="1" x14ac:dyDescent="0.25">
      <c r="D112" s="3">
        <v>11.73</v>
      </c>
      <c r="E112" s="3">
        <v>11.73</v>
      </c>
      <c r="F112" s="3">
        <v>11.73</v>
      </c>
      <c r="G112" s="3">
        <v>11.73</v>
      </c>
      <c r="H112" s="3">
        <f>ROUND(F112/D112*100,1)</f>
        <v>100</v>
      </c>
      <c r="I112" s="3"/>
      <c r="J112" s="8"/>
      <c r="K112" s="27"/>
    </row>
    <row r="113" spans="4:11" ht="14.1" hidden="1" customHeight="1" x14ac:dyDescent="0.25">
      <c r="D113" s="159" t="s">
        <v>48</v>
      </c>
      <c r="E113" s="159"/>
      <c r="F113" s="159"/>
      <c r="G113" s="159"/>
      <c r="H113" s="159"/>
      <c r="I113" s="3"/>
      <c r="J113" s="8"/>
      <c r="K113" s="27"/>
    </row>
    <row r="114" spans="4:11" ht="14.1" hidden="1" customHeight="1" x14ac:dyDescent="0.25">
      <c r="D114" s="159" t="s">
        <v>49</v>
      </c>
      <c r="E114" s="159"/>
      <c r="F114" s="159"/>
      <c r="G114" s="159"/>
      <c r="H114" s="159"/>
      <c r="I114" s="3"/>
      <c r="J114" s="8"/>
      <c r="K114" s="27"/>
    </row>
    <row r="115" spans="4:11" ht="14.1" hidden="1" customHeight="1" x14ac:dyDescent="0.25">
      <c r="D115" s="3">
        <v>20.39</v>
      </c>
      <c r="E115" s="3">
        <v>16.82</v>
      </c>
      <c r="F115" s="3">
        <v>20.39</v>
      </c>
      <c r="G115" s="3">
        <v>19.010000000000002</v>
      </c>
      <c r="H115" s="3">
        <f>ROUND(F115/D115*100,1)</f>
        <v>100</v>
      </c>
      <c r="I115" s="3"/>
      <c r="J115" s="8"/>
      <c r="K115" s="27"/>
    </row>
    <row r="116" spans="4:11" ht="14.1" hidden="1" customHeight="1" x14ac:dyDescent="0.25">
      <c r="D116" s="159" t="s">
        <v>50</v>
      </c>
      <c r="E116" s="159"/>
      <c r="F116" s="159"/>
      <c r="G116" s="159"/>
      <c r="H116" s="159"/>
      <c r="I116" s="3"/>
      <c r="J116" s="8"/>
      <c r="K116" s="27"/>
    </row>
    <row r="117" spans="4:11" ht="14.1" hidden="1" customHeight="1" x14ac:dyDescent="0.25">
      <c r="D117" s="3">
        <v>19.39</v>
      </c>
      <c r="E117" s="3">
        <v>14.02</v>
      </c>
      <c r="F117" s="3">
        <v>21.92</v>
      </c>
      <c r="G117" s="3">
        <v>15.84</v>
      </c>
      <c r="H117" s="3">
        <f>ROUND(F117/D117*100,1)</f>
        <v>113</v>
      </c>
      <c r="I117" s="3"/>
      <c r="J117" s="8"/>
      <c r="K117" s="27"/>
    </row>
    <row r="118" spans="4:11" ht="14.1" hidden="1" customHeight="1" x14ac:dyDescent="0.25">
      <c r="D118" s="159" t="s">
        <v>51</v>
      </c>
      <c r="E118" s="159"/>
      <c r="F118" s="159"/>
      <c r="G118" s="159"/>
      <c r="H118" s="159"/>
      <c r="I118" s="3"/>
      <c r="J118" s="8"/>
      <c r="K118" s="27"/>
    </row>
    <row r="119" spans="4:11" ht="14.1" hidden="1" customHeight="1" x14ac:dyDescent="0.25">
      <c r="D119" s="159" t="s">
        <v>52</v>
      </c>
      <c r="E119" s="159"/>
      <c r="F119" s="159"/>
      <c r="G119" s="159"/>
      <c r="H119" s="159"/>
      <c r="I119" s="3"/>
      <c r="J119" s="8"/>
      <c r="K119" s="27"/>
    </row>
    <row r="120" spans="4:11" ht="14.1" hidden="1" customHeight="1" x14ac:dyDescent="0.25">
      <c r="D120" s="3">
        <v>22.61</v>
      </c>
      <c r="E120" s="3">
        <v>12.62</v>
      </c>
      <c r="F120" s="3">
        <v>22.61</v>
      </c>
      <c r="G120" s="3">
        <v>14.26</v>
      </c>
      <c r="H120" s="3">
        <f>ROUND(F120/D120*100,1)</f>
        <v>100</v>
      </c>
      <c r="I120" s="3"/>
      <c r="J120" s="8"/>
      <c r="K120" s="27"/>
    </row>
    <row r="121" spans="4:11" ht="14.1" hidden="1" customHeight="1" x14ac:dyDescent="0.25">
      <c r="D121" s="159" t="s">
        <v>53</v>
      </c>
      <c r="E121" s="159"/>
      <c r="F121" s="159"/>
      <c r="G121" s="159"/>
      <c r="H121" s="159"/>
      <c r="I121" s="3"/>
      <c r="J121" s="8"/>
      <c r="K121" s="27"/>
    </row>
    <row r="122" spans="4:11" ht="14.1" hidden="1" customHeight="1" x14ac:dyDescent="0.25">
      <c r="D122" s="3">
        <v>22.54</v>
      </c>
      <c r="E122" s="3">
        <v>12.62</v>
      </c>
      <c r="F122" s="3">
        <v>22.54</v>
      </c>
      <c r="G122" s="3">
        <v>14.26</v>
      </c>
      <c r="H122" s="3">
        <f>ROUND(F122/D122*100,1)</f>
        <v>100</v>
      </c>
      <c r="I122" s="3"/>
      <c r="J122" s="8"/>
      <c r="K122" s="27"/>
    </row>
    <row r="123" spans="4:11" ht="14.1" hidden="1" customHeight="1" x14ac:dyDescent="0.25">
      <c r="D123" s="159" t="s">
        <v>54</v>
      </c>
      <c r="E123" s="159"/>
      <c r="F123" s="159"/>
      <c r="G123" s="159"/>
      <c r="H123" s="159"/>
      <c r="I123" s="3"/>
      <c r="J123" s="8"/>
      <c r="K123" s="27"/>
    </row>
    <row r="124" spans="4:11" ht="14.1" hidden="1" customHeight="1" x14ac:dyDescent="0.25">
      <c r="D124" s="159" t="s">
        <v>55</v>
      </c>
      <c r="E124" s="159"/>
      <c r="F124" s="159"/>
      <c r="G124" s="159"/>
      <c r="H124" s="159"/>
      <c r="I124" s="3"/>
      <c r="J124" s="8"/>
      <c r="K124" s="27"/>
    </row>
    <row r="125" spans="4:11" ht="14.1" hidden="1" customHeight="1" x14ac:dyDescent="0.25">
      <c r="D125" s="3">
        <v>48.68</v>
      </c>
      <c r="E125" s="3">
        <v>8.33</v>
      </c>
      <c r="F125" s="3">
        <v>48.68</v>
      </c>
      <c r="G125" s="3">
        <v>9.41</v>
      </c>
      <c r="H125" s="3">
        <f>ROUND(F125/D125*100,1)</f>
        <v>100</v>
      </c>
      <c r="I125" s="3"/>
      <c r="J125" s="8"/>
      <c r="K125" s="27"/>
    </row>
    <row r="126" spans="4:11" ht="14.1" hidden="1" customHeight="1" x14ac:dyDescent="0.25">
      <c r="D126" s="159" t="s">
        <v>56</v>
      </c>
      <c r="E126" s="159"/>
      <c r="F126" s="159"/>
      <c r="G126" s="159"/>
      <c r="H126" s="159"/>
      <c r="I126" s="3"/>
      <c r="J126" s="8"/>
      <c r="K126" s="27"/>
    </row>
    <row r="127" spans="4:11" ht="14.1" hidden="1" customHeight="1" x14ac:dyDescent="0.25">
      <c r="D127" s="3">
        <v>48.72</v>
      </c>
      <c r="E127" s="3">
        <v>8.33</v>
      </c>
      <c r="F127" s="3">
        <v>48.72</v>
      </c>
      <c r="G127" s="3">
        <v>9.41</v>
      </c>
      <c r="H127" s="3">
        <f>ROUND(F127/D127*100,1)</f>
        <v>100</v>
      </c>
      <c r="I127" s="3"/>
      <c r="J127" s="8"/>
      <c r="K127" s="27"/>
    </row>
    <row r="128" spans="4:11" ht="14.1" hidden="1" customHeight="1" x14ac:dyDescent="0.25">
      <c r="D128" s="159" t="s">
        <v>57</v>
      </c>
      <c r="E128" s="159"/>
      <c r="F128" s="159"/>
      <c r="G128" s="159"/>
      <c r="H128" s="159"/>
      <c r="I128" s="3"/>
      <c r="J128" s="8"/>
      <c r="K128" s="27"/>
    </row>
    <row r="129" spans="4:12" ht="14.1" hidden="1" customHeight="1" x14ac:dyDescent="0.25">
      <c r="D129" s="3">
        <v>1.3</v>
      </c>
      <c r="E129" s="3">
        <v>1.3</v>
      </c>
      <c r="F129" s="3">
        <v>1.3</v>
      </c>
      <c r="G129" s="3">
        <v>1.3</v>
      </c>
      <c r="H129" s="3">
        <f>ROUND(F129/D129*100,1)</f>
        <v>100</v>
      </c>
      <c r="I129" s="3"/>
      <c r="J129" s="8"/>
      <c r="K129" s="27"/>
    </row>
    <row r="130" spans="4:12" ht="14.1" hidden="1" customHeight="1" x14ac:dyDescent="0.25">
      <c r="D130" s="159" t="s">
        <v>58</v>
      </c>
      <c r="E130" s="159"/>
      <c r="F130" s="159"/>
      <c r="G130" s="159"/>
      <c r="H130" s="159"/>
      <c r="I130" s="3"/>
      <c r="J130" s="8"/>
      <c r="K130" s="27"/>
    </row>
    <row r="131" spans="4:12" ht="14.1" hidden="1" customHeight="1" x14ac:dyDescent="0.25">
      <c r="D131" s="3">
        <v>1.26</v>
      </c>
      <c r="E131" s="3">
        <v>1.26</v>
      </c>
      <c r="F131" s="3">
        <v>1.26</v>
      </c>
      <c r="G131" s="3">
        <v>1.26</v>
      </c>
      <c r="H131" s="3">
        <f>ROUND(F131/D131*100,1)</f>
        <v>100</v>
      </c>
      <c r="I131" s="3"/>
      <c r="J131" s="8"/>
      <c r="K131" s="27"/>
    </row>
    <row r="132" spans="4:12" ht="14.1" hidden="1" customHeight="1" thickBot="1" x14ac:dyDescent="0.3">
      <c r="D132" s="40" t="s">
        <v>1</v>
      </c>
      <c r="E132" s="37"/>
      <c r="F132" s="37"/>
      <c r="G132" s="37"/>
      <c r="H132" s="37"/>
      <c r="I132" s="45">
        <v>6751.17</v>
      </c>
      <c r="J132" s="37"/>
      <c r="K132" s="30">
        <v>0</v>
      </c>
    </row>
    <row r="133" spans="4:12" ht="14.1" hidden="1" customHeight="1" x14ac:dyDescent="0.25">
      <c r="D133" s="38"/>
      <c r="E133" s="15"/>
      <c r="F133" s="15"/>
      <c r="G133" s="15"/>
      <c r="H133" s="15"/>
      <c r="I133" s="17"/>
      <c r="J133" s="15"/>
      <c r="K133" s="26"/>
    </row>
    <row r="134" spans="4:12" ht="14.1" hidden="1" customHeight="1" thickBot="1" x14ac:dyDescent="0.3">
      <c r="D134" s="160" t="s">
        <v>86</v>
      </c>
      <c r="E134" s="183"/>
      <c r="F134" s="183"/>
      <c r="G134" s="183"/>
      <c r="H134" s="183"/>
      <c r="I134" s="41"/>
      <c r="J134" s="14"/>
      <c r="K134" s="41"/>
    </row>
    <row r="135" spans="4:12" ht="14.1" hidden="1" customHeight="1" x14ac:dyDescent="0.25">
      <c r="D135" s="158" t="s">
        <v>24</v>
      </c>
      <c r="E135" s="158"/>
      <c r="F135" s="158"/>
      <c r="G135" s="158"/>
      <c r="H135" s="158"/>
      <c r="I135" s="18"/>
      <c r="J135" s="59"/>
      <c r="K135" s="19"/>
    </row>
    <row r="136" spans="4:12" ht="14.1" hidden="1" customHeight="1" x14ac:dyDescent="0.25">
      <c r="D136" s="159" t="s">
        <v>87</v>
      </c>
      <c r="E136" s="159"/>
      <c r="F136" s="159"/>
      <c r="G136" s="159"/>
      <c r="H136" s="159"/>
      <c r="I136" s="3"/>
      <c r="J136" s="8"/>
      <c r="K136" s="27"/>
      <c r="L136" s="56"/>
    </row>
    <row r="137" spans="4:12" ht="14.1" hidden="1" customHeight="1" x14ac:dyDescent="0.25">
      <c r="D137" s="3">
        <v>173.21</v>
      </c>
      <c r="E137" s="3">
        <v>95.42</v>
      </c>
      <c r="F137" s="3">
        <v>195.73</v>
      </c>
      <c r="G137" s="3">
        <v>107.82</v>
      </c>
      <c r="H137" s="3">
        <f>ROUND(F137/D137*100,1)</f>
        <v>113</v>
      </c>
      <c r="I137" s="3"/>
      <c r="J137" s="57" t="s">
        <v>103</v>
      </c>
      <c r="K137" s="27"/>
    </row>
    <row r="138" spans="4:12" ht="14.1" hidden="1" customHeight="1" x14ac:dyDescent="0.25">
      <c r="D138" s="159" t="s">
        <v>88</v>
      </c>
      <c r="E138" s="159"/>
      <c r="F138" s="159"/>
      <c r="G138" s="159"/>
      <c r="H138" s="159"/>
      <c r="I138" s="3"/>
      <c r="J138" s="57"/>
      <c r="K138" s="27"/>
    </row>
    <row r="139" spans="4:12" ht="14.1" hidden="1" customHeight="1" x14ac:dyDescent="0.25">
      <c r="D139" s="3">
        <v>159.33000000000001</v>
      </c>
      <c r="E139" s="3">
        <v>95.42</v>
      </c>
      <c r="F139" s="3">
        <v>175.52</v>
      </c>
      <c r="G139" s="3">
        <v>107.82</v>
      </c>
      <c r="H139" s="3">
        <f>ROUND(F139/D139*100,1)</f>
        <v>110.2</v>
      </c>
      <c r="I139" s="3"/>
      <c r="J139" s="57" t="s">
        <v>99</v>
      </c>
      <c r="K139" s="27"/>
    </row>
    <row r="140" spans="4:12" ht="14.1" hidden="1" customHeight="1" x14ac:dyDescent="0.25">
      <c r="D140" s="159" t="s">
        <v>89</v>
      </c>
      <c r="E140" s="159"/>
      <c r="F140" s="159"/>
      <c r="G140" s="159"/>
      <c r="H140" s="159"/>
      <c r="I140" s="3"/>
      <c r="J140" s="57"/>
      <c r="K140" s="27"/>
    </row>
    <row r="141" spans="4:12" ht="14.1" hidden="1" customHeight="1" x14ac:dyDescent="0.25">
      <c r="D141" s="3">
        <v>184.27</v>
      </c>
      <c r="E141" s="3">
        <v>95.42</v>
      </c>
      <c r="F141" s="3">
        <v>207.1</v>
      </c>
      <c r="G141" s="3">
        <v>107.82</v>
      </c>
      <c r="H141" s="3">
        <f>ROUND(F141/D141*100,1)</f>
        <v>112.4</v>
      </c>
      <c r="I141" s="3"/>
      <c r="J141" s="57" t="s">
        <v>102</v>
      </c>
      <c r="K141" s="27"/>
    </row>
    <row r="142" spans="4:12" ht="14.1" hidden="1" customHeight="1" x14ac:dyDescent="0.25">
      <c r="D142" s="159" t="s">
        <v>90</v>
      </c>
      <c r="E142" s="159"/>
      <c r="F142" s="159"/>
      <c r="G142" s="159"/>
      <c r="H142" s="159"/>
      <c r="I142" s="3"/>
      <c r="J142" s="57"/>
      <c r="K142" s="27"/>
    </row>
    <row r="143" spans="4:12" ht="14.1" hidden="1" customHeight="1" x14ac:dyDescent="0.25">
      <c r="D143" s="75">
        <v>93.27</v>
      </c>
      <c r="E143" s="3">
        <v>51.7</v>
      </c>
      <c r="F143" s="3">
        <v>104.92</v>
      </c>
      <c r="G143" s="3">
        <v>58.42</v>
      </c>
      <c r="H143" s="10">
        <f>ROUND(F143/D143*100,1)</f>
        <v>112.5</v>
      </c>
      <c r="I143" s="3"/>
      <c r="J143" s="57" t="s">
        <v>106</v>
      </c>
      <c r="K143" s="27"/>
    </row>
    <row r="144" spans="4:12" ht="14.1" hidden="1" customHeight="1" x14ac:dyDescent="0.25">
      <c r="D144" s="159" t="s">
        <v>91</v>
      </c>
      <c r="E144" s="159"/>
      <c r="F144" s="159"/>
      <c r="G144" s="159"/>
      <c r="H144" s="159"/>
      <c r="I144" s="3"/>
      <c r="J144" s="57"/>
      <c r="K144" s="27"/>
    </row>
    <row r="145" spans="4:11" ht="14.1" hidden="1" customHeight="1" x14ac:dyDescent="0.25">
      <c r="D145" s="3">
        <v>82.78</v>
      </c>
      <c r="E145" s="3">
        <v>49.12</v>
      </c>
      <c r="F145" s="3">
        <v>93.54</v>
      </c>
      <c r="G145" s="3">
        <v>55.51</v>
      </c>
      <c r="H145" s="3">
        <f>ROUND(F145/D145*100,1)</f>
        <v>113</v>
      </c>
      <c r="I145" s="3"/>
      <c r="J145" s="57" t="s">
        <v>101</v>
      </c>
      <c r="K145" s="27"/>
    </row>
    <row r="146" spans="4:11" ht="14.1" hidden="1" customHeight="1" x14ac:dyDescent="0.25">
      <c r="D146" s="159" t="s">
        <v>92</v>
      </c>
      <c r="E146" s="159"/>
      <c r="F146" s="159"/>
      <c r="G146" s="159"/>
      <c r="H146" s="159"/>
      <c r="I146" s="3"/>
      <c r="J146" s="57"/>
      <c r="K146" s="27"/>
    </row>
    <row r="147" spans="4:11" ht="14.1" hidden="1" customHeight="1" x14ac:dyDescent="0.25">
      <c r="D147" s="3">
        <v>73.17</v>
      </c>
      <c r="E147" s="3">
        <v>73.17</v>
      </c>
      <c r="F147" s="3">
        <v>82.68</v>
      </c>
      <c r="G147" s="3">
        <v>82.68</v>
      </c>
      <c r="H147" s="3">
        <f>ROUND(F147/D147*100,1)</f>
        <v>113</v>
      </c>
      <c r="I147" s="3"/>
      <c r="J147" s="57" t="s">
        <v>104</v>
      </c>
      <c r="K147" s="27"/>
    </row>
    <row r="148" spans="4:11" ht="14.1" hidden="1" customHeight="1" x14ac:dyDescent="0.25">
      <c r="D148" s="159" t="s">
        <v>93</v>
      </c>
      <c r="E148" s="159"/>
      <c r="F148" s="159"/>
      <c r="G148" s="159"/>
      <c r="H148" s="159"/>
      <c r="I148" s="3"/>
      <c r="J148" s="57"/>
      <c r="K148" s="27"/>
    </row>
    <row r="149" spans="4:11" ht="14.1" hidden="1" customHeight="1" x14ac:dyDescent="0.25">
      <c r="D149" s="159" t="s">
        <v>94</v>
      </c>
      <c r="E149" s="159"/>
      <c r="F149" s="159"/>
      <c r="G149" s="159"/>
      <c r="H149" s="159"/>
      <c r="I149" s="3"/>
      <c r="J149" s="57"/>
      <c r="K149" s="27"/>
    </row>
    <row r="150" spans="4:11" ht="14.1" hidden="1" customHeight="1" x14ac:dyDescent="0.25">
      <c r="D150" s="75">
        <v>128.91999999999999</v>
      </c>
      <c r="E150" s="3">
        <v>106.25</v>
      </c>
      <c r="F150" s="3">
        <v>135.93</v>
      </c>
      <c r="G150" s="3">
        <v>120.06</v>
      </c>
      <c r="H150" s="3">
        <f>ROUND(F150/D150*100,1)</f>
        <v>105.4</v>
      </c>
      <c r="I150" s="3"/>
      <c r="J150" s="57" t="s">
        <v>100</v>
      </c>
      <c r="K150" s="27"/>
    </row>
    <row r="151" spans="4:11" ht="14.1" hidden="1" customHeight="1" x14ac:dyDescent="0.25">
      <c r="D151" s="159" t="s">
        <v>95</v>
      </c>
      <c r="E151" s="159"/>
      <c r="F151" s="159"/>
      <c r="G151" s="159"/>
      <c r="H151" s="159"/>
      <c r="I151" s="3"/>
      <c r="J151" s="57"/>
      <c r="K151" s="27"/>
    </row>
    <row r="152" spans="4:11" ht="14.1" hidden="1" customHeight="1" x14ac:dyDescent="0.25">
      <c r="D152" s="3">
        <v>129.61000000000001</v>
      </c>
      <c r="E152" s="3">
        <v>106.25</v>
      </c>
      <c r="F152" s="3">
        <v>138.97</v>
      </c>
      <c r="G152" s="3">
        <v>120.06</v>
      </c>
      <c r="H152" s="3">
        <f>ROUND(F152/D152*100,1)</f>
        <v>107.2</v>
      </c>
      <c r="I152" s="3"/>
      <c r="J152" s="57" t="s">
        <v>98</v>
      </c>
      <c r="K152" s="27"/>
    </row>
    <row r="153" spans="4:11" ht="14.1" hidden="1" customHeight="1" x14ac:dyDescent="0.25">
      <c r="D153" s="159" t="s">
        <v>96</v>
      </c>
      <c r="E153" s="159"/>
      <c r="F153" s="159"/>
      <c r="G153" s="159"/>
      <c r="H153" s="159"/>
      <c r="I153" s="3"/>
      <c r="J153" s="57"/>
      <c r="K153" s="27"/>
    </row>
    <row r="154" spans="4:11" ht="14.1" hidden="1" customHeight="1" x14ac:dyDescent="0.25">
      <c r="D154" s="3">
        <v>171.12</v>
      </c>
      <c r="E154" s="3">
        <v>104.77</v>
      </c>
      <c r="F154" s="3">
        <v>191.51</v>
      </c>
      <c r="G154" s="3">
        <v>118.39</v>
      </c>
      <c r="H154" s="3">
        <f>ROUND(F154/D154*100,1)</f>
        <v>111.9</v>
      </c>
      <c r="I154" s="3"/>
      <c r="J154" s="57" t="s">
        <v>105</v>
      </c>
      <c r="K154" s="39"/>
    </row>
    <row r="155" spans="4:11" ht="14.1" hidden="1" customHeight="1" thickBot="1" x14ac:dyDescent="0.3">
      <c r="D155" s="21" t="s">
        <v>1</v>
      </c>
      <c r="E155" s="20"/>
      <c r="F155" s="20"/>
      <c r="G155" s="20"/>
      <c r="H155" s="20"/>
      <c r="I155" s="45">
        <v>7016.65</v>
      </c>
      <c r="J155" s="37"/>
      <c r="K155" s="30">
        <v>0</v>
      </c>
    </row>
    <row r="156" spans="4:11" ht="14.1" hidden="1" customHeight="1" x14ac:dyDescent="0.25">
      <c r="D156" s="25"/>
      <c r="E156" s="26"/>
      <c r="F156" s="26"/>
      <c r="G156" s="26"/>
      <c r="H156" s="26"/>
      <c r="I156" s="17"/>
      <c r="J156" s="15"/>
      <c r="K156" s="26"/>
    </row>
    <row r="157" spans="4:11" ht="14.1" hidden="1" customHeight="1" thickBot="1" x14ac:dyDescent="0.3">
      <c r="D157" s="160" t="s">
        <v>71</v>
      </c>
      <c r="E157" s="183"/>
      <c r="F157" s="183"/>
      <c r="G157" s="183"/>
      <c r="H157" s="183"/>
      <c r="I157" s="183"/>
      <c r="J157" s="183"/>
      <c r="K157" s="41"/>
    </row>
    <row r="158" spans="4:11" ht="14.1" hidden="1" customHeight="1" x14ac:dyDescent="0.25">
      <c r="D158" s="158" t="s">
        <v>72</v>
      </c>
      <c r="E158" s="158"/>
      <c r="F158" s="158"/>
      <c r="G158" s="158"/>
      <c r="H158" s="158"/>
      <c r="I158" s="18"/>
      <c r="J158" s="18"/>
      <c r="K158" s="19"/>
    </row>
    <row r="159" spans="4:11" ht="14.1" hidden="1" customHeight="1" x14ac:dyDescent="0.25">
      <c r="D159" s="159" t="s">
        <v>73</v>
      </c>
      <c r="E159" s="159"/>
      <c r="F159" s="159"/>
      <c r="G159" s="159"/>
      <c r="H159" s="159"/>
      <c r="I159" s="3"/>
      <c r="J159" s="3"/>
      <c r="K159" s="27"/>
    </row>
    <row r="160" spans="4:11" ht="14.1" hidden="1" customHeight="1" x14ac:dyDescent="0.25">
      <c r="D160" s="3">
        <v>13.9</v>
      </c>
      <c r="E160" s="3">
        <v>12.4</v>
      </c>
      <c r="F160" s="3">
        <v>15.7</v>
      </c>
      <c r="G160" s="3">
        <v>14.01</v>
      </c>
      <c r="H160" s="3">
        <f>ROUND(F160/D160*100,1)</f>
        <v>112.9</v>
      </c>
      <c r="I160" s="3"/>
      <c r="J160" s="3"/>
      <c r="K160" s="27"/>
    </row>
    <row r="161" spans="4:11" ht="14.1" hidden="1" customHeight="1" x14ac:dyDescent="0.25">
      <c r="D161" s="159" t="s">
        <v>74</v>
      </c>
      <c r="E161" s="159"/>
      <c r="F161" s="159"/>
      <c r="G161" s="159"/>
      <c r="H161" s="159"/>
      <c r="I161" s="3"/>
      <c r="J161" s="3"/>
      <c r="K161" s="27"/>
    </row>
    <row r="162" spans="4:11" s="2" customFormat="1" ht="14.1" hidden="1" customHeight="1" x14ac:dyDescent="0.25">
      <c r="D162" s="3">
        <v>8.34</v>
      </c>
      <c r="E162" s="3">
        <v>7.44</v>
      </c>
      <c r="F162" s="3">
        <v>9.42</v>
      </c>
      <c r="G162" s="3">
        <v>8.41</v>
      </c>
      <c r="H162" s="3">
        <f>ROUND(F162/D162*100,1)</f>
        <v>112.9</v>
      </c>
      <c r="I162" s="3"/>
      <c r="J162" s="3"/>
      <c r="K162" s="27"/>
    </row>
    <row r="163" spans="4:11" s="2" customFormat="1" ht="14.1" hidden="1" customHeight="1" x14ac:dyDescent="0.25">
      <c r="D163" s="182" t="s">
        <v>75</v>
      </c>
      <c r="E163" s="182"/>
      <c r="F163" s="182"/>
      <c r="G163" s="182"/>
      <c r="H163" s="182"/>
      <c r="I163" s="4"/>
      <c r="J163" s="4"/>
      <c r="K163" s="27"/>
    </row>
    <row r="164" spans="4:11" s="2" customFormat="1" ht="14.1" hidden="1" customHeight="1" x14ac:dyDescent="0.25">
      <c r="D164" s="4">
        <v>13.03</v>
      </c>
      <c r="E164" s="4">
        <v>11.29</v>
      </c>
      <c r="F164" s="4">
        <v>14.72</v>
      </c>
      <c r="G164" s="4">
        <v>12.76</v>
      </c>
      <c r="H164" s="4">
        <f>ROUND(F164/D164*100,1)</f>
        <v>113</v>
      </c>
      <c r="I164" s="4"/>
      <c r="J164" s="4"/>
      <c r="K164" s="27"/>
    </row>
    <row r="165" spans="4:11" s="2" customFormat="1" ht="14.1" hidden="1" customHeight="1" x14ac:dyDescent="0.25">
      <c r="D165" s="182" t="s">
        <v>76</v>
      </c>
      <c r="E165" s="182"/>
      <c r="F165" s="182"/>
      <c r="G165" s="182"/>
      <c r="H165" s="182"/>
      <c r="I165" s="4"/>
      <c r="J165" s="4"/>
      <c r="K165" s="27"/>
    </row>
    <row r="166" spans="4:11" s="2" customFormat="1" ht="14.1" hidden="1" customHeight="1" x14ac:dyDescent="0.25">
      <c r="D166" s="4">
        <v>9.02</v>
      </c>
      <c r="E166" s="4">
        <v>7.31</v>
      </c>
      <c r="F166" s="4">
        <v>10.19</v>
      </c>
      <c r="G166" s="4">
        <v>8.26</v>
      </c>
      <c r="H166" s="4">
        <f>ROUND(F166/D166*100,1)</f>
        <v>113</v>
      </c>
      <c r="I166" s="4"/>
      <c r="J166" s="4"/>
      <c r="K166" s="27"/>
    </row>
    <row r="167" spans="4:11" s="2" customFormat="1" ht="14.1" hidden="1" customHeight="1" x14ac:dyDescent="0.25">
      <c r="D167" s="182" t="s">
        <v>77</v>
      </c>
      <c r="E167" s="182"/>
      <c r="F167" s="182"/>
      <c r="G167" s="182"/>
      <c r="H167" s="182"/>
      <c r="I167" s="4"/>
      <c r="J167" s="4"/>
      <c r="K167" s="27"/>
    </row>
    <row r="168" spans="4:11" s="2" customFormat="1" ht="14.1" hidden="1" customHeight="1" x14ac:dyDescent="0.25">
      <c r="D168" s="182" t="s">
        <v>73</v>
      </c>
      <c r="E168" s="182"/>
      <c r="F168" s="182"/>
      <c r="G168" s="182"/>
      <c r="H168" s="182"/>
      <c r="I168" s="4"/>
      <c r="J168" s="4"/>
      <c r="K168" s="27"/>
    </row>
    <row r="169" spans="4:11" s="2" customFormat="1" ht="14.1" hidden="1" customHeight="1" x14ac:dyDescent="0.25">
      <c r="D169" s="4">
        <v>12.54</v>
      </c>
      <c r="E169" s="4">
        <v>8.58</v>
      </c>
      <c r="F169" s="4">
        <v>14.17</v>
      </c>
      <c r="G169" s="4">
        <v>9.69</v>
      </c>
      <c r="H169" s="42">
        <f>ROUND(F169/D169*100,1)</f>
        <v>113</v>
      </c>
      <c r="I169" s="4"/>
      <c r="J169" s="4"/>
      <c r="K169" s="27"/>
    </row>
    <row r="170" spans="4:11" s="2" customFormat="1" ht="14.1" hidden="1" customHeight="1" x14ac:dyDescent="0.25">
      <c r="D170" s="182" t="s">
        <v>78</v>
      </c>
      <c r="E170" s="182"/>
      <c r="F170" s="182"/>
      <c r="G170" s="182"/>
      <c r="H170" s="182"/>
      <c r="I170" s="4"/>
      <c r="J170" s="4"/>
      <c r="K170" s="27"/>
    </row>
    <row r="171" spans="4:11" s="2" customFormat="1" ht="14.1" hidden="1" customHeight="1" x14ac:dyDescent="0.25">
      <c r="D171" s="182" t="s">
        <v>73</v>
      </c>
      <c r="E171" s="182"/>
      <c r="F171" s="182"/>
      <c r="G171" s="182"/>
      <c r="H171" s="182"/>
      <c r="I171" s="4"/>
      <c r="J171" s="4"/>
      <c r="K171" s="27"/>
    </row>
    <row r="172" spans="4:11" s="2" customFormat="1" ht="14.1" hidden="1" customHeight="1" x14ac:dyDescent="0.25">
      <c r="D172" s="4">
        <v>13.82</v>
      </c>
      <c r="E172" s="4">
        <v>7.41</v>
      </c>
      <c r="F172" s="4">
        <v>15.61</v>
      </c>
      <c r="G172" s="4">
        <v>8.3699999999999992</v>
      </c>
      <c r="H172" s="4">
        <f>ROUND(F172/D172*100,1)</f>
        <v>113</v>
      </c>
      <c r="I172" s="4"/>
      <c r="J172" s="4"/>
      <c r="K172" s="27"/>
    </row>
    <row r="173" spans="4:11" s="2" customFormat="1" ht="14.1" hidden="1" customHeight="1" x14ac:dyDescent="0.25">
      <c r="D173" s="182" t="s">
        <v>79</v>
      </c>
      <c r="E173" s="182"/>
      <c r="F173" s="182"/>
      <c r="G173" s="182"/>
      <c r="H173" s="182"/>
      <c r="I173" s="4"/>
      <c r="J173" s="4"/>
      <c r="K173" s="27"/>
    </row>
    <row r="174" spans="4:11" s="2" customFormat="1" ht="14.1" hidden="1" customHeight="1" x14ac:dyDescent="0.25">
      <c r="D174" s="4">
        <v>11.06</v>
      </c>
      <c r="E174" s="4">
        <v>5.92</v>
      </c>
      <c r="F174" s="4">
        <v>12.49</v>
      </c>
      <c r="G174" s="4">
        <v>6.69</v>
      </c>
      <c r="H174" s="4">
        <f>ROUND(F174/D174*100,1)</f>
        <v>112.9</v>
      </c>
      <c r="I174" s="4"/>
      <c r="J174" s="4"/>
      <c r="K174" s="27"/>
    </row>
    <row r="175" spans="4:11" s="2" customFormat="1" ht="14.1" hidden="1" customHeight="1" x14ac:dyDescent="0.25">
      <c r="D175" s="182" t="s">
        <v>74</v>
      </c>
      <c r="E175" s="182"/>
      <c r="F175" s="182"/>
      <c r="G175" s="182"/>
      <c r="H175" s="182"/>
      <c r="I175" s="4"/>
      <c r="J175" s="4"/>
      <c r="K175" s="27"/>
    </row>
    <row r="176" spans="4:11" s="2" customFormat="1" ht="14.1" hidden="1" customHeight="1" x14ac:dyDescent="0.25">
      <c r="D176" s="4">
        <v>8.2899999999999991</v>
      </c>
      <c r="E176" s="4">
        <v>4.4400000000000004</v>
      </c>
      <c r="F176" s="4">
        <v>9.3699999999999992</v>
      </c>
      <c r="G176" s="4">
        <v>5.0199999999999996</v>
      </c>
      <c r="H176" s="4">
        <f>ROUND(F176/D176*100,1)</f>
        <v>113</v>
      </c>
      <c r="I176" s="4"/>
      <c r="J176" s="4"/>
      <c r="K176" s="27"/>
    </row>
    <row r="177" spans="4:11" s="2" customFormat="1" ht="14.1" hidden="1" customHeight="1" thickBot="1" x14ac:dyDescent="0.3">
      <c r="D177" s="34" t="s">
        <v>1</v>
      </c>
      <c r="E177" s="35"/>
      <c r="F177" s="35"/>
      <c r="G177" s="35"/>
      <c r="H177" s="35"/>
      <c r="I177" s="46">
        <v>847.61</v>
      </c>
      <c r="J177" s="35"/>
      <c r="K177" s="30">
        <v>0</v>
      </c>
    </row>
    <row r="178" spans="4:11" s="2" customFormat="1" ht="14.1" hidden="1" customHeight="1" x14ac:dyDescent="0.25">
      <c r="D178" s="28"/>
      <c r="E178" s="29"/>
      <c r="F178" s="29"/>
      <c r="G178" s="29"/>
      <c r="H178" s="29"/>
      <c r="I178" s="32"/>
      <c r="J178" s="29"/>
      <c r="K178" s="26"/>
    </row>
    <row r="179" spans="4:11" ht="14.1" hidden="1" customHeight="1" thickBot="1" x14ac:dyDescent="0.3">
      <c r="D179" s="160" t="s">
        <v>66</v>
      </c>
      <c r="E179" s="183"/>
      <c r="F179" s="183"/>
      <c r="G179" s="183"/>
      <c r="H179" s="183"/>
      <c r="I179" s="183"/>
      <c r="J179" s="183"/>
      <c r="K179" s="41"/>
    </row>
    <row r="180" spans="4:11" ht="14.1" hidden="1" customHeight="1" x14ac:dyDescent="0.25">
      <c r="D180" s="158" t="s">
        <v>0</v>
      </c>
      <c r="E180" s="158"/>
      <c r="F180" s="158"/>
      <c r="G180" s="158"/>
      <c r="H180" s="158"/>
      <c r="I180" s="158"/>
      <c r="J180" s="158"/>
      <c r="K180" s="19"/>
    </row>
    <row r="181" spans="4:11" ht="14.1" hidden="1" customHeight="1" thickBot="1" x14ac:dyDescent="0.3">
      <c r="D181" s="20">
        <v>71.13</v>
      </c>
      <c r="E181" s="20">
        <v>34.04</v>
      </c>
      <c r="F181" s="20">
        <v>80.38</v>
      </c>
      <c r="G181" s="20">
        <v>38.47</v>
      </c>
      <c r="H181" s="44">
        <f>ROUND(F181/D181*100,1)</f>
        <v>113</v>
      </c>
      <c r="I181" s="45">
        <v>1536.27</v>
      </c>
      <c r="J181" s="63" t="s">
        <v>70</v>
      </c>
      <c r="K181" s="30">
        <f>ROUND(I181*75%,2)</f>
        <v>1152.2</v>
      </c>
    </row>
    <row r="182" spans="4:11" ht="14.1" hidden="1" customHeight="1" x14ac:dyDescent="0.25">
      <c r="D182" s="26"/>
      <c r="E182" s="26"/>
      <c r="F182" s="26"/>
      <c r="G182" s="26"/>
      <c r="H182" s="43"/>
      <c r="I182" s="17"/>
      <c r="J182" s="62"/>
      <c r="K182" s="26"/>
    </row>
    <row r="183" spans="4:11" ht="14.1" hidden="1" customHeight="1" thickBot="1" x14ac:dyDescent="0.3">
      <c r="D183" s="160" t="s">
        <v>62</v>
      </c>
      <c r="E183" s="160"/>
      <c r="F183" s="160"/>
      <c r="G183" s="160"/>
      <c r="H183" s="160"/>
      <c r="I183" s="160"/>
      <c r="J183" s="160"/>
      <c r="K183" s="41"/>
    </row>
    <row r="184" spans="4:11" ht="14.1" hidden="1" customHeight="1" x14ac:dyDescent="0.25">
      <c r="D184" s="158" t="s">
        <v>63</v>
      </c>
      <c r="E184" s="158"/>
      <c r="F184" s="158"/>
      <c r="G184" s="158"/>
      <c r="H184" s="158"/>
      <c r="I184" s="158"/>
      <c r="J184" s="158"/>
      <c r="K184" s="19"/>
    </row>
    <row r="185" spans="4:11" ht="14.1" hidden="1" customHeight="1" x14ac:dyDescent="0.25">
      <c r="D185" s="3">
        <v>15.25</v>
      </c>
      <c r="E185" s="3">
        <v>11.34</v>
      </c>
      <c r="F185" s="3">
        <v>14.96</v>
      </c>
      <c r="G185" s="3">
        <v>12.81</v>
      </c>
      <c r="H185" s="3">
        <f>ROUND(F185/D185*100,1)</f>
        <v>98.1</v>
      </c>
      <c r="I185" s="3"/>
      <c r="J185" s="3"/>
      <c r="K185" s="27"/>
    </row>
    <row r="186" spans="4:11" ht="14.1" hidden="1" customHeight="1" x14ac:dyDescent="0.25">
      <c r="D186" s="159" t="s">
        <v>80</v>
      </c>
      <c r="E186" s="159"/>
      <c r="F186" s="159"/>
      <c r="G186" s="159"/>
      <c r="H186" s="159"/>
      <c r="I186" s="3"/>
      <c r="J186" s="3"/>
      <c r="K186" s="27"/>
    </row>
    <row r="187" spans="4:11" ht="14.1" hidden="1" customHeight="1" x14ac:dyDescent="0.25">
      <c r="D187" s="3">
        <v>14.79</v>
      </c>
      <c r="E187" s="3">
        <v>10.47</v>
      </c>
      <c r="F187" s="3">
        <v>13.96</v>
      </c>
      <c r="G187" s="3">
        <v>11.83</v>
      </c>
      <c r="H187" s="3">
        <f>ROUND(F187/D187*100,1)</f>
        <v>94.4</v>
      </c>
      <c r="I187" s="3"/>
      <c r="J187" s="3"/>
      <c r="K187" s="27"/>
    </row>
    <row r="188" spans="4:11" ht="14.1" hidden="1" customHeight="1" x14ac:dyDescent="0.25">
      <c r="D188" s="182" t="s">
        <v>81</v>
      </c>
      <c r="E188" s="182"/>
      <c r="F188" s="182"/>
      <c r="G188" s="182"/>
      <c r="H188" s="182"/>
      <c r="I188" s="4"/>
      <c r="J188" s="3"/>
      <c r="K188" s="27"/>
    </row>
    <row r="189" spans="4:11" ht="14.1" hidden="1" customHeight="1" x14ac:dyDescent="0.25">
      <c r="D189" s="4">
        <v>10.199999999999999</v>
      </c>
      <c r="E189" s="4">
        <v>8.41</v>
      </c>
      <c r="F189" s="4">
        <v>11.06</v>
      </c>
      <c r="G189" s="4">
        <v>9.5</v>
      </c>
      <c r="H189" s="4">
        <f>ROUND(F189/D189*100,1)</f>
        <v>108.4</v>
      </c>
      <c r="I189" s="4"/>
      <c r="J189" s="3"/>
      <c r="K189" s="27"/>
    </row>
    <row r="190" spans="4:11" ht="14.1" hidden="1" customHeight="1" x14ac:dyDescent="0.25">
      <c r="D190" s="182" t="s">
        <v>82</v>
      </c>
      <c r="E190" s="182"/>
      <c r="F190" s="182"/>
      <c r="G190" s="182"/>
      <c r="H190" s="182"/>
      <c r="I190" s="4"/>
      <c r="J190" s="3"/>
      <c r="K190" s="27"/>
    </row>
    <row r="191" spans="4:11" ht="14.1" hidden="1" customHeight="1" x14ac:dyDescent="0.25">
      <c r="D191" s="4">
        <v>7.5</v>
      </c>
      <c r="E191" s="4">
        <v>5.71</v>
      </c>
      <c r="F191" s="4">
        <v>8.16</v>
      </c>
      <c r="G191" s="4">
        <v>6.45</v>
      </c>
      <c r="H191" s="4">
        <f>ROUND(F191/D191*100,1)</f>
        <v>108.8</v>
      </c>
      <c r="I191" s="4"/>
      <c r="J191" s="3"/>
      <c r="K191" s="27"/>
    </row>
    <row r="192" spans="4:11" ht="14.1" hidden="1" customHeight="1" x14ac:dyDescent="0.25">
      <c r="D192" s="182" t="s">
        <v>83</v>
      </c>
      <c r="E192" s="182"/>
      <c r="F192" s="182"/>
      <c r="G192" s="182"/>
      <c r="H192" s="182"/>
      <c r="I192" s="4"/>
      <c r="J192" s="3"/>
      <c r="K192" s="27"/>
    </row>
    <row r="193" spans="4:11" ht="14.1" hidden="1" customHeight="1" x14ac:dyDescent="0.25">
      <c r="D193" s="4">
        <v>6.05</v>
      </c>
      <c r="E193" s="4">
        <v>4.26</v>
      </c>
      <c r="F193" s="4">
        <v>6.59</v>
      </c>
      <c r="G193" s="4">
        <v>4.8099999999999996</v>
      </c>
      <c r="H193" s="4">
        <f>ROUND(F193/D193*100,1)</f>
        <v>108.9</v>
      </c>
      <c r="I193" s="4"/>
      <c r="J193" s="3"/>
      <c r="K193" s="27"/>
    </row>
    <row r="194" spans="4:11" ht="14.1" hidden="1" customHeight="1" x14ac:dyDescent="0.25">
      <c r="D194" s="182" t="s">
        <v>84</v>
      </c>
      <c r="E194" s="182"/>
      <c r="F194" s="182"/>
      <c r="G194" s="182"/>
      <c r="H194" s="182"/>
      <c r="I194" s="4"/>
      <c r="J194" s="3"/>
      <c r="K194" s="27"/>
    </row>
    <row r="195" spans="4:11" ht="14.1" hidden="1" customHeight="1" x14ac:dyDescent="0.25">
      <c r="D195" s="4">
        <v>6.05</v>
      </c>
      <c r="E195" s="4">
        <v>4.26</v>
      </c>
      <c r="F195" s="4">
        <v>6.59</v>
      </c>
      <c r="G195" s="4">
        <v>4.8099999999999996</v>
      </c>
      <c r="H195" s="4">
        <f>ROUND(F195/D195*100,1)</f>
        <v>108.9</v>
      </c>
      <c r="I195" s="4"/>
      <c r="J195" s="3"/>
      <c r="K195" s="27"/>
    </row>
    <row r="196" spans="4:11" ht="14.1" hidden="1" customHeight="1" x14ac:dyDescent="0.25">
      <c r="D196" s="182" t="s">
        <v>85</v>
      </c>
      <c r="E196" s="182"/>
      <c r="F196" s="182"/>
      <c r="G196" s="182"/>
      <c r="H196" s="182"/>
      <c r="I196" s="4"/>
      <c r="J196" s="3"/>
      <c r="K196" s="27"/>
    </row>
    <row r="197" spans="4:11" ht="14.1" hidden="1" customHeight="1" x14ac:dyDescent="0.25">
      <c r="D197" s="4">
        <v>5.74</v>
      </c>
      <c r="E197" s="4">
        <v>3.95</v>
      </c>
      <c r="F197" s="4">
        <v>6.25</v>
      </c>
      <c r="G197" s="4">
        <v>4.46</v>
      </c>
      <c r="H197" s="4">
        <f>ROUND(F197/D197*100,1)</f>
        <v>108.9</v>
      </c>
      <c r="I197" s="42"/>
      <c r="J197" s="3"/>
      <c r="K197" s="27"/>
    </row>
    <row r="198" spans="4:11" ht="14.1" hidden="1" customHeight="1" thickBot="1" x14ac:dyDescent="0.3">
      <c r="D198" s="34" t="s">
        <v>1</v>
      </c>
      <c r="E198" s="35"/>
      <c r="F198" s="35"/>
      <c r="G198" s="35"/>
      <c r="H198" s="35"/>
      <c r="I198" s="46">
        <v>943.3</v>
      </c>
      <c r="J198" s="20"/>
      <c r="K198" s="30">
        <f>ROUND(I198*75%,2)</f>
        <v>707.48</v>
      </c>
    </row>
    <row r="199" spans="4:11" ht="14.1" hidden="1" customHeight="1" x14ac:dyDescent="0.25">
      <c r="D199" s="28"/>
      <c r="E199" s="29"/>
      <c r="F199" s="29"/>
      <c r="G199" s="29"/>
      <c r="H199" s="29"/>
      <c r="I199" s="32"/>
      <c r="J199" s="26"/>
      <c r="K199" s="26"/>
    </row>
    <row r="200" spans="4:11" ht="14.1" hidden="1" customHeight="1" thickBot="1" x14ac:dyDescent="0.3">
      <c r="D200" s="191" t="s">
        <v>97</v>
      </c>
      <c r="E200" s="184"/>
      <c r="F200" s="184"/>
      <c r="G200" s="184"/>
      <c r="H200" s="184"/>
      <c r="I200" s="47"/>
      <c r="J200" s="41"/>
      <c r="K200" s="41"/>
    </row>
    <row r="201" spans="4:11" ht="14.1" hidden="1" customHeight="1" x14ac:dyDescent="0.25">
      <c r="D201" s="161" t="s">
        <v>73</v>
      </c>
      <c r="E201" s="161"/>
      <c r="F201" s="161"/>
      <c r="G201" s="161"/>
      <c r="H201" s="161"/>
      <c r="I201" s="33"/>
      <c r="J201" s="18"/>
      <c r="K201" s="19"/>
    </row>
    <row r="202" spans="4:11" ht="14.1" hidden="1" customHeight="1" x14ac:dyDescent="0.25">
      <c r="D202" s="4">
        <v>63.91</v>
      </c>
      <c r="E202" s="4">
        <v>36.200000000000003</v>
      </c>
      <c r="F202" s="4">
        <v>63.91</v>
      </c>
      <c r="G202" s="4">
        <v>40.9</v>
      </c>
      <c r="H202" s="4">
        <f>ROUND(F202/D202*100,1)</f>
        <v>100</v>
      </c>
      <c r="I202" s="4"/>
      <c r="J202" s="3"/>
      <c r="K202" s="27"/>
    </row>
    <row r="203" spans="4:11" ht="14.1" hidden="1" customHeight="1" x14ac:dyDescent="0.25">
      <c r="D203" s="182" t="s">
        <v>107</v>
      </c>
      <c r="E203" s="182"/>
      <c r="F203" s="182"/>
      <c r="G203" s="182"/>
      <c r="H203" s="182"/>
      <c r="I203" s="4"/>
      <c r="J203" s="3"/>
      <c r="K203" s="27"/>
    </row>
    <row r="204" spans="4:11" ht="14.1" hidden="1" customHeight="1" x14ac:dyDescent="0.25">
      <c r="D204" s="4">
        <v>50.17</v>
      </c>
      <c r="E204" s="4">
        <v>28.19</v>
      </c>
      <c r="F204" s="4">
        <v>50.17</v>
      </c>
      <c r="G204" s="4">
        <v>31.85</v>
      </c>
      <c r="H204" s="4">
        <f>ROUND(F204/D204*100,1)</f>
        <v>100</v>
      </c>
      <c r="I204" s="4"/>
      <c r="J204" s="3"/>
      <c r="K204" s="27"/>
    </row>
    <row r="205" spans="4:11" ht="14.1" hidden="1" customHeight="1" x14ac:dyDescent="0.25">
      <c r="D205" s="182" t="s">
        <v>74</v>
      </c>
      <c r="E205" s="182"/>
      <c r="F205" s="182"/>
      <c r="G205" s="182"/>
      <c r="H205" s="182"/>
      <c r="I205" s="4"/>
      <c r="J205" s="3"/>
      <c r="K205" s="27"/>
    </row>
    <row r="206" spans="4:11" ht="14.1" hidden="1" customHeight="1" x14ac:dyDescent="0.25">
      <c r="D206" s="4">
        <v>28.73</v>
      </c>
      <c r="E206" s="4">
        <v>15.31</v>
      </c>
      <c r="F206" s="4">
        <v>28.73</v>
      </c>
      <c r="G206" s="4">
        <v>17.3</v>
      </c>
      <c r="H206" s="4">
        <v>100</v>
      </c>
      <c r="I206" s="4"/>
      <c r="J206" s="3"/>
      <c r="K206" s="27"/>
    </row>
    <row r="207" spans="4:11" ht="14.1" hidden="1" customHeight="1" x14ac:dyDescent="0.25">
      <c r="D207" s="182" t="s">
        <v>108</v>
      </c>
      <c r="E207" s="182"/>
      <c r="F207" s="182"/>
      <c r="G207" s="182"/>
      <c r="H207" s="182"/>
      <c r="I207" s="4"/>
      <c r="J207" s="3"/>
      <c r="K207" s="27"/>
    </row>
    <row r="208" spans="4:11" ht="14.1" hidden="1" customHeight="1" x14ac:dyDescent="0.25">
      <c r="D208" s="4">
        <v>19.04</v>
      </c>
      <c r="E208" s="4">
        <v>8.82</v>
      </c>
      <c r="F208" s="4">
        <v>19.04</v>
      </c>
      <c r="G208" s="4">
        <v>9.9600000000000009</v>
      </c>
      <c r="H208" s="4">
        <v>100</v>
      </c>
      <c r="I208" s="4"/>
      <c r="J208" s="3"/>
      <c r="K208" s="27"/>
    </row>
    <row r="209" spans="4:11" ht="14.1" hidden="1" customHeight="1" x14ac:dyDescent="0.25">
      <c r="D209" s="4" t="s">
        <v>1</v>
      </c>
      <c r="E209" s="4"/>
      <c r="F209" s="4"/>
      <c r="G209" s="4"/>
      <c r="H209" s="4"/>
      <c r="I209" s="9"/>
      <c r="J209" s="3"/>
      <c r="K209" s="27"/>
    </row>
    <row r="210" spans="4:11" ht="14.1" hidden="1" customHeight="1" x14ac:dyDescent="0.25">
      <c r="D210" s="182" t="s">
        <v>115</v>
      </c>
      <c r="E210" s="182"/>
      <c r="F210" s="182"/>
      <c r="G210" s="182"/>
      <c r="H210" s="182"/>
      <c r="I210" s="4"/>
      <c r="J210" s="3"/>
      <c r="K210" s="27"/>
    </row>
    <row r="211" spans="4:11" ht="14.1" hidden="1" customHeight="1" x14ac:dyDescent="0.25">
      <c r="D211" s="182" t="s">
        <v>116</v>
      </c>
      <c r="E211" s="182"/>
      <c r="F211" s="182"/>
      <c r="G211" s="182"/>
      <c r="H211" s="182"/>
      <c r="I211" s="4"/>
      <c r="J211" s="3"/>
      <c r="K211" s="27"/>
    </row>
    <row r="212" spans="4:11" ht="14.1" hidden="1" customHeight="1" x14ac:dyDescent="0.25">
      <c r="D212" s="4">
        <v>94.71</v>
      </c>
      <c r="E212" s="4">
        <v>56.82</v>
      </c>
      <c r="F212" s="4">
        <v>94.71</v>
      </c>
      <c r="G212" s="4">
        <v>64.209999999999994</v>
      </c>
      <c r="H212" s="4">
        <v>100</v>
      </c>
      <c r="I212" s="4"/>
      <c r="J212" s="3"/>
      <c r="K212" s="27"/>
    </row>
    <row r="213" spans="4:11" ht="14.1" hidden="1" customHeight="1" x14ac:dyDescent="0.25">
      <c r="D213" s="182" t="s">
        <v>107</v>
      </c>
      <c r="E213" s="182"/>
      <c r="F213" s="182"/>
      <c r="G213" s="182"/>
      <c r="H213" s="182"/>
      <c r="I213" s="4"/>
      <c r="J213" s="3"/>
      <c r="K213" s="27"/>
    </row>
    <row r="214" spans="4:11" ht="14.1" hidden="1" customHeight="1" x14ac:dyDescent="0.25">
      <c r="D214" s="4">
        <v>72.53</v>
      </c>
      <c r="E214" s="4">
        <v>39.56</v>
      </c>
      <c r="F214" s="4">
        <v>72.53</v>
      </c>
      <c r="G214" s="4">
        <v>44.7</v>
      </c>
      <c r="H214" s="4">
        <v>100</v>
      </c>
      <c r="I214" s="4"/>
      <c r="J214" s="3"/>
      <c r="K214" s="27"/>
    </row>
    <row r="215" spans="4:11" ht="14.1" hidden="1" customHeight="1" x14ac:dyDescent="0.25">
      <c r="D215" s="182" t="s">
        <v>117</v>
      </c>
      <c r="E215" s="182"/>
      <c r="F215" s="182"/>
      <c r="G215" s="182"/>
      <c r="H215" s="182"/>
      <c r="I215" s="4"/>
      <c r="J215" s="3"/>
      <c r="K215" s="27"/>
    </row>
    <row r="216" spans="4:11" ht="14.1" hidden="1" customHeight="1" x14ac:dyDescent="0.25">
      <c r="D216" s="4">
        <v>56.42</v>
      </c>
      <c r="E216" s="4">
        <v>19.559999999999999</v>
      </c>
      <c r="F216" s="4">
        <v>56.42</v>
      </c>
      <c r="G216" s="4">
        <v>22.1</v>
      </c>
      <c r="H216" s="4">
        <v>100</v>
      </c>
      <c r="I216" s="4"/>
      <c r="J216" s="3"/>
      <c r="K216" s="27"/>
    </row>
    <row r="217" spans="4:11" ht="14.1" hidden="1" customHeight="1" x14ac:dyDescent="0.25">
      <c r="D217" s="4" t="s">
        <v>1</v>
      </c>
      <c r="E217" s="4"/>
      <c r="F217" s="4"/>
      <c r="G217" s="4"/>
      <c r="H217" s="4"/>
      <c r="I217" s="9"/>
      <c r="J217" s="3"/>
      <c r="K217" s="27"/>
    </row>
    <row r="218" spans="4:11" ht="14.1" hidden="1" customHeight="1" thickBot="1" x14ac:dyDescent="0.3">
      <c r="D218" s="34" t="s">
        <v>118</v>
      </c>
      <c r="E218" s="35"/>
      <c r="F218" s="35"/>
      <c r="G218" s="35"/>
      <c r="H218" s="35"/>
      <c r="I218" s="46">
        <v>48997.57</v>
      </c>
      <c r="J218" s="20"/>
      <c r="K218" s="30">
        <v>0</v>
      </c>
    </row>
    <row r="219" spans="4:11" ht="14.1" hidden="1" customHeight="1" x14ac:dyDescent="0.25">
      <c r="D219" s="28"/>
      <c r="E219" s="29"/>
      <c r="F219" s="29"/>
      <c r="G219" s="29"/>
      <c r="H219" s="29"/>
      <c r="I219" s="32"/>
      <c r="J219" s="26"/>
      <c r="K219" s="26"/>
    </row>
    <row r="220" spans="4:11" ht="14.1" hidden="1" customHeight="1" thickBot="1" x14ac:dyDescent="0.3">
      <c r="D220" s="160" t="s">
        <v>64</v>
      </c>
      <c r="E220" s="160"/>
      <c r="F220" s="160"/>
      <c r="G220" s="160"/>
      <c r="H220" s="160"/>
      <c r="I220" s="160"/>
      <c r="J220" s="160"/>
      <c r="K220" s="41"/>
    </row>
    <row r="221" spans="4:11" ht="14.1" hidden="1" customHeight="1" x14ac:dyDescent="0.25">
      <c r="D221" s="158" t="s">
        <v>65</v>
      </c>
      <c r="E221" s="158"/>
      <c r="F221" s="158"/>
      <c r="G221" s="158"/>
      <c r="H221" s="158"/>
      <c r="I221" s="18"/>
      <c r="J221" s="18"/>
      <c r="K221" s="19"/>
    </row>
    <row r="222" spans="4:11" ht="14.1" hidden="1" customHeight="1" x14ac:dyDescent="0.25">
      <c r="D222" s="3">
        <v>17.27</v>
      </c>
      <c r="E222" s="3">
        <v>15.64</v>
      </c>
      <c r="F222" s="3">
        <v>19.52</v>
      </c>
      <c r="G222" s="3">
        <v>17.670000000000002</v>
      </c>
      <c r="H222" s="3">
        <f>ROUND(F222/D222*100,1)</f>
        <v>113</v>
      </c>
      <c r="I222" s="3"/>
      <c r="J222" s="8"/>
      <c r="K222" s="27"/>
    </row>
    <row r="223" spans="4:11" ht="14.1" hidden="1" customHeight="1" x14ac:dyDescent="0.25">
      <c r="D223" s="159" t="s">
        <v>69</v>
      </c>
      <c r="E223" s="159"/>
      <c r="F223" s="159"/>
      <c r="G223" s="159"/>
      <c r="H223" s="159"/>
      <c r="I223" s="3"/>
      <c r="J223" s="3"/>
      <c r="K223" s="27"/>
    </row>
    <row r="224" spans="4:11" ht="14.1" hidden="1" customHeight="1" x14ac:dyDescent="0.25">
      <c r="D224" s="3">
        <v>15.82</v>
      </c>
      <c r="E224" s="3">
        <v>14.38</v>
      </c>
      <c r="F224" s="3">
        <v>17.88</v>
      </c>
      <c r="G224" s="3">
        <v>16.25</v>
      </c>
      <c r="H224" s="3">
        <f>ROUND(F224/D224*100,1)</f>
        <v>113</v>
      </c>
      <c r="I224" s="3"/>
      <c r="J224" s="8"/>
      <c r="K224" s="27"/>
    </row>
    <row r="225" spans="4:11" ht="14.1" hidden="1" customHeight="1" x14ac:dyDescent="0.25">
      <c r="D225" s="159" t="s">
        <v>67</v>
      </c>
      <c r="E225" s="159"/>
      <c r="F225" s="159"/>
      <c r="G225" s="159"/>
      <c r="H225" s="159"/>
      <c r="I225" s="3"/>
      <c r="J225" s="3"/>
      <c r="K225" s="27"/>
    </row>
    <row r="226" spans="4:11" ht="14.1" hidden="1" customHeight="1" x14ac:dyDescent="0.25">
      <c r="D226" s="3">
        <v>14.4</v>
      </c>
      <c r="E226" s="3">
        <v>13.09</v>
      </c>
      <c r="F226" s="3">
        <v>16.27</v>
      </c>
      <c r="G226" s="3">
        <v>14.79</v>
      </c>
      <c r="H226" s="3">
        <f>ROUND(F226/D226*100,1)</f>
        <v>113</v>
      </c>
      <c r="I226" s="3"/>
      <c r="J226" s="3"/>
      <c r="K226" s="27"/>
    </row>
    <row r="227" spans="4:11" ht="14.1" hidden="1" customHeight="1" x14ac:dyDescent="0.25">
      <c r="D227" s="159" t="s">
        <v>68</v>
      </c>
      <c r="E227" s="159"/>
      <c r="F227" s="159"/>
      <c r="G227" s="159"/>
      <c r="H227" s="159"/>
      <c r="I227" s="3"/>
      <c r="J227" s="3"/>
      <c r="K227" s="27"/>
    </row>
    <row r="228" spans="4:11" ht="14.1" hidden="1" customHeight="1" x14ac:dyDescent="0.25">
      <c r="D228" s="3">
        <v>12.96</v>
      </c>
      <c r="E228" s="3">
        <v>11.79</v>
      </c>
      <c r="F228" s="3">
        <v>14.64</v>
      </c>
      <c r="G228" s="3">
        <v>13.32</v>
      </c>
      <c r="H228" s="3">
        <f>ROUND(F228/D228*100,1)</f>
        <v>113</v>
      </c>
      <c r="I228" s="3"/>
      <c r="J228" s="3"/>
      <c r="K228" s="27"/>
    </row>
    <row r="229" spans="4:11" ht="14.1" hidden="1" customHeight="1" thickBot="1" x14ac:dyDescent="0.3">
      <c r="D229" s="21" t="s">
        <v>1</v>
      </c>
      <c r="E229" s="20"/>
      <c r="F229" s="20"/>
      <c r="G229" s="20"/>
      <c r="H229" s="20"/>
      <c r="I229" s="45">
        <v>328.79</v>
      </c>
      <c r="J229" s="20"/>
      <c r="K229" s="30">
        <f>ROUND(I229*99%,2)</f>
        <v>325.5</v>
      </c>
    </row>
    <row r="230" spans="4:11" ht="14.1" hidden="1" customHeight="1" x14ac:dyDescent="0.25">
      <c r="D230" s="25"/>
      <c r="E230" s="26"/>
      <c r="F230" s="26"/>
      <c r="G230" s="26"/>
      <c r="H230" s="26"/>
      <c r="I230" s="17"/>
      <c r="J230" s="26"/>
      <c r="K230" s="26"/>
    </row>
    <row r="231" spans="4:11" ht="14.1" hidden="1" customHeight="1" thickBot="1" x14ac:dyDescent="0.3">
      <c r="D231" s="160" t="s">
        <v>114</v>
      </c>
      <c r="E231" s="160"/>
      <c r="F231" s="160"/>
      <c r="G231" s="160"/>
      <c r="H231" s="160"/>
      <c r="I231" s="16"/>
      <c r="J231" s="14"/>
      <c r="K231" s="41"/>
    </row>
    <row r="232" spans="4:11" ht="14.1" hidden="1" customHeight="1" x14ac:dyDescent="0.25">
      <c r="D232" s="158" t="s">
        <v>109</v>
      </c>
      <c r="E232" s="158"/>
      <c r="F232" s="158"/>
      <c r="G232" s="158"/>
      <c r="H232" s="158"/>
      <c r="I232" s="49"/>
      <c r="J232" s="59"/>
      <c r="K232" s="19"/>
    </row>
    <row r="233" spans="4:11" ht="14.1" hidden="1" customHeight="1" x14ac:dyDescent="0.25">
      <c r="D233" s="3">
        <v>52.13</v>
      </c>
      <c r="E233" s="3">
        <v>36.880000000000003</v>
      </c>
      <c r="F233" s="3">
        <v>48.25</v>
      </c>
      <c r="G233" s="7">
        <v>41.674399999999999</v>
      </c>
      <c r="H233" s="3">
        <f>ROUND(F233/D233*100,1)</f>
        <v>92.6</v>
      </c>
      <c r="I233" s="6"/>
      <c r="J233" s="8"/>
      <c r="K233" s="27"/>
    </row>
    <row r="234" spans="4:11" ht="14.1" hidden="1" customHeight="1" x14ac:dyDescent="0.25">
      <c r="D234" s="159" t="s">
        <v>110</v>
      </c>
      <c r="E234" s="159"/>
      <c r="F234" s="159"/>
      <c r="G234" s="159"/>
      <c r="H234" s="159"/>
      <c r="I234" s="6"/>
      <c r="J234" s="8"/>
      <c r="K234" s="27"/>
    </row>
    <row r="235" spans="4:11" ht="14.1" hidden="1" customHeight="1" x14ac:dyDescent="0.25">
      <c r="D235" s="3">
        <v>55.16</v>
      </c>
      <c r="E235" s="3">
        <v>27.15</v>
      </c>
      <c r="F235" s="3">
        <v>62.33</v>
      </c>
      <c r="G235" s="3">
        <v>30.68</v>
      </c>
      <c r="H235" s="10">
        <f>ROUND(F235/D235*100,1)</f>
        <v>113</v>
      </c>
      <c r="I235" s="6"/>
      <c r="J235" s="4" t="s">
        <v>112</v>
      </c>
      <c r="K235" s="27"/>
    </row>
    <row r="236" spans="4:11" ht="14.1" hidden="1" customHeight="1" x14ac:dyDescent="0.25">
      <c r="D236" s="159" t="s">
        <v>111</v>
      </c>
      <c r="E236" s="159"/>
      <c r="F236" s="159"/>
      <c r="G236" s="159"/>
      <c r="H236" s="159"/>
      <c r="I236" s="6"/>
      <c r="J236" s="8"/>
      <c r="K236" s="27"/>
    </row>
    <row r="237" spans="4:11" ht="14.1" hidden="1" customHeight="1" x14ac:dyDescent="0.25">
      <c r="D237" s="159" t="s">
        <v>121</v>
      </c>
      <c r="E237" s="159"/>
      <c r="F237" s="159"/>
      <c r="G237" s="159"/>
      <c r="H237" s="159"/>
      <c r="I237" s="3"/>
      <c r="J237" s="8"/>
      <c r="K237" s="27"/>
    </row>
    <row r="238" spans="4:11" ht="14.1" hidden="1" customHeight="1" x14ac:dyDescent="0.25">
      <c r="D238" s="3">
        <v>58.51</v>
      </c>
      <c r="E238" s="3">
        <v>49.35</v>
      </c>
      <c r="F238" s="3">
        <v>66.12</v>
      </c>
      <c r="G238" s="3">
        <v>55.77</v>
      </c>
      <c r="H238" s="10">
        <f>ROUND(F238/D238*100,1)</f>
        <v>113</v>
      </c>
      <c r="I238" s="3"/>
      <c r="J238" s="8"/>
      <c r="K238" s="27"/>
    </row>
    <row r="239" spans="4:11" ht="14.1" hidden="1" customHeight="1" x14ac:dyDescent="0.25">
      <c r="D239" s="3">
        <v>58.51</v>
      </c>
      <c r="E239" s="3">
        <v>58.51</v>
      </c>
      <c r="F239" s="3">
        <v>66.12</v>
      </c>
      <c r="G239" s="3">
        <v>66.12</v>
      </c>
      <c r="H239" s="10">
        <f>ROUND(F239/D239*100,1)</f>
        <v>113</v>
      </c>
      <c r="I239" s="3"/>
      <c r="J239" s="8"/>
      <c r="K239" s="27"/>
    </row>
    <row r="240" spans="4:11" ht="14.1" hidden="1" customHeight="1" x14ac:dyDescent="0.25">
      <c r="D240" s="159" t="s">
        <v>122</v>
      </c>
      <c r="E240" s="159"/>
      <c r="F240" s="159"/>
      <c r="G240" s="159"/>
      <c r="H240" s="159"/>
      <c r="I240" s="3"/>
      <c r="J240" s="8"/>
      <c r="K240" s="27"/>
    </row>
    <row r="241" spans="4:11" ht="14.1" hidden="1" customHeight="1" x14ac:dyDescent="0.25">
      <c r="D241" s="3">
        <v>102.88</v>
      </c>
      <c r="E241" s="3">
        <v>80.540000000000006</v>
      </c>
      <c r="F241" s="3">
        <v>103.22</v>
      </c>
      <c r="G241" s="3">
        <v>91.01</v>
      </c>
      <c r="H241" s="3">
        <f>ROUND(F241/D241*100,1)</f>
        <v>100.3</v>
      </c>
      <c r="I241" s="3"/>
      <c r="J241" s="8"/>
      <c r="K241" s="27"/>
    </row>
    <row r="242" spans="4:11" ht="14.1" hidden="1" customHeight="1" x14ac:dyDescent="0.25">
      <c r="D242" s="159" t="s">
        <v>123</v>
      </c>
      <c r="E242" s="159"/>
      <c r="F242" s="159"/>
      <c r="G242" s="159"/>
      <c r="H242" s="159"/>
      <c r="I242" s="3"/>
      <c r="J242" s="8"/>
      <c r="K242" s="27"/>
    </row>
    <row r="243" spans="4:11" ht="14.1" hidden="1" customHeight="1" x14ac:dyDescent="0.25">
      <c r="D243" s="3">
        <v>55.75</v>
      </c>
      <c r="E243" s="3">
        <v>46.59</v>
      </c>
      <c r="F243" s="3">
        <v>63</v>
      </c>
      <c r="G243" s="3">
        <v>52.65</v>
      </c>
      <c r="H243" s="10">
        <f>ROUND(F243/D243*100,1)</f>
        <v>113</v>
      </c>
      <c r="I243" s="3"/>
      <c r="J243" s="8"/>
      <c r="K243" s="27"/>
    </row>
    <row r="244" spans="4:11" ht="14.1" hidden="1" customHeight="1" x14ac:dyDescent="0.25">
      <c r="D244" s="3">
        <v>55.75</v>
      </c>
      <c r="E244" s="3">
        <v>55.75</v>
      </c>
      <c r="F244" s="3">
        <v>63</v>
      </c>
      <c r="G244" s="3">
        <v>63</v>
      </c>
      <c r="H244" s="10">
        <f>ROUND(F244/D244*100,1)</f>
        <v>113</v>
      </c>
      <c r="I244" s="3"/>
      <c r="J244" s="8"/>
      <c r="K244" s="27"/>
    </row>
    <row r="245" spans="4:11" ht="14.1" hidden="1" customHeight="1" x14ac:dyDescent="0.25">
      <c r="D245" s="159" t="s">
        <v>133</v>
      </c>
      <c r="E245" s="159"/>
      <c r="F245" s="159"/>
      <c r="G245" s="159"/>
      <c r="H245" s="159"/>
      <c r="I245" s="3"/>
      <c r="J245" s="8"/>
      <c r="K245" s="27"/>
    </row>
    <row r="246" spans="4:11" ht="14.1" hidden="1" customHeight="1" x14ac:dyDescent="0.25">
      <c r="D246" s="3">
        <v>28.98</v>
      </c>
      <c r="E246" s="3">
        <v>20.72</v>
      </c>
      <c r="F246" s="3">
        <v>32.75</v>
      </c>
      <c r="G246" s="3">
        <v>23.41</v>
      </c>
      <c r="H246" s="10">
        <f>ROUND(F246/D246*100,1)</f>
        <v>113</v>
      </c>
      <c r="I246" s="3"/>
      <c r="J246" s="8"/>
      <c r="K246" s="27"/>
    </row>
    <row r="247" spans="4:11" ht="14.1" hidden="1" customHeight="1" x14ac:dyDescent="0.25">
      <c r="D247" s="159" t="s">
        <v>124</v>
      </c>
      <c r="E247" s="159"/>
      <c r="F247" s="159"/>
      <c r="G247" s="159"/>
      <c r="H247" s="159"/>
      <c r="I247" s="3"/>
      <c r="J247" s="8"/>
      <c r="K247" s="27"/>
    </row>
    <row r="248" spans="4:11" ht="14.1" hidden="1" customHeight="1" x14ac:dyDescent="0.25">
      <c r="D248" s="3">
        <v>60.44</v>
      </c>
      <c r="E248" s="3">
        <v>51.28</v>
      </c>
      <c r="F248" s="3">
        <v>68.3</v>
      </c>
      <c r="G248" s="3">
        <v>57.95</v>
      </c>
      <c r="H248" s="10">
        <f>ROUND(F248/D248*100,1)</f>
        <v>113</v>
      </c>
      <c r="I248" s="3"/>
      <c r="J248" s="8"/>
      <c r="K248" s="27"/>
    </row>
    <row r="249" spans="4:11" ht="14.1" hidden="1" customHeight="1" x14ac:dyDescent="0.25">
      <c r="D249" s="3">
        <v>60.44</v>
      </c>
      <c r="E249" s="3">
        <v>60.44</v>
      </c>
      <c r="F249" s="3">
        <v>68.3</v>
      </c>
      <c r="G249" s="3">
        <v>68.3</v>
      </c>
      <c r="H249" s="10">
        <f>ROUND(F249/D249*100,1)</f>
        <v>113</v>
      </c>
      <c r="I249" s="3"/>
      <c r="J249" s="8"/>
      <c r="K249" s="27"/>
    </row>
    <row r="250" spans="4:11" ht="14.1" hidden="1" customHeight="1" x14ac:dyDescent="0.25">
      <c r="D250" s="159" t="s">
        <v>125</v>
      </c>
      <c r="E250" s="159"/>
      <c r="F250" s="159"/>
      <c r="G250" s="159"/>
      <c r="H250" s="159"/>
      <c r="I250" s="3"/>
      <c r="J250" s="8"/>
      <c r="K250" s="27"/>
    </row>
    <row r="251" spans="4:11" ht="14.1" hidden="1" customHeight="1" x14ac:dyDescent="0.25">
      <c r="D251" s="3">
        <v>65.599999999999994</v>
      </c>
      <c r="E251" s="3">
        <v>51.28</v>
      </c>
      <c r="F251" s="3">
        <v>69.67</v>
      </c>
      <c r="G251" s="3">
        <v>57.95</v>
      </c>
      <c r="H251" s="3">
        <f>ROUND(F251/D251*100,1)</f>
        <v>106.2</v>
      </c>
      <c r="I251" s="3"/>
      <c r="J251" s="8"/>
      <c r="K251" s="27"/>
    </row>
    <row r="252" spans="4:11" ht="14.1" hidden="1" customHeight="1" x14ac:dyDescent="0.25">
      <c r="D252" s="3">
        <v>65.599999999999994</v>
      </c>
      <c r="E252" s="3">
        <v>60.44</v>
      </c>
      <c r="F252" s="3">
        <v>69.67</v>
      </c>
      <c r="G252" s="3">
        <v>68.3</v>
      </c>
      <c r="H252" s="3">
        <f>ROUND(F252/D252*100,1)</f>
        <v>106.2</v>
      </c>
      <c r="I252" s="3"/>
      <c r="J252" s="8"/>
      <c r="K252" s="27"/>
    </row>
    <row r="253" spans="4:11" ht="14.1" hidden="1" customHeight="1" x14ac:dyDescent="0.25">
      <c r="D253" s="159" t="s">
        <v>126</v>
      </c>
      <c r="E253" s="159"/>
      <c r="F253" s="159"/>
      <c r="G253" s="159"/>
      <c r="H253" s="159"/>
      <c r="I253" s="3"/>
      <c r="J253" s="8"/>
      <c r="K253" s="27"/>
    </row>
    <row r="254" spans="4:11" ht="14.1" hidden="1" customHeight="1" x14ac:dyDescent="0.25">
      <c r="D254" s="3">
        <v>65.42</v>
      </c>
      <c r="E254" s="3">
        <v>51.28</v>
      </c>
      <c r="F254" s="3">
        <v>69.67</v>
      </c>
      <c r="G254" s="3">
        <v>57.95</v>
      </c>
      <c r="H254" s="3">
        <f>ROUND(F254/D254*100,1)</f>
        <v>106.5</v>
      </c>
      <c r="I254" s="3"/>
      <c r="J254" s="8"/>
      <c r="K254" s="27"/>
    </row>
    <row r="255" spans="4:11" ht="14.1" hidden="1" customHeight="1" x14ac:dyDescent="0.25">
      <c r="D255" s="159" t="s">
        <v>127</v>
      </c>
      <c r="E255" s="159"/>
      <c r="F255" s="159"/>
      <c r="G255" s="159"/>
      <c r="H255" s="159"/>
      <c r="I255" s="3"/>
      <c r="J255" s="8"/>
      <c r="K255" s="27"/>
    </row>
    <row r="256" spans="4:11" ht="14.1" hidden="1" customHeight="1" x14ac:dyDescent="0.25">
      <c r="D256" s="3">
        <v>63.32</v>
      </c>
      <c r="E256" s="3">
        <v>51.28</v>
      </c>
      <c r="F256" s="3">
        <v>69.67</v>
      </c>
      <c r="G256" s="3">
        <v>57.95</v>
      </c>
      <c r="H256" s="3">
        <f>ROUND(F256/D256*100,1)</f>
        <v>110</v>
      </c>
      <c r="I256" s="3"/>
      <c r="J256" s="8"/>
      <c r="K256" s="27"/>
    </row>
    <row r="257" spans="4:11" ht="14.1" hidden="1" customHeight="1" x14ac:dyDescent="0.25">
      <c r="D257" s="3">
        <v>63.32</v>
      </c>
      <c r="E257" s="3">
        <v>60.44</v>
      </c>
      <c r="F257" s="3">
        <v>69.67</v>
      </c>
      <c r="G257" s="3">
        <v>68.3</v>
      </c>
      <c r="H257" s="3">
        <f>ROUND(F257/D257*100,1)</f>
        <v>110</v>
      </c>
      <c r="I257" s="3"/>
      <c r="J257" s="8"/>
      <c r="K257" s="27"/>
    </row>
    <row r="258" spans="4:11" ht="14.1" hidden="1" customHeight="1" x14ac:dyDescent="0.25">
      <c r="D258" s="3" t="s">
        <v>1</v>
      </c>
      <c r="E258" s="3"/>
      <c r="F258" s="3"/>
      <c r="G258" s="3"/>
      <c r="H258" s="3"/>
      <c r="I258" s="6"/>
      <c r="J258" s="8"/>
      <c r="K258" s="27"/>
    </row>
    <row r="259" spans="4:11" ht="14.1" hidden="1" customHeight="1" x14ac:dyDescent="0.25">
      <c r="D259" s="159" t="s">
        <v>128</v>
      </c>
      <c r="E259" s="159"/>
      <c r="F259" s="159"/>
      <c r="G259" s="159"/>
      <c r="H259" s="159"/>
      <c r="I259" s="3"/>
      <c r="J259" s="8"/>
      <c r="K259" s="27"/>
    </row>
    <row r="260" spans="4:11" ht="14.1" hidden="1" customHeight="1" x14ac:dyDescent="0.25">
      <c r="D260" s="3">
        <v>309.23</v>
      </c>
      <c r="E260" s="3">
        <v>94.81</v>
      </c>
      <c r="F260" s="3">
        <v>309.23</v>
      </c>
      <c r="G260" s="3">
        <v>107.13</v>
      </c>
      <c r="H260" s="3">
        <f>ROUND(F260/D260*100,1)</f>
        <v>100</v>
      </c>
      <c r="I260" s="6"/>
      <c r="J260" s="8"/>
      <c r="K260" s="27"/>
    </row>
    <row r="261" spans="4:11" ht="14.1" hidden="1" customHeight="1" x14ac:dyDescent="0.25">
      <c r="D261" s="159" t="s">
        <v>129</v>
      </c>
      <c r="E261" s="159"/>
      <c r="F261" s="159"/>
      <c r="G261" s="159"/>
      <c r="H261" s="159"/>
      <c r="I261" s="3"/>
      <c r="J261" s="8"/>
      <c r="K261" s="27"/>
    </row>
    <row r="262" spans="4:11" ht="14.1" hidden="1" customHeight="1" x14ac:dyDescent="0.25">
      <c r="D262" s="3">
        <v>6</v>
      </c>
      <c r="E262" s="3">
        <v>6</v>
      </c>
      <c r="F262" s="3">
        <v>6.78</v>
      </c>
      <c r="G262" s="3">
        <v>6.78</v>
      </c>
      <c r="H262" s="10">
        <f>ROUND(F262/D262*100,1)</f>
        <v>113</v>
      </c>
      <c r="I262" s="3"/>
      <c r="J262" s="8"/>
      <c r="K262" s="27"/>
    </row>
    <row r="263" spans="4:11" ht="14.1" hidden="1" customHeight="1" x14ac:dyDescent="0.25">
      <c r="D263" s="159" t="s">
        <v>130</v>
      </c>
      <c r="E263" s="159"/>
      <c r="F263" s="159"/>
      <c r="G263" s="159"/>
      <c r="H263" s="159"/>
      <c r="I263" s="3"/>
      <c r="J263" s="8"/>
      <c r="K263" s="27"/>
    </row>
    <row r="264" spans="4:11" ht="14.1" hidden="1" customHeight="1" x14ac:dyDescent="0.25">
      <c r="D264" s="3">
        <v>6</v>
      </c>
      <c r="E264" s="3">
        <v>6</v>
      </c>
      <c r="F264" s="3">
        <v>6.78</v>
      </c>
      <c r="G264" s="3">
        <v>6.78</v>
      </c>
      <c r="H264" s="10">
        <f>ROUND(F264/D264*100,1)</f>
        <v>113</v>
      </c>
      <c r="I264" s="3"/>
      <c r="J264" s="8"/>
      <c r="K264" s="27"/>
    </row>
    <row r="265" spans="4:11" ht="14.1" hidden="1" customHeight="1" x14ac:dyDescent="0.25">
      <c r="D265" s="159" t="s">
        <v>131</v>
      </c>
      <c r="E265" s="159"/>
      <c r="F265" s="159"/>
      <c r="G265" s="159"/>
      <c r="H265" s="159"/>
      <c r="I265" s="3"/>
      <c r="J265" s="8"/>
      <c r="K265" s="27"/>
    </row>
    <row r="266" spans="4:11" ht="14.1" hidden="1" customHeight="1" x14ac:dyDescent="0.25">
      <c r="D266" s="3">
        <v>15.47</v>
      </c>
      <c r="E266" s="3">
        <v>8.76</v>
      </c>
      <c r="F266" s="3">
        <v>15.47</v>
      </c>
      <c r="G266" s="3">
        <v>9.9</v>
      </c>
      <c r="H266" s="3">
        <f>ROUND(F266/D266*100,1)</f>
        <v>100</v>
      </c>
      <c r="I266" s="3"/>
      <c r="J266" s="8"/>
      <c r="K266" s="27"/>
    </row>
    <row r="267" spans="4:11" ht="14.1" hidden="1" customHeight="1" x14ac:dyDescent="0.25">
      <c r="D267" s="159" t="s">
        <v>132</v>
      </c>
      <c r="E267" s="159"/>
      <c r="F267" s="159"/>
      <c r="G267" s="159"/>
      <c r="H267" s="159"/>
      <c r="I267" s="3"/>
      <c r="J267" s="8"/>
      <c r="K267" s="27"/>
    </row>
    <row r="268" spans="4:11" ht="14.1" hidden="1" customHeight="1" x14ac:dyDescent="0.25">
      <c r="D268" s="3">
        <v>12.65</v>
      </c>
      <c r="E268" s="3">
        <v>7.45</v>
      </c>
      <c r="F268" s="3">
        <v>12.65</v>
      </c>
      <c r="G268" s="3">
        <v>8.42</v>
      </c>
      <c r="H268" s="3">
        <f>ROUND(F268/D268*100,1)</f>
        <v>100</v>
      </c>
      <c r="I268" s="3"/>
      <c r="J268" s="8"/>
      <c r="K268" s="27"/>
    </row>
    <row r="269" spans="4:11" ht="14.1" hidden="1" customHeight="1" x14ac:dyDescent="0.25">
      <c r="D269" s="3" t="s">
        <v>1</v>
      </c>
      <c r="E269" s="3"/>
      <c r="F269" s="3"/>
      <c r="G269" s="3"/>
      <c r="H269" s="3"/>
      <c r="I269" s="6"/>
      <c r="J269" s="8"/>
      <c r="K269" s="27"/>
    </row>
    <row r="270" spans="4:11" ht="14.1" hidden="1" customHeight="1" x14ac:dyDescent="0.25">
      <c r="D270" s="159" t="s">
        <v>113</v>
      </c>
      <c r="E270" s="159"/>
      <c r="F270" s="159"/>
      <c r="G270" s="159"/>
      <c r="H270" s="159"/>
      <c r="I270" s="6"/>
      <c r="J270" s="8"/>
      <c r="K270" s="27"/>
    </row>
    <row r="271" spans="4:11" ht="14.1" hidden="1" customHeight="1" x14ac:dyDescent="0.25">
      <c r="D271" s="3">
        <v>37.5</v>
      </c>
      <c r="E271" s="7">
        <v>1.2639</v>
      </c>
      <c r="F271" s="7">
        <v>42.38</v>
      </c>
      <c r="G271" s="7">
        <v>1.4283845799999999</v>
      </c>
      <c r="H271" s="10">
        <f>ROUND(F271/D271*100,1)</f>
        <v>113</v>
      </c>
      <c r="I271" s="6"/>
      <c r="J271" s="8"/>
      <c r="K271" s="27"/>
    </row>
    <row r="272" spans="4:11" ht="14.1" hidden="1" customHeight="1" thickBot="1" x14ac:dyDescent="0.3">
      <c r="D272" s="21" t="s">
        <v>118</v>
      </c>
      <c r="E272" s="50"/>
      <c r="F272" s="50"/>
      <c r="G272" s="50"/>
      <c r="H272" s="20"/>
      <c r="I272" s="45">
        <v>62583.96</v>
      </c>
      <c r="J272" s="37"/>
      <c r="K272" s="30">
        <f>ROUND(I272*99%,2)</f>
        <v>61958.12</v>
      </c>
    </row>
    <row r="273" spans="4:11" ht="14.1" hidden="1" customHeight="1" x14ac:dyDescent="0.25">
      <c r="D273" s="25"/>
      <c r="E273" s="48"/>
      <c r="F273" s="48"/>
      <c r="G273" s="48"/>
      <c r="H273" s="26"/>
      <c r="I273" s="17"/>
      <c r="J273" s="15"/>
      <c r="K273" s="26"/>
    </row>
    <row r="274" spans="4:11" ht="14.1" hidden="1" customHeight="1" x14ac:dyDescent="0.25">
      <c r="D274" s="8"/>
      <c r="E274" s="8"/>
      <c r="F274" s="8"/>
      <c r="G274" s="8"/>
      <c r="H274" s="8"/>
      <c r="I274" s="8"/>
      <c r="J274" s="54" t="e">
        <f>#REF!+#REF!+#REF!+#REF!+#REF!+#REF!+#REF!+#REF!+#REF!+#REF!+#REF!</f>
        <v>#REF!</v>
      </c>
      <c r="K274" s="55" t="e">
        <f>217946.69-J274</f>
        <v>#REF!</v>
      </c>
    </row>
    <row r="275" spans="4:11" ht="14.1" hidden="1" customHeight="1" thickBot="1" x14ac:dyDescent="0.3">
      <c r="D275" s="160" t="s">
        <v>134</v>
      </c>
      <c r="E275" s="160"/>
      <c r="F275" s="160"/>
      <c r="G275" s="160"/>
      <c r="H275" s="160"/>
      <c r="I275" s="16"/>
      <c r="J275" s="64"/>
      <c r="K275" s="65"/>
    </row>
    <row r="276" spans="4:11" ht="14.1" hidden="1" customHeight="1" x14ac:dyDescent="0.25">
      <c r="D276" s="158" t="s">
        <v>135</v>
      </c>
      <c r="E276" s="158"/>
      <c r="F276" s="158"/>
      <c r="G276" s="158"/>
      <c r="H276" s="158"/>
      <c r="I276" s="18"/>
      <c r="J276" s="66"/>
      <c r="K276" s="67"/>
    </row>
    <row r="277" spans="4:11" ht="14.1" hidden="1" customHeight="1" thickBot="1" x14ac:dyDescent="0.3">
      <c r="D277" s="20">
        <v>20.05</v>
      </c>
      <c r="E277" s="20">
        <v>12.43</v>
      </c>
      <c r="F277" s="20">
        <v>21.55</v>
      </c>
      <c r="G277" s="20">
        <v>14.05</v>
      </c>
      <c r="H277" s="20">
        <f>ROUND(F277/D277*100,1)</f>
        <v>107.5</v>
      </c>
      <c r="I277" s="21">
        <v>7977.08</v>
      </c>
      <c r="J277" s="68"/>
      <c r="K277" s="30">
        <f>ROUND(I277*99%,2)</f>
        <v>7897.31</v>
      </c>
    </row>
    <row r="278" spans="4:11" ht="14.1" hidden="1" customHeight="1" thickBot="1" x14ac:dyDescent="0.3">
      <c r="D278" s="69"/>
      <c r="E278" s="69"/>
      <c r="F278" s="69"/>
      <c r="G278" s="69"/>
      <c r="H278" s="69"/>
      <c r="I278" s="72">
        <f>I15+I18+I33+I54+I63+I132+I155+I177+I181+I198+I218+I229+I272+I277</f>
        <v>289451.03000000003</v>
      </c>
      <c r="J278" s="73"/>
      <c r="K278" s="74">
        <f>K15+K18+K33+K54+K63+K132+K155+K177+K181+K198+K218+K229+K272+K277</f>
        <v>135381.99</v>
      </c>
    </row>
    <row r="279" spans="4:11" ht="14.1" hidden="1" customHeight="1" x14ac:dyDescent="0.25">
      <c r="D279" s="185" t="s">
        <v>119</v>
      </c>
      <c r="E279" s="185"/>
      <c r="F279" s="185"/>
      <c r="G279" s="185"/>
      <c r="H279" s="185"/>
      <c r="I279" s="185"/>
      <c r="J279" s="185"/>
    </row>
    <row r="280" spans="4:11" ht="14.1" hidden="1" customHeight="1" x14ac:dyDescent="0.25">
      <c r="D280" s="186" t="s">
        <v>120</v>
      </c>
      <c r="E280" s="186"/>
      <c r="F280" s="186"/>
      <c r="G280" s="186"/>
      <c r="H280" s="186"/>
      <c r="I280" s="186"/>
      <c r="J280" s="186"/>
    </row>
    <row r="281" spans="4:11" ht="15.75" hidden="1" x14ac:dyDescent="0.25">
      <c r="D281" s="2"/>
      <c r="E281" s="2"/>
      <c r="F281" s="2"/>
      <c r="G281" s="2"/>
      <c r="H281" s="2"/>
      <c r="I281" s="2"/>
      <c r="J281" s="2"/>
    </row>
    <row r="282" spans="4:11" ht="15.75" hidden="1" x14ac:dyDescent="0.25">
      <c r="D282" s="158"/>
      <c r="E282" s="158"/>
      <c r="F282" s="158"/>
      <c r="G282" s="158"/>
      <c r="H282" s="158"/>
      <c r="I282" s="2"/>
      <c r="J282" s="2"/>
    </row>
    <row r="283" spans="4:11" ht="15.75" hidden="1" x14ac:dyDescent="0.25">
      <c r="D283" s="159" t="s">
        <v>14</v>
      </c>
      <c r="E283" s="159"/>
      <c r="F283" s="159"/>
      <c r="G283" s="159"/>
      <c r="H283" s="159"/>
      <c r="I283" s="2"/>
      <c r="J283" s="2"/>
    </row>
    <row r="284" spans="4:11" ht="15.75" hidden="1" x14ac:dyDescent="0.25">
      <c r="D284" s="3">
        <v>95.58</v>
      </c>
      <c r="E284" s="3">
        <v>24.55</v>
      </c>
      <c r="F284" s="3">
        <v>90.58</v>
      </c>
      <c r="G284" s="3">
        <v>27.74</v>
      </c>
      <c r="H284" s="3">
        <f>ROUND(F284/D284*100,1)</f>
        <v>94.8</v>
      </c>
      <c r="I284" s="2"/>
      <c r="J284" s="2"/>
    </row>
    <row r="285" spans="4:11" ht="15.75" hidden="1" x14ac:dyDescent="0.25">
      <c r="D285" s="159" t="s">
        <v>15</v>
      </c>
      <c r="E285" s="159"/>
      <c r="F285" s="159"/>
      <c r="G285" s="159"/>
      <c r="H285" s="159"/>
      <c r="I285" s="2"/>
      <c r="J285" s="2"/>
    </row>
    <row r="286" spans="4:11" ht="15.75" hidden="1" x14ac:dyDescent="0.25">
      <c r="D286" s="3">
        <v>94.45</v>
      </c>
      <c r="E286" s="3">
        <v>23.3</v>
      </c>
      <c r="F286" s="3">
        <v>89.45</v>
      </c>
      <c r="G286" s="3">
        <v>26.33</v>
      </c>
      <c r="H286" s="3">
        <f>ROUND(F286/D286*100,1)</f>
        <v>94.7</v>
      </c>
      <c r="I286" s="2"/>
      <c r="J286" s="2"/>
    </row>
    <row r="287" spans="4:11" ht="15.75" hidden="1" x14ac:dyDescent="0.25">
      <c r="D287" s="159" t="s">
        <v>16</v>
      </c>
      <c r="E287" s="159"/>
      <c r="F287" s="159"/>
      <c r="G287" s="159"/>
      <c r="H287" s="159"/>
      <c r="I287" s="2"/>
      <c r="J287" s="2"/>
    </row>
    <row r="288" spans="4:11" ht="15.75" hidden="1" x14ac:dyDescent="0.25">
      <c r="D288" s="3">
        <v>89.84</v>
      </c>
      <c r="E288" s="3">
        <v>17.95</v>
      </c>
      <c r="F288" s="3">
        <v>74.84</v>
      </c>
      <c r="G288" s="3">
        <v>20.28</v>
      </c>
      <c r="H288" s="3">
        <f>ROUND(F288/D288*100,1)</f>
        <v>83.3</v>
      </c>
      <c r="I288" s="2"/>
      <c r="J288" s="2"/>
    </row>
    <row r="289" spans="1:10" ht="15.75" hidden="1" x14ac:dyDescent="0.25">
      <c r="D289" s="159" t="s">
        <v>17</v>
      </c>
      <c r="E289" s="159"/>
      <c r="F289" s="159"/>
      <c r="G289" s="159"/>
      <c r="H289" s="159"/>
      <c r="I289" s="2"/>
      <c r="J289" s="2"/>
    </row>
    <row r="290" spans="1:10" ht="15.75" hidden="1" x14ac:dyDescent="0.25">
      <c r="D290" s="3">
        <v>88.71</v>
      </c>
      <c r="E290" s="3">
        <v>16.7</v>
      </c>
      <c r="F290" s="3">
        <v>73.709999999999994</v>
      </c>
      <c r="G290" s="3">
        <v>18.87</v>
      </c>
      <c r="H290" s="3">
        <f>ROUND(F290/D290*100,1)</f>
        <v>83.1</v>
      </c>
      <c r="I290" s="2"/>
      <c r="J290" s="2"/>
    </row>
    <row r="291" spans="1:10" ht="15.75" hidden="1" x14ac:dyDescent="0.25">
      <c r="D291" s="159" t="s">
        <v>18</v>
      </c>
      <c r="E291" s="159"/>
      <c r="F291" s="159"/>
      <c r="G291" s="159"/>
      <c r="H291" s="159"/>
      <c r="I291" s="2"/>
      <c r="J291" s="2"/>
    </row>
    <row r="292" spans="1:10" ht="15.75" hidden="1" x14ac:dyDescent="0.25">
      <c r="D292" s="3">
        <v>57.01</v>
      </c>
      <c r="E292" s="3">
        <v>11.15</v>
      </c>
      <c r="F292" s="3">
        <v>57.01</v>
      </c>
      <c r="G292" s="3">
        <v>12.6</v>
      </c>
      <c r="H292" s="3">
        <f>ROUND(F292/D292*100,1)</f>
        <v>100</v>
      </c>
      <c r="I292" s="2"/>
      <c r="J292" s="2"/>
    </row>
    <row r="293" spans="1:10" ht="15.75" hidden="1" x14ac:dyDescent="0.25">
      <c r="D293" s="159" t="s">
        <v>19</v>
      </c>
      <c r="E293" s="159"/>
      <c r="F293" s="159"/>
      <c r="G293" s="159"/>
      <c r="H293" s="159"/>
      <c r="I293" s="2"/>
      <c r="J293" s="2"/>
    </row>
    <row r="294" spans="1:10" ht="15.75" hidden="1" x14ac:dyDescent="0.25">
      <c r="D294" s="3">
        <v>87.26</v>
      </c>
      <c r="E294" s="3">
        <v>15.49</v>
      </c>
      <c r="F294" s="3">
        <v>72.260000000000005</v>
      </c>
      <c r="G294" s="3">
        <v>17.5</v>
      </c>
      <c r="H294" s="3">
        <f>ROUND(F294/D294*100,1)</f>
        <v>82.8</v>
      </c>
      <c r="I294" s="2"/>
      <c r="J294" s="2"/>
    </row>
    <row r="295" spans="1:10" ht="16.5" hidden="1" thickBot="1" x14ac:dyDescent="0.3">
      <c r="D295" s="21"/>
      <c r="E295" s="20"/>
      <c r="F295" s="20"/>
      <c r="G295" s="20"/>
      <c r="H295" s="20"/>
      <c r="I295" s="2"/>
      <c r="J295" s="2"/>
    </row>
    <row r="296" spans="1:10" ht="8.25" customHeight="1" x14ac:dyDescent="0.25">
      <c r="D296" s="2"/>
      <c r="E296" s="2"/>
      <c r="F296" s="2"/>
      <c r="G296" s="2"/>
      <c r="H296" s="2"/>
      <c r="I296" s="2"/>
      <c r="J296" s="2"/>
    </row>
    <row r="297" spans="1:10" ht="15.75" x14ac:dyDescent="0.25">
      <c r="A297" s="85" t="s">
        <v>160</v>
      </c>
      <c r="B297" s="2"/>
      <c r="C297" s="2"/>
      <c r="D297" s="85"/>
      <c r="E297" s="2" t="s">
        <v>142</v>
      </c>
      <c r="F297" s="85" t="s">
        <v>141</v>
      </c>
      <c r="I297" s="2"/>
      <c r="J297" s="2"/>
    </row>
    <row r="298" spans="1:10" ht="12" customHeight="1" x14ac:dyDescent="0.25">
      <c r="A298" s="85"/>
      <c r="B298" s="2"/>
      <c r="C298" s="85"/>
      <c r="D298" s="91" t="s">
        <v>139</v>
      </c>
      <c r="E298" s="2"/>
      <c r="F298" s="85"/>
      <c r="I298" s="2"/>
      <c r="J298" s="2"/>
    </row>
    <row r="299" spans="1:10" ht="15.75" x14ac:dyDescent="0.25">
      <c r="A299" s="85"/>
      <c r="B299" s="2"/>
      <c r="C299" s="85"/>
      <c r="D299" s="86"/>
      <c r="E299" s="2"/>
      <c r="F299" s="85"/>
      <c r="I299" s="2"/>
      <c r="J299" s="2"/>
    </row>
    <row r="300" spans="1:10" ht="5.25" customHeight="1" x14ac:dyDescent="0.25">
      <c r="A300" s="85"/>
      <c r="B300" s="2"/>
      <c r="C300" s="2"/>
      <c r="D300" s="2"/>
      <c r="E300" s="2"/>
      <c r="F300" s="85"/>
      <c r="I300" s="2"/>
      <c r="J300" s="2"/>
    </row>
    <row r="301" spans="1:10" ht="15.75" x14ac:dyDescent="0.25">
      <c r="A301" s="85" t="s">
        <v>140</v>
      </c>
      <c r="B301" s="2"/>
      <c r="C301" s="2"/>
      <c r="D301" s="2"/>
      <c r="E301" s="2"/>
      <c r="I301" s="2"/>
      <c r="J301" s="2"/>
    </row>
    <row r="302" spans="1:10" ht="15.75" x14ac:dyDescent="0.25">
      <c r="D302" s="2"/>
      <c r="E302" s="2"/>
      <c r="F302" s="2"/>
      <c r="G302" s="2"/>
      <c r="H302" s="2"/>
      <c r="I302" s="2"/>
      <c r="J302" s="2"/>
    </row>
    <row r="303" spans="1:10" ht="15.75" x14ac:dyDescent="0.25">
      <c r="D303" s="2"/>
      <c r="E303" s="2"/>
      <c r="F303" s="2"/>
      <c r="G303" s="2"/>
      <c r="H303" s="2"/>
      <c r="I303" s="2"/>
      <c r="J303" s="2"/>
    </row>
    <row r="304" spans="1:10" ht="15.75" x14ac:dyDescent="0.25">
      <c r="D304" s="2"/>
      <c r="E304" s="2"/>
      <c r="F304" s="2"/>
      <c r="G304" s="2"/>
      <c r="H304" s="2"/>
      <c r="I304" s="2"/>
      <c r="J304" s="2"/>
    </row>
    <row r="305" spans="4:10" ht="15.75" x14ac:dyDescent="0.25">
      <c r="D305" s="2"/>
      <c r="E305" s="2"/>
      <c r="F305" s="2"/>
      <c r="G305" s="2"/>
      <c r="H305" s="2"/>
      <c r="I305" s="2"/>
      <c r="J305" s="2"/>
    </row>
    <row r="306" spans="4:10" ht="15.75" x14ac:dyDescent="0.25">
      <c r="D306" s="2"/>
      <c r="E306" s="2"/>
      <c r="F306" s="2"/>
      <c r="G306" s="2"/>
      <c r="H306" s="2"/>
      <c r="I306" s="2"/>
      <c r="J306" s="2"/>
    </row>
    <row r="307" spans="4:10" ht="15.75" x14ac:dyDescent="0.25">
      <c r="D307" s="2"/>
      <c r="E307" s="2"/>
      <c r="F307" s="2"/>
      <c r="G307" s="2"/>
      <c r="H307" s="2"/>
      <c r="I307" s="2"/>
      <c r="J307" s="2"/>
    </row>
    <row r="308" spans="4:10" ht="15.75" x14ac:dyDescent="0.25">
      <c r="D308" s="2"/>
      <c r="E308" s="2"/>
      <c r="F308" s="2"/>
      <c r="G308" s="2"/>
      <c r="H308" s="2"/>
      <c r="I308" s="2"/>
      <c r="J308" s="2"/>
    </row>
    <row r="309" spans="4:10" ht="15.75" x14ac:dyDescent="0.25">
      <c r="D309" s="2"/>
      <c r="E309" s="2"/>
      <c r="F309" s="2"/>
      <c r="G309" s="2"/>
      <c r="H309" s="2"/>
      <c r="I309" s="2"/>
      <c r="J309" s="2"/>
    </row>
    <row r="310" spans="4:10" ht="15.75" x14ac:dyDescent="0.25">
      <c r="D310" s="2"/>
      <c r="E310" s="2"/>
      <c r="F310" s="2"/>
      <c r="G310" s="2"/>
      <c r="H310" s="2"/>
      <c r="I310" s="2"/>
      <c r="J310" s="2"/>
    </row>
    <row r="311" spans="4:10" ht="15.75" x14ac:dyDescent="0.25">
      <c r="D311" s="2"/>
      <c r="E311" s="2"/>
      <c r="F311" s="2"/>
      <c r="G311" s="2"/>
      <c r="H311" s="2"/>
      <c r="I311" s="2"/>
      <c r="J311" s="2"/>
    </row>
    <row r="312" spans="4:10" ht="15.75" x14ac:dyDescent="0.25">
      <c r="D312" s="2"/>
      <c r="E312" s="2"/>
      <c r="F312" s="2"/>
      <c r="G312" s="2"/>
      <c r="H312" s="2"/>
      <c r="I312" s="2"/>
      <c r="J312" s="2"/>
    </row>
    <row r="313" spans="4:10" ht="15.75" x14ac:dyDescent="0.25">
      <c r="D313" s="2"/>
      <c r="E313" s="2"/>
      <c r="F313" s="2"/>
      <c r="G313" s="2"/>
      <c r="H313" s="2"/>
      <c r="I313" s="2"/>
      <c r="J313" s="2"/>
    </row>
    <row r="314" spans="4:10" ht="15.75" x14ac:dyDescent="0.25">
      <c r="D314" s="2"/>
      <c r="E314" s="2"/>
      <c r="F314" s="2"/>
      <c r="G314" s="2"/>
      <c r="H314" s="2"/>
      <c r="I314" s="2"/>
      <c r="J314" s="2"/>
    </row>
    <row r="315" spans="4:10" ht="15.75" x14ac:dyDescent="0.25">
      <c r="D315" s="2"/>
      <c r="E315" s="2"/>
      <c r="F315" s="2"/>
      <c r="G315" s="2"/>
      <c r="H315" s="2"/>
      <c r="I315" s="2"/>
      <c r="J315" s="2"/>
    </row>
    <row r="316" spans="4:10" ht="15.75" x14ac:dyDescent="0.25">
      <c r="D316" s="2"/>
      <c r="E316" s="2"/>
      <c r="F316" s="2"/>
      <c r="G316" s="2"/>
      <c r="H316" s="2"/>
      <c r="I316" s="2"/>
      <c r="J316" s="2"/>
    </row>
    <row r="317" spans="4:10" ht="15.75" x14ac:dyDescent="0.25">
      <c r="D317" s="2"/>
      <c r="E317" s="2"/>
      <c r="F317" s="2"/>
      <c r="G317" s="2"/>
      <c r="H317" s="2"/>
      <c r="I317" s="2"/>
      <c r="J317" s="2"/>
    </row>
    <row r="318" spans="4:10" ht="15.75" x14ac:dyDescent="0.25">
      <c r="D318" s="2"/>
      <c r="E318" s="2"/>
      <c r="F318" s="2"/>
      <c r="G318" s="2"/>
      <c r="H318" s="2"/>
      <c r="I318" s="2"/>
      <c r="J318" s="2"/>
    </row>
    <row r="319" spans="4:10" ht="15.75" x14ac:dyDescent="0.25">
      <c r="D319" s="2"/>
      <c r="E319" s="2"/>
      <c r="F319" s="2"/>
      <c r="G319" s="2"/>
      <c r="H319" s="2"/>
      <c r="I319" s="2"/>
      <c r="J319" s="2"/>
    </row>
    <row r="320" spans="4:10" ht="15.75" x14ac:dyDescent="0.25">
      <c r="D320" s="2"/>
      <c r="E320" s="2"/>
      <c r="F320" s="2"/>
      <c r="G320" s="2"/>
      <c r="H320" s="2"/>
      <c r="I320" s="2"/>
      <c r="J320" s="2"/>
    </row>
    <row r="321" spans="4:10" ht="15.75" x14ac:dyDescent="0.25">
      <c r="D321" s="2"/>
      <c r="E321" s="2"/>
      <c r="F321" s="2"/>
      <c r="G321" s="2"/>
      <c r="H321" s="2"/>
      <c r="I321" s="2"/>
      <c r="J321" s="2"/>
    </row>
    <row r="322" spans="4:10" ht="15.75" x14ac:dyDescent="0.25">
      <c r="D322" s="2"/>
      <c r="E322" s="2"/>
      <c r="F322" s="2"/>
      <c r="G322" s="2"/>
      <c r="H322" s="2"/>
      <c r="I322" s="2"/>
      <c r="J322" s="2"/>
    </row>
    <row r="323" spans="4:10" ht="15.75" x14ac:dyDescent="0.25">
      <c r="D323" s="2"/>
      <c r="E323" s="2"/>
      <c r="F323" s="2"/>
      <c r="G323" s="2"/>
      <c r="H323" s="2"/>
      <c r="I323" s="2"/>
      <c r="J323" s="2"/>
    </row>
    <row r="324" spans="4:10" ht="15.75" x14ac:dyDescent="0.25">
      <c r="D324" s="2"/>
      <c r="E324" s="2"/>
      <c r="F324" s="2"/>
      <c r="G324" s="2"/>
      <c r="H324" s="2"/>
      <c r="I324" s="2"/>
      <c r="J324" s="2"/>
    </row>
    <row r="325" spans="4:10" ht="15.75" x14ac:dyDescent="0.25">
      <c r="D325" s="2"/>
      <c r="E325" s="2"/>
      <c r="F325" s="2"/>
      <c r="G325" s="2"/>
      <c r="H325" s="2"/>
      <c r="I325" s="2"/>
      <c r="J325" s="2"/>
    </row>
    <row r="326" spans="4:10" ht="15.75" x14ac:dyDescent="0.25">
      <c r="D326" s="2"/>
      <c r="E326" s="2"/>
      <c r="F326" s="2"/>
      <c r="G326" s="2"/>
      <c r="H326" s="2"/>
      <c r="I326" s="2"/>
      <c r="J326" s="2"/>
    </row>
    <row r="327" spans="4:10" ht="15.75" x14ac:dyDescent="0.25">
      <c r="D327" s="2"/>
      <c r="E327" s="2"/>
      <c r="F327" s="2"/>
      <c r="G327" s="2"/>
      <c r="H327" s="2"/>
      <c r="I327" s="2"/>
      <c r="J327" s="2"/>
    </row>
    <row r="328" spans="4:10" ht="15.75" x14ac:dyDescent="0.25">
      <c r="D328" s="2"/>
      <c r="E328" s="2"/>
      <c r="F328" s="2"/>
      <c r="G328" s="2"/>
      <c r="H328" s="2"/>
      <c r="I328" s="2"/>
      <c r="J328" s="2"/>
    </row>
    <row r="329" spans="4:10" ht="15.75" x14ac:dyDescent="0.25">
      <c r="D329" s="2"/>
      <c r="E329" s="2"/>
      <c r="F329" s="2"/>
      <c r="G329" s="2"/>
      <c r="H329" s="2"/>
      <c r="I329" s="2"/>
      <c r="J329" s="2"/>
    </row>
    <row r="330" spans="4:10" ht="15.75" x14ac:dyDescent="0.25">
      <c r="D330" s="2"/>
      <c r="E330" s="2"/>
      <c r="F330" s="2"/>
      <c r="G330" s="2"/>
      <c r="H330" s="2"/>
      <c r="I330" s="2"/>
      <c r="J330" s="2"/>
    </row>
    <row r="331" spans="4:10" ht="15.75" x14ac:dyDescent="0.25">
      <c r="D331" s="2"/>
      <c r="E331" s="2"/>
      <c r="F331" s="2"/>
      <c r="G331" s="2"/>
      <c r="H331" s="2"/>
      <c r="I331" s="2"/>
      <c r="J331" s="2"/>
    </row>
    <row r="332" spans="4:10" ht="15.75" x14ac:dyDescent="0.25">
      <c r="D332" s="2"/>
      <c r="E332" s="2"/>
      <c r="F332" s="2"/>
      <c r="G332" s="2"/>
      <c r="H332" s="2"/>
      <c r="I332" s="2"/>
      <c r="J332" s="2"/>
    </row>
    <row r="333" spans="4:10" ht="15.75" x14ac:dyDescent="0.25">
      <c r="D333" s="2"/>
      <c r="E333" s="2"/>
      <c r="F333" s="2"/>
      <c r="G333" s="2"/>
      <c r="H333" s="2"/>
      <c r="I333" s="2"/>
      <c r="J333" s="2"/>
    </row>
    <row r="334" spans="4:10" ht="15.75" x14ac:dyDescent="0.25">
      <c r="D334" s="2"/>
      <c r="E334" s="2"/>
      <c r="F334" s="2"/>
      <c r="G334" s="2"/>
      <c r="H334" s="2"/>
      <c r="I334" s="2"/>
      <c r="J334" s="2"/>
    </row>
    <row r="335" spans="4:10" ht="15.75" x14ac:dyDescent="0.25">
      <c r="D335" s="2"/>
      <c r="E335" s="2"/>
      <c r="F335" s="2"/>
      <c r="G335" s="2"/>
      <c r="H335" s="2"/>
      <c r="I335" s="2"/>
      <c r="J335" s="2"/>
    </row>
    <row r="336" spans="4:10" ht="15.75" x14ac:dyDescent="0.25">
      <c r="D336" s="2"/>
      <c r="E336" s="2"/>
      <c r="F336" s="2"/>
      <c r="G336" s="2"/>
      <c r="H336" s="2"/>
      <c r="I336" s="2"/>
      <c r="J336" s="2"/>
    </row>
    <row r="337" spans="4:10" ht="15.75" x14ac:dyDescent="0.25">
      <c r="D337" s="2"/>
      <c r="E337" s="2"/>
      <c r="F337" s="2"/>
      <c r="G337" s="2"/>
      <c r="H337" s="2"/>
      <c r="I337" s="2"/>
      <c r="J337" s="2"/>
    </row>
    <row r="338" spans="4:10" ht="15.75" x14ac:dyDescent="0.25">
      <c r="D338" s="2"/>
      <c r="E338" s="2"/>
      <c r="F338" s="2"/>
      <c r="G338" s="2"/>
      <c r="H338" s="2"/>
      <c r="I338" s="2"/>
      <c r="J338" s="2"/>
    </row>
  </sheetData>
  <mergeCells count="150">
    <mergeCell ref="I9:K9"/>
    <mergeCell ref="D17:H17"/>
    <mergeCell ref="C7:C10"/>
    <mergeCell ref="D20:H20"/>
    <mergeCell ref="D21:H21"/>
    <mergeCell ref="J21:J33"/>
    <mergeCell ref="D23:H23"/>
    <mergeCell ref="D25:H25"/>
    <mergeCell ref="D27:H27"/>
    <mergeCell ref="D29:H29"/>
    <mergeCell ref="D31:H31"/>
    <mergeCell ref="D35:H35"/>
    <mergeCell ref="D36:H36"/>
    <mergeCell ref="J36:J54"/>
    <mergeCell ref="D38:H38"/>
    <mergeCell ref="D40:H40"/>
    <mergeCell ref="D42:H42"/>
    <mergeCell ref="D44:H44"/>
    <mergeCell ref="D46:H46"/>
    <mergeCell ref="D48:H48"/>
    <mergeCell ref="D50:H50"/>
    <mergeCell ref="D52:H52"/>
    <mergeCell ref="D56:H56"/>
    <mergeCell ref="D57:H57"/>
    <mergeCell ref="D59:H59"/>
    <mergeCell ref="D61:H61"/>
    <mergeCell ref="D65:H65"/>
    <mergeCell ref="D66:H66"/>
    <mergeCell ref="D67:H67"/>
    <mergeCell ref="D69:H69"/>
    <mergeCell ref="D71:H71"/>
    <mergeCell ref="D73:H73"/>
    <mergeCell ref="D75:H75"/>
    <mergeCell ref="D77:H77"/>
    <mergeCell ref="D79:H79"/>
    <mergeCell ref="D81:H81"/>
    <mergeCell ref="D83:H83"/>
    <mergeCell ref="D85:H85"/>
    <mergeCell ref="D87:H87"/>
    <mergeCell ref="D88:H88"/>
    <mergeCell ref="D89:H89"/>
    <mergeCell ref="D91:H91"/>
    <mergeCell ref="D93:H93"/>
    <mergeCell ref="D95:H95"/>
    <mergeCell ref="D96:H96"/>
    <mergeCell ref="D98:H98"/>
    <mergeCell ref="D99:H99"/>
    <mergeCell ref="D101:H101"/>
    <mergeCell ref="D103:H103"/>
    <mergeCell ref="D105:H105"/>
    <mergeCell ref="D107:H107"/>
    <mergeCell ref="D109:H109"/>
    <mergeCell ref="D111:H111"/>
    <mergeCell ref="D113:H113"/>
    <mergeCell ref="D114:H114"/>
    <mergeCell ref="D116:H116"/>
    <mergeCell ref="D118:H118"/>
    <mergeCell ref="D119:H119"/>
    <mergeCell ref="D121:H121"/>
    <mergeCell ref="D123:H123"/>
    <mergeCell ref="D124:H124"/>
    <mergeCell ref="D126:H126"/>
    <mergeCell ref="D128:H128"/>
    <mergeCell ref="D130:H130"/>
    <mergeCell ref="D134:H134"/>
    <mergeCell ref="D135:H135"/>
    <mergeCell ref="D136:H136"/>
    <mergeCell ref="D138:H138"/>
    <mergeCell ref="D140:H140"/>
    <mergeCell ref="D142:H142"/>
    <mergeCell ref="D144:H144"/>
    <mergeCell ref="D146:H146"/>
    <mergeCell ref="D148:H148"/>
    <mergeCell ref="D149:H149"/>
    <mergeCell ref="D151:H151"/>
    <mergeCell ref="D153:H153"/>
    <mergeCell ref="D157:J157"/>
    <mergeCell ref="D158:H158"/>
    <mergeCell ref="D159:H159"/>
    <mergeCell ref="D161:H161"/>
    <mergeCell ref="D163:H163"/>
    <mergeCell ref="D165:H165"/>
    <mergeCell ref="D167:H167"/>
    <mergeCell ref="D168:H168"/>
    <mergeCell ref="D170:H170"/>
    <mergeCell ref="D171:H171"/>
    <mergeCell ref="D173:H173"/>
    <mergeCell ref="D175:H175"/>
    <mergeCell ref="D179:J179"/>
    <mergeCell ref="D180:J180"/>
    <mergeCell ref="D183:J183"/>
    <mergeCell ref="D184:J184"/>
    <mergeCell ref="D186:H186"/>
    <mergeCell ref="D188:H188"/>
    <mergeCell ref="D190:H190"/>
    <mergeCell ref="D192:H192"/>
    <mergeCell ref="D194:H194"/>
    <mergeCell ref="D196:H196"/>
    <mergeCell ref="D200:H200"/>
    <mergeCell ref="D201:H201"/>
    <mergeCell ref="D203:H203"/>
    <mergeCell ref="D205:H205"/>
    <mergeCell ref="D207:H207"/>
    <mergeCell ref="D210:H210"/>
    <mergeCell ref="D211:H211"/>
    <mergeCell ref="D213:H213"/>
    <mergeCell ref="D215:H215"/>
    <mergeCell ref="D220:J220"/>
    <mergeCell ref="D221:H221"/>
    <mergeCell ref="D223:H223"/>
    <mergeCell ref="D225:H225"/>
    <mergeCell ref="D227:H227"/>
    <mergeCell ref="D261:H261"/>
    <mergeCell ref="D263:H263"/>
    <mergeCell ref="D265:H265"/>
    <mergeCell ref="D267:H267"/>
    <mergeCell ref="D270:H270"/>
    <mergeCell ref="D231:H231"/>
    <mergeCell ref="D232:H232"/>
    <mergeCell ref="D234:H234"/>
    <mergeCell ref="D236:H236"/>
    <mergeCell ref="D237:H237"/>
    <mergeCell ref="D240:H240"/>
    <mergeCell ref="D242:H242"/>
    <mergeCell ref="D245:H245"/>
    <mergeCell ref="D247:H247"/>
    <mergeCell ref="D291:H291"/>
    <mergeCell ref="D293:H293"/>
    <mergeCell ref="A4:H4"/>
    <mergeCell ref="F7:F10"/>
    <mergeCell ref="G7:G10"/>
    <mergeCell ref="H7:H10"/>
    <mergeCell ref="F2:H2"/>
    <mergeCell ref="A7:A10"/>
    <mergeCell ref="B7:B10"/>
    <mergeCell ref="D7:D10"/>
    <mergeCell ref="E7:E10"/>
    <mergeCell ref="D275:H275"/>
    <mergeCell ref="D276:H276"/>
    <mergeCell ref="D279:J279"/>
    <mergeCell ref="D280:J280"/>
    <mergeCell ref="D282:H282"/>
    <mergeCell ref="D283:H283"/>
    <mergeCell ref="D285:H285"/>
    <mergeCell ref="D287:H287"/>
    <mergeCell ref="D289:H289"/>
    <mergeCell ref="D250:H250"/>
    <mergeCell ref="D253:H253"/>
    <mergeCell ref="D255:H255"/>
    <mergeCell ref="D259:H259"/>
  </mergeCells>
  <pageMargins left="0" right="0" top="0" bottom="0" header="0.19685039370078741" footer="0.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341"/>
  <sheetViews>
    <sheetView view="pageBreakPreview" zoomScale="77" zoomScaleNormal="100" zoomScaleSheetLayoutView="77" workbookViewId="0">
      <selection activeCell="A4" sqref="A4:N4"/>
    </sheetView>
  </sheetViews>
  <sheetFormatPr defaultRowHeight="12.75" x14ac:dyDescent="0.2"/>
  <cols>
    <col min="1" max="1" width="18.42578125" customWidth="1"/>
    <col min="2" max="3" width="14.5703125" customWidth="1"/>
    <col min="4" max="5" width="17.140625" customWidth="1"/>
    <col min="6" max="6" width="11.7109375" customWidth="1"/>
    <col min="7" max="7" width="11.42578125" customWidth="1"/>
    <col min="8" max="9" width="17.140625" customWidth="1"/>
    <col min="10" max="10" width="12" customWidth="1"/>
    <col min="11" max="11" width="11.5703125" customWidth="1"/>
    <col min="12" max="12" width="20.28515625" customWidth="1"/>
    <col min="13" max="13" width="15" customWidth="1"/>
    <col min="14" max="14" width="15.140625" customWidth="1"/>
    <col min="15" max="15" width="15.5703125" hidden="1" customWidth="1"/>
    <col min="16" max="16" width="18.7109375" hidden="1" customWidth="1"/>
    <col min="17" max="17" width="17.42578125" hidden="1" customWidth="1"/>
  </cols>
  <sheetData>
    <row r="2" spans="1:19" ht="111.75" customHeight="1" x14ac:dyDescent="0.25">
      <c r="I2" s="96"/>
      <c r="J2" s="96"/>
      <c r="K2" s="96"/>
      <c r="L2" s="141" t="s">
        <v>185</v>
      </c>
      <c r="M2" s="141"/>
      <c r="N2" s="141"/>
    </row>
    <row r="3" spans="1:19" ht="15" customHeight="1" x14ac:dyDescent="0.2">
      <c r="L3" s="84"/>
      <c r="M3" s="84"/>
      <c r="N3" s="84"/>
    </row>
    <row r="4" spans="1:19" ht="50.25" customHeight="1" x14ac:dyDescent="0.3">
      <c r="A4" s="153" t="s">
        <v>193</v>
      </c>
      <c r="B4" s="153"/>
      <c r="C4" s="153"/>
      <c r="D4" s="153"/>
      <c r="E4" s="153"/>
      <c r="F4" s="153"/>
      <c r="G4" s="153"/>
      <c r="H4" s="154"/>
      <c r="I4" s="154"/>
      <c r="J4" s="154"/>
      <c r="K4" s="154"/>
      <c r="L4" s="154"/>
      <c r="M4" s="154"/>
      <c r="N4" s="154"/>
      <c r="O4" s="87"/>
      <c r="P4" s="81"/>
      <c r="Q4" s="81"/>
      <c r="R4" s="79"/>
    </row>
    <row r="5" spans="1:19" ht="18" customHeight="1" x14ac:dyDescent="0.25">
      <c r="A5" s="155" t="s">
        <v>163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87"/>
      <c r="P5" s="81"/>
      <c r="Q5" s="81"/>
      <c r="R5" s="79"/>
    </row>
    <row r="6" spans="1:19" ht="18" customHeight="1" x14ac:dyDescent="0.25">
      <c r="A6" s="129"/>
      <c r="B6" s="129"/>
      <c r="C6" s="129"/>
      <c r="D6" s="129"/>
      <c r="E6" s="155" t="s">
        <v>164</v>
      </c>
      <c r="F6" s="155"/>
      <c r="G6" s="155"/>
      <c r="H6" s="155"/>
      <c r="I6" s="155"/>
      <c r="J6" s="155"/>
      <c r="K6" s="129"/>
      <c r="L6" s="129"/>
      <c r="M6" s="129"/>
      <c r="N6" s="129"/>
      <c r="O6" s="87"/>
      <c r="P6" s="81"/>
      <c r="Q6" s="81"/>
      <c r="R6" s="79"/>
    </row>
    <row r="7" spans="1:19" ht="16.5" customHeight="1" x14ac:dyDescent="0.25">
      <c r="H7" s="88"/>
      <c r="I7" s="88"/>
      <c r="J7" s="88"/>
      <c r="K7" s="88"/>
      <c r="L7" s="88"/>
      <c r="M7" s="88"/>
      <c r="N7" s="88"/>
      <c r="O7" s="87"/>
      <c r="P7" s="81"/>
      <c r="Q7" s="81"/>
      <c r="R7" s="79"/>
    </row>
    <row r="8" spans="1:19" ht="17.25" customHeight="1" x14ac:dyDescent="0.2">
      <c r="A8" s="146" t="s">
        <v>148</v>
      </c>
      <c r="B8" s="145" t="s">
        <v>174</v>
      </c>
      <c r="C8" s="145"/>
      <c r="D8" s="149" t="s">
        <v>180</v>
      </c>
      <c r="E8" s="150"/>
      <c r="F8" s="146" t="s">
        <v>178</v>
      </c>
      <c r="G8" s="146" t="s">
        <v>179</v>
      </c>
      <c r="H8" s="149" t="s">
        <v>181</v>
      </c>
      <c r="I8" s="150"/>
      <c r="J8" s="146" t="s">
        <v>178</v>
      </c>
      <c r="K8" s="146" t="s">
        <v>179</v>
      </c>
      <c r="L8" s="172" t="s">
        <v>147</v>
      </c>
      <c r="M8" s="175" t="s">
        <v>165</v>
      </c>
      <c r="N8" s="176"/>
      <c r="O8" s="82"/>
      <c r="P8" s="82"/>
      <c r="Q8" s="82"/>
      <c r="R8" s="79"/>
    </row>
    <row r="9" spans="1:19" ht="17.25" customHeight="1" x14ac:dyDescent="0.2">
      <c r="A9" s="156"/>
      <c r="B9" s="145"/>
      <c r="C9" s="145"/>
      <c r="D9" s="151"/>
      <c r="E9" s="152"/>
      <c r="F9" s="147"/>
      <c r="G9" s="147"/>
      <c r="H9" s="151"/>
      <c r="I9" s="152"/>
      <c r="J9" s="147"/>
      <c r="K9" s="147"/>
      <c r="L9" s="173"/>
      <c r="M9" s="177"/>
      <c r="N9" s="178"/>
      <c r="O9" s="82"/>
      <c r="P9" s="82"/>
      <c r="Q9" s="82"/>
      <c r="R9" s="79"/>
    </row>
    <row r="10" spans="1:19" ht="66.75" customHeight="1" x14ac:dyDescent="0.2">
      <c r="A10" s="156"/>
      <c r="B10" s="142" t="s">
        <v>175</v>
      </c>
      <c r="C10" s="142" t="s">
        <v>176</v>
      </c>
      <c r="D10" s="142" t="s">
        <v>162</v>
      </c>
      <c r="E10" s="142" t="s">
        <v>177</v>
      </c>
      <c r="F10" s="147"/>
      <c r="G10" s="147"/>
      <c r="H10" s="142" t="s">
        <v>162</v>
      </c>
      <c r="I10" s="142" t="s">
        <v>177</v>
      </c>
      <c r="J10" s="147"/>
      <c r="K10" s="147"/>
      <c r="L10" s="173"/>
      <c r="M10" s="179"/>
      <c r="N10" s="180"/>
      <c r="O10" s="164" t="s">
        <v>136</v>
      </c>
      <c r="P10" s="165"/>
      <c r="Q10" s="165"/>
      <c r="S10" s="13"/>
    </row>
    <row r="11" spans="1:19" ht="30.75" customHeight="1" x14ac:dyDescent="0.2">
      <c r="A11" s="156"/>
      <c r="B11" s="143"/>
      <c r="C11" s="144"/>
      <c r="D11" s="143"/>
      <c r="E11" s="144"/>
      <c r="F11" s="147"/>
      <c r="G11" s="147"/>
      <c r="H11" s="143"/>
      <c r="I11" s="144"/>
      <c r="J11" s="147"/>
      <c r="K11" s="147"/>
      <c r="L11" s="173"/>
      <c r="M11" s="166" t="s">
        <v>192</v>
      </c>
      <c r="N11" s="166" t="s">
        <v>138</v>
      </c>
      <c r="O11" s="51"/>
      <c r="P11" s="12" t="s">
        <v>59</v>
      </c>
      <c r="Q11" s="53"/>
    </row>
    <row r="12" spans="1:19" ht="93.75" customHeight="1" x14ac:dyDescent="0.25">
      <c r="A12" s="157"/>
      <c r="B12" s="143"/>
      <c r="C12" s="144"/>
      <c r="D12" s="143"/>
      <c r="E12" s="144"/>
      <c r="F12" s="148"/>
      <c r="G12" s="148"/>
      <c r="H12" s="143"/>
      <c r="I12" s="144"/>
      <c r="J12" s="148"/>
      <c r="K12" s="148"/>
      <c r="L12" s="174"/>
      <c r="M12" s="167"/>
      <c r="N12" s="167"/>
      <c r="O12" s="52" t="s">
        <v>118</v>
      </c>
      <c r="P12" s="12"/>
      <c r="Q12" s="124" t="s">
        <v>137</v>
      </c>
    </row>
    <row r="13" spans="1:19" ht="10.5" customHeight="1" x14ac:dyDescent="0.25">
      <c r="A13" s="97">
        <v>1</v>
      </c>
      <c r="B13" s="97">
        <f>A13+1</f>
        <v>2</v>
      </c>
      <c r="C13" s="97">
        <f t="shared" ref="C13:N13" si="0">B13+1</f>
        <v>3</v>
      </c>
      <c r="D13" s="97">
        <f t="shared" si="0"/>
        <v>4</v>
      </c>
      <c r="E13" s="97">
        <f t="shared" si="0"/>
        <v>5</v>
      </c>
      <c r="F13" s="97">
        <f t="shared" si="0"/>
        <v>6</v>
      </c>
      <c r="G13" s="97">
        <f t="shared" si="0"/>
        <v>7</v>
      </c>
      <c r="H13" s="97">
        <f t="shared" si="0"/>
        <v>8</v>
      </c>
      <c r="I13" s="97">
        <f t="shared" si="0"/>
        <v>9</v>
      </c>
      <c r="J13" s="97">
        <f t="shared" si="0"/>
        <v>10</v>
      </c>
      <c r="K13" s="97">
        <f t="shared" si="0"/>
        <v>11</v>
      </c>
      <c r="L13" s="97">
        <f t="shared" si="0"/>
        <v>12</v>
      </c>
      <c r="M13" s="97">
        <f t="shared" si="0"/>
        <v>13</v>
      </c>
      <c r="N13" s="97">
        <f t="shared" si="0"/>
        <v>14</v>
      </c>
      <c r="O13" s="132">
        <v>11</v>
      </c>
      <c r="P13" s="12"/>
      <c r="Q13" s="121">
        <v>12</v>
      </c>
    </row>
    <row r="14" spans="1:19" ht="14.1" customHeight="1" x14ac:dyDescent="0.25">
      <c r="A14" s="168" t="s">
        <v>143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70"/>
      <c r="N14" s="76"/>
      <c r="O14" s="76"/>
      <c r="P14" s="8"/>
      <c r="Q14" s="53"/>
    </row>
    <row r="15" spans="1:19" ht="14.1" customHeight="1" x14ac:dyDescent="0.25">
      <c r="A15" s="90" t="s">
        <v>144</v>
      </c>
      <c r="B15" s="90"/>
      <c r="C15" s="90"/>
      <c r="D15" s="90"/>
      <c r="E15" s="90"/>
      <c r="F15" s="90"/>
      <c r="G15" s="90"/>
      <c r="H15" s="1"/>
      <c r="I15" s="1"/>
      <c r="J15" s="1"/>
      <c r="K15" s="1"/>
      <c r="L15" s="1"/>
      <c r="M15" s="1"/>
      <c r="N15" s="1"/>
      <c r="O15" s="1"/>
      <c r="P15" s="8"/>
      <c r="Q15" s="121"/>
    </row>
    <row r="16" spans="1:19" ht="14.1" customHeight="1" x14ac:dyDescent="0.25">
      <c r="A16" s="90" t="s">
        <v>145</v>
      </c>
      <c r="B16" s="90"/>
      <c r="C16" s="90"/>
      <c r="D16" s="90"/>
      <c r="E16" s="90"/>
      <c r="F16" s="90"/>
      <c r="G16" s="90"/>
      <c r="H16" s="1"/>
      <c r="I16" s="1"/>
      <c r="J16" s="1"/>
      <c r="K16" s="1"/>
      <c r="L16" s="1"/>
      <c r="M16" s="1"/>
      <c r="N16" s="1"/>
      <c r="O16" s="1"/>
      <c r="P16" s="8"/>
      <c r="Q16" s="121"/>
    </row>
    <row r="17" spans="1:17" ht="14.1" customHeight="1" x14ac:dyDescent="0.25">
      <c r="A17" s="130" t="s">
        <v>146</v>
      </c>
      <c r="B17" s="130"/>
      <c r="C17" s="130"/>
      <c r="D17" s="130"/>
      <c r="E17" s="130"/>
      <c r="F17" s="130"/>
      <c r="G17" s="130"/>
      <c r="H17" s="76"/>
      <c r="I17" s="76"/>
      <c r="J17" s="76"/>
      <c r="K17" s="76"/>
      <c r="L17" s="76"/>
      <c r="M17" s="76"/>
      <c r="N17" s="76"/>
      <c r="O17" s="83">
        <v>17285.07</v>
      </c>
      <c r="P17" s="8"/>
      <c r="Q17" s="6">
        <v>0</v>
      </c>
    </row>
    <row r="18" spans="1:17" ht="14.1" customHeight="1" x14ac:dyDescent="0.25">
      <c r="H18" s="78"/>
      <c r="I18" s="78"/>
      <c r="J18" s="78"/>
      <c r="K18" s="78"/>
      <c r="L18" s="78"/>
      <c r="M18" s="79"/>
      <c r="N18" s="80"/>
      <c r="O18" s="77"/>
      <c r="P18" s="15"/>
      <c r="Q18" s="131"/>
    </row>
    <row r="19" spans="1:17" ht="14.1" hidden="1" customHeight="1" x14ac:dyDescent="0.25">
      <c r="H19" s="171"/>
      <c r="I19" s="171"/>
      <c r="J19" s="171"/>
      <c r="K19" s="171"/>
      <c r="L19" s="171"/>
      <c r="M19" s="171"/>
      <c r="N19" s="131"/>
      <c r="O19" s="123"/>
      <c r="P19" s="59"/>
      <c r="Q19" s="19"/>
    </row>
    <row r="20" spans="1:17" ht="14.1" hidden="1" customHeight="1" thickBot="1" x14ac:dyDescent="0.3">
      <c r="H20" s="20"/>
      <c r="I20" s="20"/>
      <c r="J20" s="20"/>
      <c r="K20" s="20"/>
      <c r="L20" s="20">
        <v>2.36</v>
      </c>
      <c r="M20" s="21" t="e">
        <f>ROUND((#REF!-#REF!)*L20*12,2)</f>
        <v>#REF!</v>
      </c>
      <c r="N20" s="21" t="e">
        <f>ROUND(M20*99%,2)</f>
        <v>#REF!</v>
      </c>
      <c r="O20" s="45">
        <v>651.65</v>
      </c>
      <c r="P20" s="37"/>
      <c r="Q20" s="30">
        <f>ROUND(O20*99%,2)</f>
        <v>645.13</v>
      </c>
    </row>
    <row r="21" spans="1:17" ht="14.1" hidden="1" customHeight="1" thickBot="1" x14ac:dyDescent="0.3">
      <c r="H21" s="23"/>
      <c r="I21" s="23"/>
      <c r="J21" s="23"/>
      <c r="K21" s="23"/>
      <c r="L21" s="23"/>
      <c r="M21" s="60"/>
      <c r="N21" s="24"/>
      <c r="O21" s="24"/>
      <c r="P21" s="22"/>
      <c r="Q21" s="61"/>
    </row>
    <row r="22" spans="1:17" ht="14.1" hidden="1" customHeight="1" x14ac:dyDescent="0.25">
      <c r="H22" s="158"/>
      <c r="I22" s="158"/>
      <c r="J22" s="158"/>
      <c r="K22" s="158"/>
      <c r="L22" s="158"/>
      <c r="M22" s="158"/>
      <c r="N22" s="123"/>
      <c r="O22" s="123"/>
      <c r="P22" s="59"/>
      <c r="Q22" s="19"/>
    </row>
    <row r="23" spans="1:17" ht="14.1" hidden="1" customHeight="1" x14ac:dyDescent="0.25">
      <c r="H23" s="159"/>
      <c r="I23" s="159"/>
      <c r="J23" s="159"/>
      <c r="K23" s="159"/>
      <c r="L23" s="159"/>
      <c r="M23" s="159"/>
      <c r="N23" s="121"/>
      <c r="O23" s="121"/>
      <c r="P23" s="162" t="s">
        <v>60</v>
      </c>
      <c r="Q23" s="27"/>
    </row>
    <row r="24" spans="1:17" ht="14.1" hidden="1" customHeight="1" x14ac:dyDescent="0.25">
      <c r="H24" s="121"/>
      <c r="I24" s="121"/>
      <c r="J24" s="121"/>
      <c r="K24" s="121"/>
      <c r="L24" s="121">
        <v>43.96</v>
      </c>
      <c r="M24" s="121">
        <v>33518.93</v>
      </c>
      <c r="N24" s="121"/>
      <c r="O24" s="121"/>
      <c r="P24" s="162"/>
      <c r="Q24" s="27"/>
    </row>
    <row r="25" spans="1:17" ht="14.1" hidden="1" customHeight="1" x14ac:dyDescent="0.25">
      <c r="H25" s="159"/>
      <c r="I25" s="159"/>
      <c r="J25" s="159"/>
      <c r="K25" s="159"/>
      <c r="L25" s="159"/>
      <c r="M25" s="159"/>
      <c r="N25" s="121"/>
      <c r="O25" s="121"/>
      <c r="P25" s="162"/>
      <c r="Q25" s="27"/>
    </row>
    <row r="26" spans="1:17" ht="14.1" hidden="1" customHeight="1" x14ac:dyDescent="0.25">
      <c r="H26" s="121"/>
      <c r="I26" s="121"/>
      <c r="J26" s="121"/>
      <c r="K26" s="121"/>
      <c r="L26" s="121">
        <v>3.35</v>
      </c>
      <c r="M26" s="121" t="e">
        <f>ROUND((#REF!-#REF!)*L26*12,2)</f>
        <v>#REF!</v>
      </c>
      <c r="N26" s="121"/>
      <c r="O26" s="121"/>
      <c r="P26" s="162"/>
      <c r="Q26" s="27"/>
    </row>
    <row r="27" spans="1:17" ht="14.1" hidden="1" customHeight="1" x14ac:dyDescent="0.25">
      <c r="H27" s="159"/>
      <c r="I27" s="159"/>
      <c r="J27" s="159"/>
      <c r="K27" s="159"/>
      <c r="L27" s="159"/>
      <c r="M27" s="159"/>
      <c r="N27" s="121"/>
      <c r="O27" s="121"/>
      <c r="P27" s="162"/>
      <c r="Q27" s="27"/>
    </row>
    <row r="28" spans="1:17" ht="14.1" hidden="1" customHeight="1" x14ac:dyDescent="0.25">
      <c r="H28" s="121"/>
      <c r="I28" s="121"/>
      <c r="J28" s="121"/>
      <c r="K28" s="121"/>
      <c r="L28" s="121">
        <v>10.72</v>
      </c>
      <c r="M28" s="121">
        <v>7512.54</v>
      </c>
      <c r="N28" s="121"/>
      <c r="O28" s="121"/>
      <c r="P28" s="162"/>
      <c r="Q28" s="27"/>
    </row>
    <row r="29" spans="1:17" ht="14.1" hidden="1" customHeight="1" x14ac:dyDescent="0.25">
      <c r="H29" s="159"/>
      <c r="I29" s="159"/>
      <c r="J29" s="159"/>
      <c r="K29" s="159"/>
      <c r="L29" s="159"/>
      <c r="M29" s="159"/>
      <c r="N29" s="121"/>
      <c r="O29" s="121"/>
      <c r="P29" s="162"/>
      <c r="Q29" s="27"/>
    </row>
    <row r="30" spans="1:17" ht="14.1" hidden="1" customHeight="1" x14ac:dyDescent="0.25">
      <c r="H30" s="121"/>
      <c r="I30" s="121"/>
      <c r="J30" s="121"/>
      <c r="K30" s="121"/>
      <c r="L30" s="121">
        <v>55.58</v>
      </c>
      <c r="M30" s="121">
        <v>37018.339999999997</v>
      </c>
      <c r="N30" s="121"/>
      <c r="O30" s="121"/>
      <c r="P30" s="162"/>
      <c r="Q30" s="27"/>
    </row>
    <row r="31" spans="1:17" ht="14.1" hidden="1" customHeight="1" x14ac:dyDescent="0.25">
      <c r="H31" s="159"/>
      <c r="I31" s="159"/>
      <c r="J31" s="159"/>
      <c r="K31" s="159"/>
      <c r="L31" s="159"/>
      <c r="M31" s="159"/>
      <c r="N31" s="121"/>
      <c r="O31" s="121"/>
      <c r="P31" s="162"/>
      <c r="Q31" s="27"/>
    </row>
    <row r="32" spans="1:17" ht="14.1" hidden="1" customHeight="1" x14ac:dyDescent="0.25">
      <c r="H32" s="121"/>
      <c r="I32" s="121"/>
      <c r="J32" s="121"/>
      <c r="K32" s="121"/>
      <c r="L32" s="121">
        <v>2.66</v>
      </c>
      <c r="M32" s="121" t="e">
        <f>ROUND((#REF!-#REF!)*L32*12,2)</f>
        <v>#REF!</v>
      </c>
      <c r="N32" s="121"/>
      <c r="O32" s="121"/>
      <c r="P32" s="162"/>
      <c r="Q32" s="27"/>
    </row>
    <row r="33" spans="8:17" ht="14.1" hidden="1" customHeight="1" x14ac:dyDescent="0.25">
      <c r="H33" s="159"/>
      <c r="I33" s="159"/>
      <c r="J33" s="159"/>
      <c r="K33" s="159"/>
      <c r="L33" s="159"/>
      <c r="M33" s="159"/>
      <c r="N33" s="121"/>
      <c r="O33" s="121"/>
      <c r="P33" s="162"/>
      <c r="Q33" s="27"/>
    </row>
    <row r="34" spans="8:17" ht="14.1" hidden="1" customHeight="1" x14ac:dyDescent="0.25">
      <c r="H34" s="121"/>
      <c r="I34" s="121"/>
      <c r="J34" s="121"/>
      <c r="K34" s="121"/>
      <c r="L34" s="121">
        <v>0.24</v>
      </c>
      <c r="M34" s="121">
        <v>547.91</v>
      </c>
      <c r="N34" s="121"/>
      <c r="O34" s="121"/>
      <c r="P34" s="162"/>
      <c r="Q34" s="27"/>
    </row>
    <row r="35" spans="8:17" ht="15.75" hidden="1" customHeight="1" thickBot="1" x14ac:dyDescent="0.3">
      <c r="H35" s="20"/>
      <c r="I35" s="20"/>
      <c r="J35" s="20"/>
      <c r="K35" s="20"/>
      <c r="L35" s="20"/>
      <c r="M35" s="21">
        <v>69959.92</v>
      </c>
      <c r="N35" s="21">
        <f>ROUND(M35/2,2)</f>
        <v>34979.96</v>
      </c>
      <c r="O35" s="45">
        <v>121605.05</v>
      </c>
      <c r="P35" s="163"/>
      <c r="Q35" s="30">
        <f>ROUND(O35/2,2)</f>
        <v>60802.53</v>
      </c>
    </row>
    <row r="36" spans="8:17" ht="14.1" hidden="1" customHeight="1" x14ac:dyDescent="0.25">
      <c r="H36" s="131"/>
      <c r="I36" s="131"/>
      <c r="J36" s="131"/>
      <c r="K36" s="131"/>
      <c r="L36" s="131"/>
      <c r="M36" s="58"/>
      <c r="N36" s="17"/>
      <c r="O36" s="17"/>
      <c r="P36" s="62"/>
      <c r="Q36" s="131"/>
    </row>
    <row r="37" spans="8:17" ht="14.1" hidden="1" customHeight="1" thickBot="1" x14ac:dyDescent="0.3">
      <c r="H37" s="160"/>
      <c r="I37" s="160"/>
      <c r="J37" s="160"/>
      <c r="K37" s="160"/>
      <c r="L37" s="160"/>
      <c r="M37" s="160"/>
      <c r="N37" s="122"/>
      <c r="O37" s="122"/>
      <c r="P37" s="14"/>
      <c r="Q37" s="127"/>
    </row>
    <row r="38" spans="8:17" ht="14.1" hidden="1" customHeight="1" x14ac:dyDescent="0.25">
      <c r="H38" s="161"/>
      <c r="I38" s="161"/>
      <c r="J38" s="161"/>
      <c r="K38" s="161"/>
      <c r="L38" s="161"/>
      <c r="M38" s="161"/>
      <c r="N38" s="125"/>
      <c r="O38" s="125"/>
      <c r="P38" s="181" t="s">
        <v>61</v>
      </c>
      <c r="Q38" s="19"/>
    </row>
    <row r="39" spans="8:17" ht="14.1" hidden="1" customHeight="1" x14ac:dyDescent="0.25">
      <c r="H39" s="121"/>
      <c r="I39" s="121"/>
      <c r="J39" s="121"/>
      <c r="K39" s="121"/>
      <c r="L39" s="121">
        <v>1.7532000000000001</v>
      </c>
      <c r="M39" s="121" t="e">
        <f>ROUND((#REF!-#REF!)*L39*12,2)</f>
        <v>#REF!</v>
      </c>
      <c r="N39" s="121"/>
      <c r="O39" s="121"/>
      <c r="P39" s="162"/>
      <c r="Q39" s="27"/>
    </row>
    <row r="40" spans="8:17" ht="14.1" hidden="1" customHeight="1" x14ac:dyDescent="0.25">
      <c r="H40" s="182"/>
      <c r="I40" s="182"/>
      <c r="J40" s="182"/>
      <c r="K40" s="182"/>
      <c r="L40" s="182"/>
      <c r="M40" s="182"/>
      <c r="N40" s="124"/>
      <c r="O40" s="124"/>
      <c r="P40" s="162"/>
      <c r="Q40" s="27"/>
    </row>
    <row r="41" spans="8:17" ht="14.1" hidden="1" customHeight="1" x14ac:dyDescent="0.25">
      <c r="H41" s="124"/>
      <c r="I41" s="124"/>
      <c r="J41" s="124"/>
      <c r="K41" s="124"/>
      <c r="L41" s="124">
        <v>2.7829000000000002</v>
      </c>
      <c r="M41" s="124" t="e">
        <f>ROUND((#REF!-#REF!)*L41*12,2)</f>
        <v>#REF!</v>
      </c>
      <c r="N41" s="124"/>
      <c r="O41" s="124"/>
      <c r="P41" s="162"/>
      <c r="Q41" s="27"/>
    </row>
    <row r="42" spans="8:17" ht="14.1" hidden="1" customHeight="1" x14ac:dyDescent="0.25">
      <c r="H42" s="182"/>
      <c r="I42" s="182"/>
      <c r="J42" s="182"/>
      <c r="K42" s="182"/>
      <c r="L42" s="182"/>
      <c r="M42" s="182"/>
      <c r="N42" s="124"/>
      <c r="O42" s="124"/>
      <c r="P42" s="162"/>
      <c r="Q42" s="27"/>
    </row>
    <row r="43" spans="8:17" ht="14.1" hidden="1" customHeight="1" x14ac:dyDescent="0.25">
      <c r="H43" s="124"/>
      <c r="I43" s="124"/>
      <c r="J43" s="124"/>
      <c r="K43" s="124"/>
      <c r="L43" s="124">
        <v>15.553000000000001</v>
      </c>
      <c r="M43" s="124" t="e">
        <f>ROUND((#REF!-#REF!)*L43*12,2)</f>
        <v>#REF!</v>
      </c>
      <c r="N43" s="124"/>
      <c r="O43" s="124"/>
      <c r="P43" s="162"/>
      <c r="Q43" s="27"/>
    </row>
    <row r="44" spans="8:17" ht="14.1" hidden="1" customHeight="1" x14ac:dyDescent="0.25">
      <c r="H44" s="182"/>
      <c r="I44" s="182"/>
      <c r="J44" s="182"/>
      <c r="K44" s="182"/>
      <c r="L44" s="182"/>
      <c r="M44" s="182"/>
      <c r="N44" s="124"/>
      <c r="O44" s="124"/>
      <c r="P44" s="162"/>
      <c r="Q44" s="27"/>
    </row>
    <row r="45" spans="8:17" ht="14.1" hidden="1" customHeight="1" x14ac:dyDescent="0.25">
      <c r="H45" s="124"/>
      <c r="I45" s="124"/>
      <c r="J45" s="124"/>
      <c r="K45" s="124"/>
      <c r="L45" s="124">
        <v>6.6956899999999999</v>
      </c>
      <c r="M45" s="124" t="e">
        <f>ROUND((#REF!-#REF!)*L45*12,2)</f>
        <v>#REF!</v>
      </c>
      <c r="N45" s="124"/>
      <c r="O45" s="124"/>
      <c r="P45" s="162"/>
      <c r="Q45" s="27"/>
    </row>
    <row r="46" spans="8:17" ht="14.1" hidden="1" customHeight="1" x14ac:dyDescent="0.25">
      <c r="H46" s="182"/>
      <c r="I46" s="182"/>
      <c r="J46" s="182"/>
      <c r="K46" s="182"/>
      <c r="L46" s="182"/>
      <c r="M46" s="182"/>
      <c r="N46" s="124"/>
      <c r="O46" s="124"/>
      <c r="P46" s="162"/>
      <c r="Q46" s="27"/>
    </row>
    <row r="47" spans="8:17" ht="14.1" hidden="1" customHeight="1" x14ac:dyDescent="0.25">
      <c r="H47" s="124"/>
      <c r="I47" s="124"/>
      <c r="J47" s="124"/>
      <c r="K47" s="124"/>
      <c r="L47" s="124">
        <v>4.0765000000000002</v>
      </c>
      <c r="M47" s="124" t="e">
        <f>ROUND((#REF!-#REF!)*L47*12,2)</f>
        <v>#REF!</v>
      </c>
      <c r="N47" s="124"/>
      <c r="O47" s="124"/>
      <c r="P47" s="162"/>
      <c r="Q47" s="27"/>
    </row>
    <row r="48" spans="8:17" ht="14.1" hidden="1" customHeight="1" x14ac:dyDescent="0.25">
      <c r="H48" s="182"/>
      <c r="I48" s="182"/>
      <c r="J48" s="182"/>
      <c r="K48" s="182"/>
      <c r="L48" s="182"/>
      <c r="M48" s="182"/>
      <c r="N48" s="124"/>
      <c r="O48" s="124"/>
      <c r="P48" s="162"/>
      <c r="Q48" s="27"/>
    </row>
    <row r="49" spans="8:17" ht="14.1" hidden="1" customHeight="1" x14ac:dyDescent="0.25">
      <c r="H49" s="5"/>
      <c r="I49" s="5"/>
      <c r="J49" s="5"/>
      <c r="K49" s="5"/>
      <c r="L49" s="124">
        <v>26.611999999999998</v>
      </c>
      <c r="M49" s="124" t="e">
        <f>ROUND((#REF!-#REF!)*L49*12,2)</f>
        <v>#REF!</v>
      </c>
      <c r="N49" s="124"/>
      <c r="O49" s="124"/>
      <c r="P49" s="162"/>
      <c r="Q49" s="27"/>
    </row>
    <row r="50" spans="8:17" ht="14.1" hidden="1" customHeight="1" x14ac:dyDescent="0.25">
      <c r="H50" s="182"/>
      <c r="I50" s="182"/>
      <c r="J50" s="182"/>
      <c r="K50" s="182"/>
      <c r="L50" s="182"/>
      <c r="M50" s="182"/>
      <c r="N50" s="124"/>
      <c r="O50" s="124"/>
      <c r="P50" s="162"/>
      <c r="Q50" s="27"/>
    </row>
    <row r="51" spans="8:17" ht="14.1" hidden="1" customHeight="1" x14ac:dyDescent="0.25">
      <c r="H51" s="124"/>
      <c r="I51" s="124"/>
      <c r="J51" s="124"/>
      <c r="K51" s="124"/>
      <c r="L51" s="124">
        <v>10.485099999999999</v>
      </c>
      <c r="M51" s="124" t="e">
        <f>ROUND((#REF!-#REF!)*L51*12,2)</f>
        <v>#REF!</v>
      </c>
      <c r="N51" s="124"/>
      <c r="O51" s="124"/>
      <c r="P51" s="162"/>
      <c r="Q51" s="27"/>
    </row>
    <row r="52" spans="8:17" ht="14.1" hidden="1" customHeight="1" x14ac:dyDescent="0.25">
      <c r="H52" s="182"/>
      <c r="I52" s="182"/>
      <c r="J52" s="182"/>
      <c r="K52" s="182"/>
      <c r="L52" s="182"/>
      <c r="M52" s="182"/>
      <c r="N52" s="124"/>
      <c r="O52" s="124"/>
      <c r="P52" s="162"/>
      <c r="Q52" s="27"/>
    </row>
    <row r="53" spans="8:17" ht="14.1" hidden="1" customHeight="1" x14ac:dyDescent="0.25">
      <c r="H53" s="124"/>
      <c r="I53" s="124"/>
      <c r="J53" s="124"/>
      <c r="K53" s="124"/>
      <c r="L53" s="124">
        <v>16.940200000000001</v>
      </c>
      <c r="M53" s="124" t="e">
        <f>ROUND((#REF!-#REF!)*L53*12,2)</f>
        <v>#REF!</v>
      </c>
      <c r="N53" s="124"/>
      <c r="O53" s="124"/>
      <c r="P53" s="162"/>
      <c r="Q53" s="27"/>
    </row>
    <row r="54" spans="8:17" ht="14.1" hidden="1" customHeight="1" x14ac:dyDescent="0.25">
      <c r="H54" s="182"/>
      <c r="I54" s="182"/>
      <c r="J54" s="182"/>
      <c r="K54" s="182"/>
      <c r="L54" s="182"/>
      <c r="M54" s="182"/>
      <c r="N54" s="124"/>
      <c r="O54" s="124"/>
      <c r="P54" s="162"/>
      <c r="Q54" s="27"/>
    </row>
    <row r="55" spans="8:17" ht="14.1" hidden="1" customHeight="1" x14ac:dyDescent="0.25">
      <c r="H55" s="124"/>
      <c r="I55" s="124"/>
      <c r="J55" s="124"/>
      <c r="K55" s="124"/>
      <c r="L55" s="124">
        <v>8.9930000000000003</v>
      </c>
      <c r="M55" s="124" t="e">
        <f>ROUND((#REF!-#REF!)*L55*12,2)</f>
        <v>#REF!</v>
      </c>
      <c r="N55" s="124"/>
      <c r="O55" s="124"/>
      <c r="P55" s="162"/>
      <c r="Q55" s="27"/>
    </row>
    <row r="56" spans="8:17" ht="15.75" hidden="1" customHeight="1" thickBot="1" x14ac:dyDescent="0.3">
      <c r="H56" s="35"/>
      <c r="I56" s="35"/>
      <c r="J56" s="35"/>
      <c r="K56" s="35"/>
      <c r="L56" s="35"/>
      <c r="M56" s="34" t="e">
        <f>M39+M41+M43+M45+M47+M49+M51+M53+M55</f>
        <v>#REF!</v>
      </c>
      <c r="N56" s="34">
        <v>0</v>
      </c>
      <c r="O56" s="46">
        <v>11014.01</v>
      </c>
      <c r="P56" s="163"/>
      <c r="Q56" s="30">
        <v>0</v>
      </c>
    </row>
    <row r="57" spans="8:17" ht="14.1" hidden="1" customHeight="1" x14ac:dyDescent="0.25">
      <c r="H57" s="29"/>
      <c r="I57" s="29"/>
      <c r="J57" s="29"/>
      <c r="K57" s="29"/>
      <c r="L57" s="29"/>
      <c r="M57" s="58"/>
      <c r="N57" s="32"/>
      <c r="O57" s="32"/>
      <c r="P57" s="62"/>
      <c r="Q57" s="131"/>
    </row>
    <row r="58" spans="8:17" ht="14.1" hidden="1" customHeight="1" thickBot="1" x14ac:dyDescent="0.3">
      <c r="H58" s="160"/>
      <c r="I58" s="160"/>
      <c r="J58" s="160"/>
      <c r="K58" s="160"/>
      <c r="L58" s="160"/>
      <c r="M58" s="160"/>
      <c r="N58" s="122"/>
      <c r="O58" s="122"/>
      <c r="P58" s="14"/>
      <c r="Q58" s="127"/>
    </row>
    <row r="59" spans="8:17" ht="14.1" hidden="1" customHeight="1" x14ac:dyDescent="0.25">
      <c r="H59" s="158"/>
      <c r="I59" s="158"/>
      <c r="J59" s="158"/>
      <c r="K59" s="158"/>
      <c r="L59" s="158"/>
      <c r="M59" s="158"/>
      <c r="N59" s="123"/>
      <c r="O59" s="123"/>
      <c r="P59" s="59"/>
      <c r="Q59" s="19"/>
    </row>
    <row r="60" spans="8:17" ht="14.1" hidden="1" customHeight="1" x14ac:dyDescent="0.25">
      <c r="H60" s="124"/>
      <c r="I60" s="124"/>
      <c r="J60" s="124"/>
      <c r="K60" s="124"/>
      <c r="L60" s="124">
        <v>32.6</v>
      </c>
      <c r="M60" s="121" t="e">
        <f>ROUND((#REF!-#REF!)*L60*12,2)</f>
        <v>#REF!</v>
      </c>
      <c r="N60" s="121"/>
      <c r="O60" s="121"/>
      <c r="P60" s="8"/>
      <c r="Q60" s="27"/>
    </row>
    <row r="61" spans="8:17" ht="14.1" hidden="1" customHeight="1" x14ac:dyDescent="0.25">
      <c r="H61" s="159"/>
      <c r="I61" s="159"/>
      <c r="J61" s="159"/>
      <c r="K61" s="159"/>
      <c r="L61" s="159"/>
      <c r="M61" s="159"/>
      <c r="N61" s="121"/>
      <c r="O61" s="121"/>
      <c r="P61" s="8"/>
      <c r="Q61" s="27"/>
    </row>
    <row r="62" spans="8:17" ht="14.1" hidden="1" customHeight="1" x14ac:dyDescent="0.25">
      <c r="H62" s="121"/>
      <c r="I62" s="121"/>
      <c r="J62" s="121"/>
      <c r="K62" s="121"/>
      <c r="L62" s="121">
        <v>2.7</v>
      </c>
      <c r="M62" s="121" t="e">
        <f>ROUND((#REF!-#REF!)*L62*12,2)</f>
        <v>#REF!</v>
      </c>
      <c r="N62" s="121"/>
      <c r="O62" s="121"/>
      <c r="P62" s="8"/>
      <c r="Q62" s="27"/>
    </row>
    <row r="63" spans="8:17" ht="14.1" hidden="1" customHeight="1" x14ac:dyDescent="0.25">
      <c r="H63" s="159"/>
      <c r="I63" s="159"/>
      <c r="J63" s="159"/>
      <c r="K63" s="159"/>
      <c r="L63" s="159"/>
      <c r="M63" s="159"/>
      <c r="N63" s="121"/>
      <c r="O63" s="121"/>
      <c r="P63" s="8"/>
      <c r="Q63" s="27"/>
    </row>
    <row r="64" spans="8:17" ht="14.1" hidden="1" customHeight="1" x14ac:dyDescent="0.25">
      <c r="H64" s="121"/>
      <c r="I64" s="121"/>
      <c r="J64" s="121"/>
      <c r="K64" s="121"/>
      <c r="L64" s="121">
        <v>0.95520000000000005</v>
      </c>
      <c r="M64" s="121" t="e">
        <f>ROUND((#REF!-#REF!)*L64*12,2)</f>
        <v>#REF!</v>
      </c>
      <c r="N64" s="121"/>
      <c r="O64" s="121"/>
      <c r="P64" s="8"/>
      <c r="Q64" s="27"/>
    </row>
    <row r="65" spans="8:17" ht="14.1" hidden="1" customHeight="1" thickBot="1" x14ac:dyDescent="0.3">
      <c r="H65" s="37"/>
      <c r="I65" s="37"/>
      <c r="J65" s="37"/>
      <c r="K65" s="37"/>
      <c r="L65" s="37"/>
      <c r="M65" s="21" t="e">
        <f>M60+M62+M64</f>
        <v>#REF!</v>
      </c>
      <c r="N65" s="21" t="e">
        <f>ROUND(M65*99%,2)</f>
        <v>#REF!</v>
      </c>
      <c r="O65" s="45">
        <v>1912.85</v>
      </c>
      <c r="P65" s="37"/>
      <c r="Q65" s="30">
        <f>ROUND(O65*99%,2)</f>
        <v>1893.72</v>
      </c>
    </row>
    <row r="66" spans="8:17" ht="14.1" hidden="1" customHeight="1" x14ac:dyDescent="0.25">
      <c r="H66" s="15"/>
      <c r="I66" s="15"/>
      <c r="J66" s="15"/>
      <c r="K66" s="15"/>
      <c r="L66" s="15"/>
      <c r="M66" s="58"/>
      <c r="N66" s="17"/>
      <c r="O66" s="17"/>
      <c r="P66" s="15"/>
      <c r="Q66" s="131"/>
    </row>
    <row r="67" spans="8:17" ht="14.1" hidden="1" customHeight="1" thickBot="1" x14ac:dyDescent="0.3">
      <c r="H67" s="160"/>
      <c r="I67" s="160"/>
      <c r="J67" s="160"/>
      <c r="K67" s="160"/>
      <c r="L67" s="160"/>
      <c r="M67" s="160"/>
      <c r="N67" s="122"/>
      <c r="O67" s="122"/>
      <c r="P67" s="14"/>
      <c r="Q67" s="127"/>
    </row>
    <row r="68" spans="8:17" ht="14.1" hidden="1" customHeight="1" x14ac:dyDescent="0.25">
      <c r="H68" s="158"/>
      <c r="I68" s="158"/>
      <c r="J68" s="158"/>
      <c r="K68" s="158"/>
      <c r="L68" s="158"/>
      <c r="M68" s="158"/>
      <c r="N68" s="123"/>
      <c r="O68" s="123"/>
      <c r="P68" s="59"/>
      <c r="Q68" s="19"/>
    </row>
    <row r="69" spans="8:17" ht="14.1" hidden="1" customHeight="1" x14ac:dyDescent="0.25">
      <c r="H69" s="159"/>
      <c r="I69" s="159"/>
      <c r="J69" s="159"/>
      <c r="K69" s="159"/>
      <c r="L69" s="159"/>
      <c r="M69" s="159"/>
      <c r="N69" s="121"/>
      <c r="O69" s="121"/>
      <c r="P69" s="8"/>
      <c r="Q69" s="27"/>
    </row>
    <row r="70" spans="8:17" ht="14.1" hidden="1" customHeight="1" x14ac:dyDescent="0.25">
      <c r="H70" s="121"/>
      <c r="I70" s="121"/>
      <c r="J70" s="121"/>
      <c r="K70" s="121"/>
      <c r="L70" s="121">
        <v>1.0436000000000001</v>
      </c>
      <c r="M70" s="121" t="e">
        <f>ROUND((#REF!-#REF!)*L70*12,2)</f>
        <v>#REF!</v>
      </c>
      <c r="N70" s="121"/>
      <c r="O70" s="121"/>
      <c r="P70" s="8"/>
      <c r="Q70" s="27"/>
    </row>
    <row r="71" spans="8:17" ht="14.1" hidden="1" customHeight="1" x14ac:dyDescent="0.25">
      <c r="H71" s="159"/>
      <c r="I71" s="159"/>
      <c r="J71" s="159"/>
      <c r="K71" s="159"/>
      <c r="L71" s="159"/>
      <c r="M71" s="159"/>
      <c r="N71" s="121"/>
      <c r="O71" s="121"/>
      <c r="P71" s="8"/>
      <c r="Q71" s="27"/>
    </row>
    <row r="72" spans="8:17" ht="14.1" hidden="1" customHeight="1" x14ac:dyDescent="0.25">
      <c r="H72" s="121"/>
      <c r="I72" s="121"/>
      <c r="J72" s="121"/>
      <c r="K72" s="121"/>
      <c r="L72" s="121">
        <v>1.3462000000000001</v>
      </c>
      <c r="M72" s="121" t="e">
        <f>ROUND((#REF!-#REF!)*L72*12,2)</f>
        <v>#REF!</v>
      </c>
      <c r="N72" s="121"/>
      <c r="O72" s="121"/>
      <c r="P72" s="8"/>
      <c r="Q72" s="27"/>
    </row>
    <row r="73" spans="8:17" ht="14.1" hidden="1" customHeight="1" x14ac:dyDescent="0.25">
      <c r="H73" s="159"/>
      <c r="I73" s="159"/>
      <c r="J73" s="159"/>
      <c r="K73" s="159"/>
      <c r="L73" s="159"/>
      <c r="M73" s="159"/>
      <c r="N73" s="121"/>
      <c r="O73" s="121"/>
      <c r="P73" s="8"/>
      <c r="Q73" s="27"/>
    </row>
    <row r="74" spans="8:17" ht="14.1" hidden="1" customHeight="1" x14ac:dyDescent="0.25">
      <c r="H74" s="121"/>
      <c r="I74" s="121"/>
      <c r="J74" s="121"/>
      <c r="K74" s="121"/>
      <c r="L74" s="121">
        <v>1.4602999999999999</v>
      </c>
      <c r="M74" s="121" t="e">
        <f>ROUND((#REF!-#REF!)*L74*12,2)</f>
        <v>#REF!</v>
      </c>
      <c r="N74" s="121"/>
      <c r="O74" s="121"/>
      <c r="P74" s="8"/>
      <c r="Q74" s="27"/>
    </row>
    <row r="75" spans="8:17" ht="14.1" hidden="1" customHeight="1" x14ac:dyDescent="0.25">
      <c r="H75" s="159"/>
      <c r="I75" s="159"/>
      <c r="J75" s="159"/>
      <c r="K75" s="159"/>
      <c r="L75" s="159"/>
      <c r="M75" s="159"/>
      <c r="N75" s="121"/>
      <c r="O75" s="121"/>
      <c r="P75" s="8"/>
      <c r="Q75" s="27"/>
    </row>
    <row r="76" spans="8:17" ht="14.1" hidden="1" customHeight="1" x14ac:dyDescent="0.25">
      <c r="H76" s="121"/>
      <c r="I76" s="121"/>
      <c r="J76" s="121"/>
      <c r="K76" s="121"/>
      <c r="L76" s="121">
        <v>0.94420000000000004</v>
      </c>
      <c r="M76" s="121" t="e">
        <f>ROUND((#REF!-#REF!)*L76*12,2)</f>
        <v>#REF!</v>
      </c>
      <c r="N76" s="121"/>
      <c r="O76" s="121"/>
      <c r="P76" s="8"/>
      <c r="Q76" s="27"/>
    </row>
    <row r="77" spans="8:17" ht="14.1" hidden="1" customHeight="1" x14ac:dyDescent="0.25">
      <c r="H77" s="159"/>
      <c r="I77" s="159"/>
      <c r="J77" s="159"/>
      <c r="K77" s="159"/>
      <c r="L77" s="159"/>
      <c r="M77" s="159"/>
      <c r="N77" s="121"/>
      <c r="O77" s="121"/>
      <c r="P77" s="8"/>
      <c r="Q77" s="27"/>
    </row>
    <row r="78" spans="8:17" ht="14.1" hidden="1" customHeight="1" x14ac:dyDescent="0.25">
      <c r="H78" s="121"/>
      <c r="I78" s="121"/>
      <c r="J78" s="121"/>
      <c r="K78" s="121"/>
      <c r="L78" s="121">
        <v>0.88109999999999999</v>
      </c>
      <c r="M78" s="121" t="e">
        <f>ROUND((#REF!-#REF!)*L78*12,2)</f>
        <v>#REF!</v>
      </c>
      <c r="N78" s="121"/>
      <c r="O78" s="121"/>
      <c r="P78" s="8"/>
      <c r="Q78" s="27"/>
    </row>
    <row r="79" spans="8:17" ht="14.1" hidden="1" customHeight="1" x14ac:dyDescent="0.25">
      <c r="H79" s="159"/>
      <c r="I79" s="159"/>
      <c r="J79" s="159"/>
      <c r="K79" s="159"/>
      <c r="L79" s="159"/>
      <c r="M79" s="159"/>
      <c r="N79" s="121"/>
      <c r="O79" s="121"/>
      <c r="P79" s="8"/>
      <c r="Q79" s="27"/>
    </row>
    <row r="80" spans="8:17" ht="14.1" hidden="1" customHeight="1" x14ac:dyDescent="0.25">
      <c r="H80" s="121"/>
      <c r="I80" s="121"/>
      <c r="J80" s="121"/>
      <c r="K80" s="121"/>
      <c r="L80" s="121">
        <v>0.37909999999999999</v>
      </c>
      <c r="M80" s="121" t="e">
        <f>ROUND((#REF!-#REF!)*L80*12,2)</f>
        <v>#REF!</v>
      </c>
      <c r="N80" s="121"/>
      <c r="O80" s="121"/>
      <c r="P80" s="8"/>
      <c r="Q80" s="27"/>
    </row>
    <row r="81" spans="8:17" ht="14.1" hidden="1" customHeight="1" x14ac:dyDescent="0.25">
      <c r="H81" s="159"/>
      <c r="I81" s="159"/>
      <c r="J81" s="159"/>
      <c r="K81" s="159"/>
      <c r="L81" s="159"/>
      <c r="M81" s="159"/>
      <c r="N81" s="121"/>
      <c r="O81" s="121"/>
      <c r="P81" s="8"/>
      <c r="Q81" s="27"/>
    </row>
    <row r="82" spans="8:17" ht="14.1" hidden="1" customHeight="1" x14ac:dyDescent="0.25">
      <c r="H82" s="121"/>
      <c r="I82" s="121"/>
      <c r="J82" s="121"/>
      <c r="K82" s="121"/>
      <c r="L82" s="121">
        <v>0.36899999999999999</v>
      </c>
      <c r="M82" s="121" t="e">
        <f>ROUND((#REF!-#REF!)*L82*12,2)</f>
        <v>#REF!</v>
      </c>
      <c r="N82" s="121"/>
      <c r="O82" s="121"/>
      <c r="P82" s="8"/>
      <c r="Q82" s="27"/>
    </row>
    <row r="83" spans="8:17" ht="14.1" hidden="1" customHeight="1" x14ac:dyDescent="0.25">
      <c r="H83" s="159"/>
      <c r="I83" s="159"/>
      <c r="J83" s="159"/>
      <c r="K83" s="159"/>
      <c r="L83" s="159"/>
      <c r="M83" s="159"/>
      <c r="N83" s="121"/>
      <c r="O83" s="121"/>
      <c r="P83" s="8"/>
      <c r="Q83" s="27"/>
    </row>
    <row r="84" spans="8:17" ht="14.1" hidden="1" customHeight="1" x14ac:dyDescent="0.25">
      <c r="H84" s="121"/>
      <c r="I84" s="121"/>
      <c r="J84" s="121"/>
      <c r="K84" s="121"/>
      <c r="L84" s="121">
        <v>1.26651</v>
      </c>
      <c r="M84" s="121" t="e">
        <f>ROUND((#REF!-#REF!)*L84*12,2)</f>
        <v>#REF!</v>
      </c>
      <c r="N84" s="121"/>
      <c r="O84" s="121"/>
      <c r="P84" s="8"/>
      <c r="Q84" s="27"/>
    </row>
    <row r="85" spans="8:17" ht="14.1" hidden="1" customHeight="1" x14ac:dyDescent="0.25">
      <c r="H85" s="159"/>
      <c r="I85" s="159"/>
      <c r="J85" s="159"/>
      <c r="K85" s="159"/>
      <c r="L85" s="159"/>
      <c r="M85" s="159"/>
      <c r="N85" s="121"/>
      <c r="O85" s="121"/>
      <c r="P85" s="8"/>
      <c r="Q85" s="27"/>
    </row>
    <row r="86" spans="8:17" ht="14.1" hidden="1" customHeight="1" x14ac:dyDescent="0.25">
      <c r="H86" s="121"/>
      <c r="I86" s="121"/>
      <c r="J86" s="121"/>
      <c r="K86" s="121"/>
      <c r="L86" s="121">
        <v>0.75609999999999999</v>
      </c>
      <c r="M86" s="121" t="e">
        <f>ROUND((#REF!-#REF!)*L86*12,2)</f>
        <v>#REF!</v>
      </c>
      <c r="N86" s="121"/>
      <c r="O86" s="121"/>
      <c r="P86" s="8"/>
      <c r="Q86" s="27"/>
    </row>
    <row r="87" spans="8:17" ht="14.1" hidden="1" customHeight="1" x14ac:dyDescent="0.25">
      <c r="H87" s="159"/>
      <c r="I87" s="159"/>
      <c r="J87" s="159"/>
      <c r="K87" s="159"/>
      <c r="L87" s="159"/>
      <c r="M87" s="159"/>
      <c r="N87" s="121"/>
      <c r="O87" s="121"/>
      <c r="P87" s="8"/>
      <c r="Q87" s="27"/>
    </row>
    <row r="88" spans="8:17" ht="14.1" hidden="1" customHeight="1" x14ac:dyDescent="0.25">
      <c r="H88" s="121"/>
      <c r="I88" s="121"/>
      <c r="J88" s="121"/>
      <c r="K88" s="121"/>
      <c r="L88" s="121">
        <v>2.3035000000000001</v>
      </c>
      <c r="M88" s="121" t="e">
        <f>ROUND((#REF!-#REF!)*L88*12,2)</f>
        <v>#REF!</v>
      </c>
      <c r="N88" s="121"/>
      <c r="O88" s="121"/>
      <c r="P88" s="8"/>
      <c r="Q88" s="27"/>
    </row>
    <row r="89" spans="8:17" ht="14.1" hidden="1" customHeight="1" x14ac:dyDescent="0.25">
      <c r="H89" s="159"/>
      <c r="I89" s="159"/>
      <c r="J89" s="159"/>
      <c r="K89" s="159"/>
      <c r="L89" s="159"/>
      <c r="M89" s="159"/>
      <c r="N89" s="6"/>
      <c r="O89" s="6"/>
      <c r="P89" s="8"/>
      <c r="Q89" s="27"/>
    </row>
    <row r="90" spans="8:17" ht="14.1" hidden="1" customHeight="1" x14ac:dyDescent="0.25">
      <c r="H90" s="159"/>
      <c r="I90" s="159"/>
      <c r="J90" s="159"/>
      <c r="K90" s="159"/>
      <c r="L90" s="159"/>
      <c r="M90" s="159"/>
      <c r="N90" s="121"/>
      <c r="O90" s="121"/>
      <c r="P90" s="8"/>
      <c r="Q90" s="27"/>
    </row>
    <row r="91" spans="8:17" ht="14.1" hidden="1" customHeight="1" x14ac:dyDescent="0.25">
      <c r="H91" s="159"/>
      <c r="I91" s="159"/>
      <c r="J91" s="159"/>
      <c r="K91" s="159"/>
      <c r="L91" s="159"/>
      <c r="M91" s="159"/>
      <c r="N91" s="121"/>
      <c r="O91" s="121"/>
      <c r="P91" s="8"/>
      <c r="Q91" s="27"/>
    </row>
    <row r="92" spans="8:17" ht="14.1" hidden="1" customHeight="1" x14ac:dyDescent="0.25">
      <c r="H92" s="121"/>
      <c r="I92" s="121"/>
      <c r="J92" s="121"/>
      <c r="K92" s="121"/>
      <c r="L92" s="121">
        <v>2.8814000000000002</v>
      </c>
      <c r="M92" s="121" t="e">
        <f>ROUND((#REF!-#REF!)*L92*12,2)</f>
        <v>#REF!</v>
      </c>
      <c r="N92" s="121"/>
      <c r="O92" s="121"/>
      <c r="P92" s="8"/>
      <c r="Q92" s="27"/>
    </row>
    <row r="93" spans="8:17" ht="14.1" hidden="1" customHeight="1" x14ac:dyDescent="0.25">
      <c r="H93" s="159"/>
      <c r="I93" s="159"/>
      <c r="J93" s="159"/>
      <c r="K93" s="159"/>
      <c r="L93" s="159"/>
      <c r="M93" s="159"/>
      <c r="N93" s="121"/>
      <c r="O93" s="121"/>
      <c r="P93" s="8"/>
      <c r="Q93" s="27"/>
    </row>
    <row r="94" spans="8:17" ht="14.1" hidden="1" customHeight="1" x14ac:dyDescent="0.25">
      <c r="H94" s="121"/>
      <c r="I94" s="121"/>
      <c r="J94" s="121"/>
      <c r="K94" s="121"/>
      <c r="L94" s="121">
        <v>1.0749</v>
      </c>
      <c r="M94" s="121" t="e">
        <f>ROUND((#REF!-#REF!)*L94*12,2)</f>
        <v>#REF!</v>
      </c>
      <c r="N94" s="121"/>
      <c r="O94" s="121"/>
      <c r="P94" s="8"/>
      <c r="Q94" s="27"/>
    </row>
    <row r="95" spans="8:17" ht="14.1" hidden="1" customHeight="1" x14ac:dyDescent="0.25">
      <c r="H95" s="159"/>
      <c r="I95" s="159"/>
      <c r="J95" s="159"/>
      <c r="K95" s="159"/>
      <c r="L95" s="159"/>
      <c r="M95" s="159"/>
      <c r="N95" s="121"/>
      <c r="O95" s="121"/>
      <c r="P95" s="8"/>
      <c r="Q95" s="27"/>
    </row>
    <row r="96" spans="8:17" ht="14.1" hidden="1" customHeight="1" x14ac:dyDescent="0.25">
      <c r="H96" s="121"/>
      <c r="I96" s="121"/>
      <c r="J96" s="121"/>
      <c r="K96" s="121"/>
      <c r="L96" s="121">
        <v>0.37390000000000001</v>
      </c>
      <c r="M96" s="121" t="e">
        <f>ROUND((#REF!-#REF!)*L96*12,2)</f>
        <v>#REF!</v>
      </c>
      <c r="N96" s="121"/>
      <c r="O96" s="121"/>
      <c r="P96" s="8"/>
      <c r="Q96" s="27"/>
    </row>
    <row r="97" spans="8:17" ht="14.1" hidden="1" customHeight="1" x14ac:dyDescent="0.25">
      <c r="H97" s="159"/>
      <c r="I97" s="159"/>
      <c r="J97" s="159"/>
      <c r="K97" s="159"/>
      <c r="L97" s="159"/>
      <c r="M97" s="159"/>
      <c r="N97" s="121"/>
      <c r="O97" s="121"/>
      <c r="P97" s="8"/>
      <c r="Q97" s="27"/>
    </row>
    <row r="98" spans="8:17" ht="14.1" hidden="1" customHeight="1" x14ac:dyDescent="0.25">
      <c r="H98" s="159"/>
      <c r="I98" s="159"/>
      <c r="J98" s="159"/>
      <c r="K98" s="159"/>
      <c r="L98" s="159"/>
      <c r="M98" s="159"/>
      <c r="N98" s="121"/>
      <c r="O98" s="121"/>
      <c r="P98" s="8"/>
      <c r="Q98" s="27"/>
    </row>
    <row r="99" spans="8:17" ht="14.1" hidden="1" customHeight="1" x14ac:dyDescent="0.25">
      <c r="H99" s="121"/>
      <c r="I99" s="121"/>
      <c r="J99" s="121"/>
      <c r="K99" s="121"/>
      <c r="L99" s="121">
        <v>0.10879999999999999</v>
      </c>
      <c r="M99" s="121" t="e">
        <f>ROUND((#REF!-#REF!)*L99*12,2)</f>
        <v>#REF!</v>
      </c>
      <c r="N99" s="121"/>
      <c r="O99" s="121"/>
      <c r="P99" s="8"/>
      <c r="Q99" s="27"/>
    </row>
    <row r="100" spans="8:17" ht="14.1" hidden="1" customHeight="1" x14ac:dyDescent="0.25">
      <c r="H100" s="159"/>
      <c r="I100" s="159"/>
      <c r="J100" s="159"/>
      <c r="K100" s="159"/>
      <c r="L100" s="159"/>
      <c r="M100" s="159"/>
      <c r="N100" s="121"/>
      <c r="O100" s="121"/>
      <c r="P100" s="8"/>
      <c r="Q100" s="27"/>
    </row>
    <row r="101" spans="8:17" ht="14.1" hidden="1" customHeight="1" x14ac:dyDescent="0.25">
      <c r="H101" s="159"/>
      <c r="I101" s="159"/>
      <c r="J101" s="159"/>
      <c r="K101" s="159"/>
      <c r="L101" s="159"/>
      <c r="M101" s="159"/>
      <c r="N101" s="121"/>
      <c r="O101" s="121"/>
      <c r="P101" s="8"/>
      <c r="Q101" s="27"/>
    </row>
    <row r="102" spans="8:17" ht="14.1" hidden="1" customHeight="1" x14ac:dyDescent="0.25">
      <c r="H102" s="121"/>
      <c r="I102" s="121"/>
      <c r="J102" s="121"/>
      <c r="K102" s="121"/>
      <c r="L102" s="121">
        <v>0.1177</v>
      </c>
      <c r="M102" s="121" t="e">
        <f>ROUND((#REF!-#REF!)*L102*12,2)</f>
        <v>#REF!</v>
      </c>
      <c r="N102" s="121"/>
      <c r="O102" s="121"/>
      <c r="P102" s="8"/>
      <c r="Q102" s="27"/>
    </row>
    <row r="103" spans="8:17" ht="14.1" hidden="1" customHeight="1" x14ac:dyDescent="0.25">
      <c r="H103" s="159"/>
      <c r="I103" s="159"/>
      <c r="J103" s="159"/>
      <c r="K103" s="159"/>
      <c r="L103" s="159"/>
      <c r="M103" s="159"/>
      <c r="N103" s="121"/>
      <c r="O103" s="121"/>
      <c r="P103" s="8"/>
      <c r="Q103" s="27"/>
    </row>
    <row r="104" spans="8:17" ht="14.1" hidden="1" customHeight="1" x14ac:dyDescent="0.25">
      <c r="H104" s="121"/>
      <c r="I104" s="121"/>
      <c r="J104" s="121"/>
      <c r="K104" s="121"/>
      <c r="L104" s="121">
        <v>0.10589999999999999</v>
      </c>
      <c r="M104" s="121" t="e">
        <f>ROUND((#REF!-#REF!)*L104*12,2)</f>
        <v>#REF!</v>
      </c>
      <c r="N104" s="121"/>
      <c r="O104" s="121"/>
      <c r="P104" s="8"/>
      <c r="Q104" s="27"/>
    </row>
    <row r="105" spans="8:17" ht="14.1" hidden="1" customHeight="1" x14ac:dyDescent="0.25">
      <c r="H105" s="159"/>
      <c r="I105" s="159"/>
      <c r="J105" s="159"/>
      <c r="K105" s="159"/>
      <c r="L105" s="159"/>
      <c r="M105" s="159"/>
      <c r="N105" s="121"/>
      <c r="O105" s="121"/>
      <c r="P105" s="8"/>
      <c r="Q105" s="27"/>
    </row>
    <row r="106" spans="8:17" ht="14.1" hidden="1" customHeight="1" x14ac:dyDescent="0.25">
      <c r="H106" s="121"/>
      <c r="I106" s="121"/>
      <c r="J106" s="121"/>
      <c r="K106" s="121"/>
      <c r="L106" s="121">
        <v>0.1051</v>
      </c>
      <c r="M106" s="121" t="e">
        <f>ROUND((#REF!-#REF!)*L106*12,2)</f>
        <v>#REF!</v>
      </c>
      <c r="N106" s="121"/>
      <c r="O106" s="121"/>
      <c r="P106" s="8"/>
      <c r="Q106" s="27"/>
    </row>
    <row r="107" spans="8:17" ht="14.1" hidden="1" customHeight="1" x14ac:dyDescent="0.25">
      <c r="H107" s="159"/>
      <c r="I107" s="159"/>
      <c r="J107" s="159"/>
      <c r="K107" s="159"/>
      <c r="L107" s="159"/>
      <c r="M107" s="159"/>
      <c r="N107" s="121"/>
      <c r="O107" s="121"/>
      <c r="P107" s="8"/>
      <c r="Q107" s="27"/>
    </row>
    <row r="108" spans="8:17" ht="14.1" hidden="1" customHeight="1" x14ac:dyDescent="0.25">
      <c r="H108" s="121"/>
      <c r="I108" s="121"/>
      <c r="J108" s="121"/>
      <c r="K108" s="121"/>
      <c r="L108" s="121">
        <v>0.15609999999999999</v>
      </c>
      <c r="M108" s="121" t="e">
        <f>ROUND((#REF!-#REF!)*L108*12,2)</f>
        <v>#REF!</v>
      </c>
      <c r="N108" s="121"/>
      <c r="O108" s="121"/>
      <c r="P108" s="8"/>
      <c r="Q108" s="27"/>
    </row>
    <row r="109" spans="8:17" ht="14.1" hidden="1" customHeight="1" x14ac:dyDescent="0.25">
      <c r="H109" s="159"/>
      <c r="I109" s="159"/>
      <c r="J109" s="159"/>
      <c r="K109" s="159"/>
      <c r="L109" s="159"/>
      <c r="M109" s="159"/>
      <c r="N109" s="121"/>
      <c r="O109" s="121"/>
      <c r="P109" s="8"/>
      <c r="Q109" s="27"/>
    </row>
    <row r="110" spans="8:17" ht="14.1" hidden="1" customHeight="1" x14ac:dyDescent="0.25">
      <c r="H110" s="121"/>
      <c r="I110" s="121"/>
      <c r="J110" s="121"/>
      <c r="K110" s="121"/>
      <c r="L110" s="121">
        <v>0.52310000000000001</v>
      </c>
      <c r="M110" s="121" t="e">
        <f>ROUND((#REF!-#REF!)*L110*12,2)</f>
        <v>#REF!</v>
      </c>
      <c r="N110" s="121"/>
      <c r="O110" s="121"/>
      <c r="P110" s="8"/>
      <c r="Q110" s="27"/>
    </row>
    <row r="111" spans="8:17" ht="14.1" hidden="1" customHeight="1" x14ac:dyDescent="0.25">
      <c r="H111" s="159"/>
      <c r="I111" s="159"/>
      <c r="J111" s="159"/>
      <c r="K111" s="159"/>
      <c r="L111" s="159"/>
      <c r="M111" s="159"/>
      <c r="N111" s="121"/>
      <c r="O111" s="121"/>
      <c r="P111" s="8"/>
      <c r="Q111" s="27"/>
    </row>
    <row r="112" spans="8:17" ht="14.1" hidden="1" customHeight="1" x14ac:dyDescent="0.25">
      <c r="H112" s="121"/>
      <c r="I112" s="121"/>
      <c r="J112" s="121"/>
      <c r="K112" s="121"/>
      <c r="L112" s="121">
        <v>0.64290000000000003</v>
      </c>
      <c r="M112" s="121" t="e">
        <f>ROUND((#REF!-#REF!)*L112*12,2)</f>
        <v>#REF!</v>
      </c>
      <c r="N112" s="121"/>
      <c r="O112" s="121"/>
      <c r="P112" s="8"/>
      <c r="Q112" s="27"/>
    </row>
    <row r="113" spans="8:17" ht="14.1" hidden="1" customHeight="1" x14ac:dyDescent="0.25">
      <c r="H113" s="159"/>
      <c r="I113" s="159"/>
      <c r="J113" s="159"/>
      <c r="K113" s="159"/>
      <c r="L113" s="159"/>
      <c r="M113" s="159"/>
      <c r="N113" s="121"/>
      <c r="O113" s="121"/>
      <c r="P113" s="8"/>
      <c r="Q113" s="27"/>
    </row>
    <row r="114" spans="8:17" ht="14.1" hidden="1" customHeight="1" x14ac:dyDescent="0.25">
      <c r="H114" s="121"/>
      <c r="I114" s="121"/>
      <c r="J114" s="121"/>
      <c r="K114" s="121"/>
      <c r="L114" s="121">
        <v>0.1211</v>
      </c>
      <c r="M114" s="121" t="e">
        <f>ROUND((#REF!-#REF!)*L114*12,2)</f>
        <v>#REF!</v>
      </c>
      <c r="N114" s="121"/>
      <c r="O114" s="121"/>
      <c r="P114" s="8"/>
      <c r="Q114" s="27"/>
    </row>
    <row r="115" spans="8:17" ht="14.1" hidden="1" customHeight="1" x14ac:dyDescent="0.25">
      <c r="H115" s="159"/>
      <c r="I115" s="159"/>
      <c r="J115" s="159"/>
      <c r="K115" s="159"/>
      <c r="L115" s="159"/>
      <c r="M115" s="159"/>
      <c r="N115" s="121"/>
      <c r="O115" s="121"/>
      <c r="P115" s="8"/>
      <c r="Q115" s="27"/>
    </row>
    <row r="116" spans="8:17" ht="14.1" hidden="1" customHeight="1" x14ac:dyDescent="0.25">
      <c r="H116" s="159"/>
      <c r="I116" s="159"/>
      <c r="J116" s="159"/>
      <c r="K116" s="159"/>
      <c r="L116" s="159"/>
      <c r="M116" s="159"/>
      <c r="N116" s="121"/>
      <c r="O116" s="121"/>
      <c r="P116" s="8"/>
      <c r="Q116" s="27"/>
    </row>
    <row r="117" spans="8:17" ht="14.1" hidden="1" customHeight="1" x14ac:dyDescent="0.25">
      <c r="H117" s="121"/>
      <c r="I117" s="121"/>
      <c r="J117" s="121"/>
      <c r="K117" s="121"/>
      <c r="L117" s="121">
        <v>0.15720000000000001</v>
      </c>
      <c r="M117" s="121" t="e">
        <f>ROUND((#REF!-#REF!)*L117*12,2)</f>
        <v>#REF!</v>
      </c>
      <c r="N117" s="121"/>
      <c r="O117" s="121"/>
      <c r="P117" s="8"/>
      <c r="Q117" s="27"/>
    </row>
    <row r="118" spans="8:17" ht="14.1" hidden="1" customHeight="1" x14ac:dyDescent="0.25">
      <c r="H118" s="159"/>
      <c r="I118" s="159"/>
      <c r="J118" s="159"/>
      <c r="K118" s="159"/>
      <c r="L118" s="159"/>
      <c r="M118" s="159"/>
      <c r="N118" s="121"/>
      <c r="O118" s="121"/>
      <c r="P118" s="8"/>
      <c r="Q118" s="27"/>
    </row>
    <row r="119" spans="8:17" ht="14.1" hidden="1" customHeight="1" x14ac:dyDescent="0.25">
      <c r="H119" s="121"/>
      <c r="I119" s="121"/>
      <c r="J119" s="121"/>
      <c r="K119" s="121"/>
      <c r="L119" s="121">
        <v>5.57E-2</v>
      </c>
      <c r="M119" s="121" t="e">
        <f>ROUND((#REF!-#REF!)*L119*12,2)</f>
        <v>#REF!</v>
      </c>
      <c r="N119" s="121"/>
      <c r="O119" s="121"/>
      <c r="P119" s="8"/>
      <c r="Q119" s="27"/>
    </row>
    <row r="120" spans="8:17" ht="14.1" hidden="1" customHeight="1" x14ac:dyDescent="0.25">
      <c r="H120" s="159"/>
      <c r="I120" s="159"/>
      <c r="J120" s="159"/>
      <c r="K120" s="159"/>
      <c r="L120" s="159"/>
      <c r="M120" s="159"/>
      <c r="N120" s="121"/>
      <c r="O120" s="121"/>
      <c r="P120" s="8"/>
      <c r="Q120" s="27"/>
    </row>
    <row r="121" spans="8:17" ht="14.1" hidden="1" customHeight="1" x14ac:dyDescent="0.25">
      <c r="H121" s="159"/>
      <c r="I121" s="159"/>
      <c r="J121" s="159"/>
      <c r="K121" s="159"/>
      <c r="L121" s="159"/>
      <c r="M121" s="159"/>
      <c r="N121" s="121"/>
      <c r="O121" s="121"/>
      <c r="P121" s="8"/>
      <c r="Q121" s="27"/>
    </row>
    <row r="122" spans="8:17" ht="14.1" hidden="1" customHeight="1" x14ac:dyDescent="0.25">
      <c r="H122" s="121"/>
      <c r="I122" s="121"/>
      <c r="J122" s="121"/>
      <c r="K122" s="121"/>
      <c r="L122" s="121">
        <v>9.9299999999999999E-2</v>
      </c>
      <c r="M122" s="121" t="e">
        <f>ROUND((#REF!-#REF!)*L122*12,2)</f>
        <v>#REF!</v>
      </c>
      <c r="N122" s="121"/>
      <c r="O122" s="121"/>
      <c r="P122" s="8"/>
      <c r="Q122" s="27"/>
    </row>
    <row r="123" spans="8:17" ht="14.1" hidden="1" customHeight="1" x14ac:dyDescent="0.25">
      <c r="H123" s="159"/>
      <c r="I123" s="159"/>
      <c r="J123" s="159"/>
      <c r="K123" s="159"/>
      <c r="L123" s="159"/>
      <c r="M123" s="159"/>
      <c r="N123" s="121"/>
      <c r="O123" s="121"/>
      <c r="P123" s="8"/>
      <c r="Q123" s="27"/>
    </row>
    <row r="124" spans="8:17" ht="14.1" hidden="1" customHeight="1" x14ac:dyDescent="0.25">
      <c r="H124" s="121"/>
      <c r="I124" s="121"/>
      <c r="J124" s="121"/>
      <c r="K124" s="121"/>
      <c r="L124" s="121">
        <v>9.1800000000000007E-2</v>
      </c>
      <c r="M124" s="121" t="e">
        <f>ROUND((#REF!-#REF!)*L124*12,2)</f>
        <v>#REF!</v>
      </c>
      <c r="N124" s="121"/>
      <c r="O124" s="121"/>
      <c r="P124" s="8"/>
      <c r="Q124" s="27"/>
    </row>
    <row r="125" spans="8:17" ht="14.1" hidden="1" customHeight="1" x14ac:dyDescent="0.25">
      <c r="H125" s="159"/>
      <c r="I125" s="159"/>
      <c r="J125" s="159"/>
      <c r="K125" s="159"/>
      <c r="L125" s="159"/>
      <c r="M125" s="159"/>
      <c r="N125" s="121"/>
      <c r="O125" s="121"/>
      <c r="P125" s="8"/>
      <c r="Q125" s="27"/>
    </row>
    <row r="126" spans="8:17" ht="14.1" hidden="1" customHeight="1" x14ac:dyDescent="0.25">
      <c r="H126" s="159"/>
      <c r="I126" s="159"/>
      <c r="J126" s="159"/>
      <c r="K126" s="159"/>
      <c r="L126" s="159"/>
      <c r="M126" s="159"/>
      <c r="N126" s="121"/>
      <c r="O126" s="121"/>
      <c r="P126" s="8"/>
      <c r="Q126" s="27"/>
    </row>
    <row r="127" spans="8:17" ht="14.1" hidden="1" customHeight="1" x14ac:dyDescent="0.25">
      <c r="H127" s="121"/>
      <c r="I127" s="121"/>
      <c r="J127" s="121"/>
      <c r="K127" s="121"/>
      <c r="L127" s="121">
        <v>2.1215999999999999</v>
      </c>
      <c r="M127" s="121" t="e">
        <f>ROUND((#REF!-#REF!)*L127*12,2)</f>
        <v>#REF!</v>
      </c>
      <c r="N127" s="121"/>
      <c r="O127" s="121"/>
      <c r="P127" s="8"/>
      <c r="Q127" s="27"/>
    </row>
    <row r="128" spans="8:17" ht="14.1" hidden="1" customHeight="1" x14ac:dyDescent="0.25">
      <c r="H128" s="159"/>
      <c r="I128" s="159"/>
      <c r="J128" s="159"/>
      <c r="K128" s="159"/>
      <c r="L128" s="159"/>
      <c r="M128" s="159"/>
      <c r="N128" s="121"/>
      <c r="O128" s="121"/>
      <c r="P128" s="8"/>
      <c r="Q128" s="27"/>
    </row>
    <row r="129" spans="8:18" ht="14.1" hidden="1" customHeight="1" x14ac:dyDescent="0.25">
      <c r="H129" s="121"/>
      <c r="I129" s="121"/>
      <c r="J129" s="121"/>
      <c r="K129" s="121"/>
      <c r="L129" s="121">
        <v>0.79300000000000004</v>
      </c>
      <c r="M129" s="121" t="e">
        <f>ROUND((#REF!-#REF!)*L129*12,2)</f>
        <v>#REF!</v>
      </c>
      <c r="N129" s="121"/>
      <c r="O129" s="121"/>
      <c r="P129" s="8"/>
      <c r="Q129" s="27"/>
    </row>
    <row r="130" spans="8:18" ht="14.1" hidden="1" customHeight="1" x14ac:dyDescent="0.25">
      <c r="H130" s="159"/>
      <c r="I130" s="159"/>
      <c r="J130" s="159"/>
      <c r="K130" s="159"/>
      <c r="L130" s="159"/>
      <c r="M130" s="159"/>
      <c r="N130" s="121"/>
      <c r="O130" s="121"/>
      <c r="P130" s="8"/>
      <c r="Q130" s="27"/>
    </row>
    <row r="131" spans="8:18" ht="14.1" hidden="1" customHeight="1" x14ac:dyDescent="0.25">
      <c r="H131" s="121"/>
      <c r="I131" s="121"/>
      <c r="J131" s="121"/>
      <c r="K131" s="121"/>
      <c r="L131" s="121">
        <v>0.1007</v>
      </c>
      <c r="M131" s="121" t="e">
        <f>ROUND((#REF!-#REF!)*L131*12,2)</f>
        <v>#REF!</v>
      </c>
      <c r="N131" s="121"/>
      <c r="O131" s="121"/>
      <c r="P131" s="8"/>
      <c r="Q131" s="27"/>
    </row>
    <row r="132" spans="8:18" ht="14.1" hidden="1" customHeight="1" x14ac:dyDescent="0.25">
      <c r="H132" s="159"/>
      <c r="I132" s="159"/>
      <c r="J132" s="159"/>
      <c r="K132" s="159"/>
      <c r="L132" s="159"/>
      <c r="M132" s="159"/>
      <c r="N132" s="121"/>
      <c r="O132" s="121"/>
      <c r="P132" s="8"/>
      <c r="Q132" s="27"/>
    </row>
    <row r="133" spans="8:18" ht="14.1" hidden="1" customHeight="1" x14ac:dyDescent="0.25">
      <c r="H133" s="121"/>
      <c r="I133" s="121"/>
      <c r="J133" s="121"/>
      <c r="K133" s="121"/>
      <c r="L133" s="121">
        <v>0.1055</v>
      </c>
      <c r="M133" s="121" t="e">
        <f>ROUND((#REF!-#REF!)*L133*12,2)</f>
        <v>#REF!</v>
      </c>
      <c r="N133" s="121"/>
      <c r="O133" s="121"/>
      <c r="P133" s="8"/>
      <c r="Q133" s="27"/>
    </row>
    <row r="134" spans="8:18" ht="14.1" hidden="1" customHeight="1" thickBot="1" x14ac:dyDescent="0.3">
      <c r="H134" s="37"/>
      <c r="I134" s="37"/>
      <c r="J134" s="37"/>
      <c r="K134" s="37"/>
      <c r="L134" s="37"/>
      <c r="M134" s="21" t="e">
        <f>M70+M72+M74+M76+M78+M80+M82+M84+M86+M88+M92+M94+M96+M99+M102+M104+M106+M108+M110+M112+M114+M117+M119+M122+M124+M127+M129+M131+M133</f>
        <v>#REF!</v>
      </c>
      <c r="N134" s="21">
        <v>0</v>
      </c>
      <c r="O134" s="45">
        <v>6751.17</v>
      </c>
      <c r="P134" s="37"/>
      <c r="Q134" s="30">
        <v>0</v>
      </c>
    </row>
    <row r="135" spans="8:18" ht="14.1" hidden="1" customHeight="1" x14ac:dyDescent="0.25">
      <c r="H135" s="15"/>
      <c r="I135" s="15"/>
      <c r="J135" s="15"/>
      <c r="K135" s="15"/>
      <c r="L135" s="15"/>
      <c r="M135" s="58"/>
      <c r="N135" s="17"/>
      <c r="O135" s="17"/>
      <c r="P135" s="15"/>
      <c r="Q135" s="131"/>
    </row>
    <row r="136" spans="8:18" ht="14.1" hidden="1" customHeight="1" thickBot="1" x14ac:dyDescent="0.3">
      <c r="H136" s="183"/>
      <c r="I136" s="183"/>
      <c r="J136" s="183"/>
      <c r="K136" s="183"/>
      <c r="L136" s="183"/>
      <c r="M136" s="183"/>
      <c r="N136" s="127"/>
      <c r="O136" s="127"/>
      <c r="P136" s="14"/>
      <c r="Q136" s="127"/>
    </row>
    <row r="137" spans="8:18" ht="14.1" hidden="1" customHeight="1" x14ac:dyDescent="0.25">
      <c r="H137" s="158"/>
      <c r="I137" s="158"/>
      <c r="J137" s="158"/>
      <c r="K137" s="158"/>
      <c r="L137" s="158"/>
      <c r="M137" s="158"/>
      <c r="N137" s="123"/>
      <c r="O137" s="123"/>
      <c r="P137" s="59"/>
      <c r="Q137" s="19"/>
    </row>
    <row r="138" spans="8:18" ht="14.1" hidden="1" customHeight="1" x14ac:dyDescent="0.25">
      <c r="H138" s="159"/>
      <c r="I138" s="159"/>
      <c r="J138" s="159"/>
      <c r="K138" s="159"/>
      <c r="L138" s="159"/>
      <c r="M138" s="159"/>
      <c r="N138" s="121"/>
      <c r="O138" s="121"/>
      <c r="P138" s="8"/>
      <c r="Q138" s="27"/>
    </row>
    <row r="139" spans="8:18" ht="14.1" hidden="1" customHeight="1" x14ac:dyDescent="0.25">
      <c r="H139" s="121"/>
      <c r="I139" s="121"/>
      <c r="J139" s="121"/>
      <c r="K139" s="121"/>
      <c r="L139" s="121">
        <v>0.79869999999999997</v>
      </c>
      <c r="M139" s="121" t="e">
        <f>ROUND((#REF!-#REF!)*L139*12,2)</f>
        <v>#REF!</v>
      </c>
      <c r="N139" s="121"/>
      <c r="O139" s="121"/>
      <c r="P139" s="57" t="s">
        <v>103</v>
      </c>
      <c r="Q139" s="27"/>
      <c r="R139" s="56"/>
    </row>
    <row r="140" spans="8:18" ht="14.1" hidden="1" customHeight="1" x14ac:dyDescent="0.25">
      <c r="H140" s="159"/>
      <c r="I140" s="159"/>
      <c r="J140" s="159"/>
      <c r="K140" s="159"/>
      <c r="L140" s="159"/>
      <c r="M140" s="159"/>
      <c r="N140" s="121"/>
      <c r="O140" s="121"/>
      <c r="P140" s="57"/>
      <c r="Q140" s="27"/>
    </row>
    <row r="141" spans="8:18" ht="14.1" hidden="1" customHeight="1" x14ac:dyDescent="0.25">
      <c r="H141" s="121"/>
      <c r="I141" s="121"/>
      <c r="J141" s="121"/>
      <c r="K141" s="121"/>
      <c r="L141" s="121">
        <v>1.0557000000000001</v>
      </c>
      <c r="M141" s="121" t="e">
        <f>ROUND((#REF!-#REF!)*L141*12,2)</f>
        <v>#REF!</v>
      </c>
      <c r="N141" s="121"/>
      <c r="O141" s="121"/>
      <c r="P141" s="57" t="s">
        <v>99</v>
      </c>
      <c r="Q141" s="27"/>
    </row>
    <row r="142" spans="8:18" ht="14.1" hidden="1" customHeight="1" x14ac:dyDescent="0.25">
      <c r="H142" s="159"/>
      <c r="I142" s="159"/>
      <c r="J142" s="159"/>
      <c r="K142" s="159"/>
      <c r="L142" s="159"/>
      <c r="M142" s="159"/>
      <c r="N142" s="121"/>
      <c r="O142" s="121"/>
      <c r="P142" s="57"/>
      <c r="Q142" s="27"/>
    </row>
    <row r="143" spans="8:18" ht="14.1" hidden="1" customHeight="1" x14ac:dyDescent="0.25">
      <c r="H143" s="121"/>
      <c r="I143" s="121"/>
      <c r="J143" s="121"/>
      <c r="K143" s="121"/>
      <c r="L143" s="121">
        <v>0.92149999999999999</v>
      </c>
      <c r="M143" s="121" t="e">
        <f>ROUND((#REF!-#REF!)*L143*12,2)</f>
        <v>#REF!</v>
      </c>
      <c r="N143" s="121"/>
      <c r="O143" s="121"/>
      <c r="P143" s="57" t="s">
        <v>102</v>
      </c>
      <c r="Q143" s="27"/>
    </row>
    <row r="144" spans="8:18" ht="14.1" hidden="1" customHeight="1" x14ac:dyDescent="0.25">
      <c r="H144" s="159"/>
      <c r="I144" s="159"/>
      <c r="J144" s="159"/>
      <c r="K144" s="159"/>
      <c r="L144" s="159"/>
      <c r="M144" s="159"/>
      <c r="N144" s="121"/>
      <c r="O144" s="121"/>
      <c r="P144" s="57"/>
      <c r="Q144" s="27"/>
    </row>
    <row r="145" spans="8:17" ht="14.1" hidden="1" customHeight="1" x14ac:dyDescent="0.25">
      <c r="H145" s="121"/>
      <c r="I145" s="121"/>
      <c r="J145" s="121"/>
      <c r="K145" s="121"/>
      <c r="L145" s="121">
        <v>1.2824</v>
      </c>
      <c r="M145" s="121" t="e">
        <f>ROUND((#REF!-#REF!)*L145*12,2)</f>
        <v>#REF!</v>
      </c>
      <c r="N145" s="121"/>
      <c r="O145" s="121"/>
      <c r="P145" s="57" t="s">
        <v>106</v>
      </c>
      <c r="Q145" s="27"/>
    </row>
    <row r="146" spans="8:17" ht="14.1" hidden="1" customHeight="1" x14ac:dyDescent="0.25">
      <c r="H146" s="159"/>
      <c r="I146" s="159"/>
      <c r="J146" s="159"/>
      <c r="K146" s="159"/>
      <c r="L146" s="159"/>
      <c r="M146" s="159"/>
      <c r="N146" s="121"/>
      <c r="O146" s="121"/>
      <c r="P146" s="57"/>
      <c r="Q146" s="27"/>
    </row>
    <row r="147" spans="8:17" ht="14.1" hidden="1" customHeight="1" x14ac:dyDescent="0.25">
      <c r="H147" s="121"/>
      <c r="I147" s="121"/>
      <c r="J147" s="121"/>
      <c r="K147" s="121"/>
      <c r="L147" s="121">
        <v>2.1132</v>
      </c>
      <c r="M147" s="121" t="e">
        <f>ROUND((#REF!-#REF!)*L147*12,2)</f>
        <v>#REF!</v>
      </c>
      <c r="N147" s="121"/>
      <c r="O147" s="121"/>
      <c r="P147" s="57" t="s">
        <v>101</v>
      </c>
      <c r="Q147" s="27"/>
    </row>
    <row r="148" spans="8:17" ht="14.1" hidden="1" customHeight="1" x14ac:dyDescent="0.25">
      <c r="H148" s="159"/>
      <c r="I148" s="159"/>
      <c r="J148" s="159"/>
      <c r="K148" s="159"/>
      <c r="L148" s="159"/>
      <c r="M148" s="159"/>
      <c r="N148" s="121"/>
      <c r="O148" s="121"/>
      <c r="P148" s="57"/>
      <c r="Q148" s="27"/>
    </row>
    <row r="149" spans="8:17" ht="14.1" hidden="1" customHeight="1" x14ac:dyDescent="0.25">
      <c r="H149" s="121"/>
      <c r="I149" s="121"/>
      <c r="J149" s="121"/>
      <c r="K149" s="121"/>
      <c r="L149" s="121">
        <v>2.6227999999999998</v>
      </c>
      <c r="M149" s="121" t="e">
        <f>ROUND((#REF!-#REF!)*L149*12,2)</f>
        <v>#REF!</v>
      </c>
      <c r="N149" s="121"/>
      <c r="O149" s="121"/>
      <c r="P149" s="57" t="s">
        <v>104</v>
      </c>
      <c r="Q149" s="27"/>
    </row>
    <row r="150" spans="8:17" ht="14.1" hidden="1" customHeight="1" x14ac:dyDescent="0.25">
      <c r="H150" s="159"/>
      <c r="I150" s="159"/>
      <c r="J150" s="159"/>
      <c r="K150" s="159"/>
      <c r="L150" s="159"/>
      <c r="M150" s="159"/>
      <c r="N150" s="121"/>
      <c r="O150" s="121"/>
      <c r="P150" s="57"/>
      <c r="Q150" s="27"/>
    </row>
    <row r="151" spans="8:17" ht="14.1" hidden="1" customHeight="1" x14ac:dyDescent="0.25">
      <c r="H151" s="159"/>
      <c r="I151" s="159"/>
      <c r="J151" s="159"/>
      <c r="K151" s="159"/>
      <c r="L151" s="159"/>
      <c r="M151" s="159"/>
      <c r="N151" s="121"/>
      <c r="O151" s="121"/>
      <c r="P151" s="57"/>
      <c r="Q151" s="27"/>
    </row>
    <row r="152" spans="8:17" ht="14.1" hidden="1" customHeight="1" x14ac:dyDescent="0.25">
      <c r="H152" s="121"/>
      <c r="I152" s="121"/>
      <c r="J152" s="121"/>
      <c r="K152" s="121"/>
      <c r="L152" s="121">
        <v>3.0983999999999998</v>
      </c>
      <c r="M152" s="121" t="e">
        <f>ROUND((#REF!-#REF!)*L152*12,2)</f>
        <v>#REF!</v>
      </c>
      <c r="N152" s="121"/>
      <c r="O152" s="121"/>
      <c r="P152" s="57" t="s">
        <v>100</v>
      </c>
      <c r="Q152" s="27"/>
    </row>
    <row r="153" spans="8:17" ht="14.1" hidden="1" customHeight="1" x14ac:dyDescent="0.25">
      <c r="H153" s="159"/>
      <c r="I153" s="159"/>
      <c r="J153" s="159"/>
      <c r="K153" s="159"/>
      <c r="L153" s="159"/>
      <c r="M153" s="159"/>
      <c r="N153" s="121"/>
      <c r="O153" s="121"/>
      <c r="P153" s="57"/>
      <c r="Q153" s="27"/>
    </row>
    <row r="154" spans="8:17" ht="14.1" hidden="1" customHeight="1" x14ac:dyDescent="0.25">
      <c r="H154" s="121"/>
      <c r="I154" s="121"/>
      <c r="J154" s="121"/>
      <c r="K154" s="121"/>
      <c r="L154" s="121">
        <v>2.9076</v>
      </c>
      <c r="M154" s="121" t="e">
        <f>ROUND((#REF!-#REF!)*L154*12,2)</f>
        <v>#REF!</v>
      </c>
      <c r="N154" s="121"/>
      <c r="O154" s="121"/>
      <c r="P154" s="57" t="s">
        <v>98</v>
      </c>
      <c r="Q154" s="27"/>
    </row>
    <row r="155" spans="8:17" ht="14.1" hidden="1" customHeight="1" x14ac:dyDescent="0.25">
      <c r="H155" s="159"/>
      <c r="I155" s="159"/>
      <c r="J155" s="159"/>
      <c r="K155" s="159"/>
      <c r="L155" s="159"/>
      <c r="M155" s="159"/>
      <c r="N155" s="121"/>
      <c r="O155" s="121"/>
      <c r="P155" s="57"/>
      <c r="Q155" s="27"/>
    </row>
    <row r="156" spans="8:17" ht="14.1" hidden="1" customHeight="1" x14ac:dyDescent="0.25">
      <c r="H156" s="121"/>
      <c r="I156" s="121"/>
      <c r="J156" s="121"/>
      <c r="K156" s="121"/>
      <c r="L156" s="121">
        <v>0.93230000000000002</v>
      </c>
      <c r="M156" s="121" t="e">
        <f>ROUND((#REF!-#REF!)*L156*12,2)</f>
        <v>#REF!</v>
      </c>
      <c r="N156" s="121"/>
      <c r="O156" s="121"/>
      <c r="P156" s="57" t="s">
        <v>105</v>
      </c>
      <c r="Q156" s="39"/>
    </row>
    <row r="157" spans="8:17" ht="14.1" hidden="1" customHeight="1" thickBot="1" x14ac:dyDescent="0.3">
      <c r="H157" s="20"/>
      <c r="I157" s="20"/>
      <c r="J157" s="20"/>
      <c r="K157" s="20"/>
      <c r="L157" s="20"/>
      <c r="M157" s="21" t="e">
        <f>M139+M141+M143+M145+M147+M149+M152+M154+M156</f>
        <v>#REF!</v>
      </c>
      <c r="N157" s="21">
        <v>0</v>
      </c>
      <c r="O157" s="45">
        <v>7016.65</v>
      </c>
      <c r="P157" s="37"/>
      <c r="Q157" s="30">
        <v>0</v>
      </c>
    </row>
    <row r="158" spans="8:17" ht="14.1" hidden="1" customHeight="1" x14ac:dyDescent="0.25">
      <c r="H158" s="131"/>
      <c r="I158" s="131"/>
      <c r="J158" s="131"/>
      <c r="K158" s="131"/>
      <c r="L158" s="131"/>
      <c r="M158" s="58"/>
      <c r="N158" s="17"/>
      <c r="O158" s="17"/>
      <c r="P158" s="15"/>
      <c r="Q158" s="131"/>
    </row>
    <row r="159" spans="8:17" ht="14.1" hidden="1" customHeight="1" thickBot="1" x14ac:dyDescent="0.3">
      <c r="H159" s="183"/>
      <c r="I159" s="183"/>
      <c r="J159" s="183"/>
      <c r="K159" s="183"/>
      <c r="L159" s="183"/>
      <c r="M159" s="183"/>
      <c r="N159" s="183"/>
      <c r="O159" s="183"/>
      <c r="P159" s="183"/>
      <c r="Q159" s="127"/>
    </row>
    <row r="160" spans="8:17" ht="14.1" hidden="1" customHeight="1" x14ac:dyDescent="0.25">
      <c r="H160" s="158"/>
      <c r="I160" s="158"/>
      <c r="J160" s="158"/>
      <c r="K160" s="158"/>
      <c r="L160" s="158"/>
      <c r="M160" s="158"/>
      <c r="N160" s="123"/>
      <c r="O160" s="123"/>
      <c r="P160" s="123"/>
      <c r="Q160" s="19"/>
    </row>
    <row r="161" spans="8:18" ht="14.1" hidden="1" customHeight="1" x14ac:dyDescent="0.25">
      <c r="H161" s="159"/>
      <c r="I161" s="159"/>
      <c r="J161" s="159"/>
      <c r="K161" s="159"/>
      <c r="L161" s="159"/>
      <c r="M161" s="159"/>
      <c r="N161" s="121"/>
      <c r="O161" s="121"/>
      <c r="P161" s="121"/>
      <c r="Q161" s="27"/>
    </row>
    <row r="162" spans="8:18" ht="14.1" hidden="1" customHeight="1" x14ac:dyDescent="0.25">
      <c r="H162" s="121"/>
      <c r="I162" s="121"/>
      <c r="J162" s="121"/>
      <c r="K162" s="121"/>
      <c r="L162" s="121">
        <v>11.3</v>
      </c>
      <c r="M162" s="121" t="e">
        <f>ROUND((#REF!-#REF!)*L162*12,2)</f>
        <v>#REF!</v>
      </c>
      <c r="N162" s="121"/>
      <c r="O162" s="121"/>
      <c r="P162" s="121"/>
      <c r="Q162" s="27"/>
    </row>
    <row r="163" spans="8:18" ht="14.1" hidden="1" customHeight="1" x14ac:dyDescent="0.25">
      <c r="H163" s="159"/>
      <c r="I163" s="159"/>
      <c r="J163" s="159"/>
      <c r="K163" s="159"/>
      <c r="L163" s="159"/>
      <c r="M163" s="159"/>
      <c r="N163" s="121"/>
      <c r="O163" s="121"/>
      <c r="P163" s="121"/>
      <c r="Q163" s="27"/>
    </row>
    <row r="164" spans="8:18" s="2" customFormat="1" ht="14.1" hidden="1" customHeight="1" x14ac:dyDescent="0.25">
      <c r="H164" s="121"/>
      <c r="I164" s="121"/>
      <c r="J164" s="121"/>
      <c r="K164" s="121"/>
      <c r="L164" s="121">
        <v>0.34</v>
      </c>
      <c r="M164" s="121" t="e">
        <f>ROUND((#REF!-#REF!)*L164*12,2)</f>
        <v>#REF!</v>
      </c>
      <c r="N164" s="121"/>
      <c r="O164" s="121"/>
      <c r="P164" s="121"/>
      <c r="Q164" s="27"/>
      <c r="R164"/>
    </row>
    <row r="165" spans="8:18" s="2" customFormat="1" ht="14.1" hidden="1" customHeight="1" x14ac:dyDescent="0.25">
      <c r="H165" s="182"/>
      <c r="I165" s="182"/>
      <c r="J165" s="182"/>
      <c r="K165" s="182"/>
      <c r="L165" s="182"/>
      <c r="M165" s="182"/>
      <c r="N165" s="124"/>
      <c r="O165" s="124"/>
      <c r="P165" s="124"/>
      <c r="Q165" s="27"/>
    </row>
    <row r="166" spans="8:18" s="2" customFormat="1" ht="14.1" hidden="1" customHeight="1" x14ac:dyDescent="0.25">
      <c r="H166" s="124"/>
      <c r="I166" s="124"/>
      <c r="J166" s="124"/>
      <c r="K166" s="124"/>
      <c r="L166" s="124">
        <v>1.579</v>
      </c>
      <c r="M166" s="124" t="e">
        <f>ROUND((#REF!-#REF!)*L166*12,2)</f>
        <v>#REF!</v>
      </c>
      <c r="N166" s="124"/>
      <c r="O166" s="124"/>
      <c r="P166" s="124"/>
      <c r="Q166" s="27"/>
    </row>
    <row r="167" spans="8:18" s="2" customFormat="1" ht="14.1" hidden="1" customHeight="1" x14ac:dyDescent="0.25">
      <c r="H167" s="182"/>
      <c r="I167" s="182"/>
      <c r="J167" s="182"/>
      <c r="K167" s="182"/>
      <c r="L167" s="182"/>
      <c r="M167" s="182"/>
      <c r="N167" s="124"/>
      <c r="O167" s="124"/>
      <c r="P167" s="124"/>
      <c r="Q167" s="27"/>
    </row>
    <row r="168" spans="8:18" s="2" customFormat="1" ht="14.1" hidden="1" customHeight="1" x14ac:dyDescent="0.25">
      <c r="H168" s="124"/>
      <c r="I168" s="124"/>
      <c r="J168" s="124"/>
      <c r="K168" s="124"/>
      <c r="L168" s="124">
        <v>0.88100000000000001</v>
      </c>
      <c r="M168" s="124" t="e">
        <f>ROUND((#REF!-#REF!)*L168*12,2)</f>
        <v>#REF!</v>
      </c>
      <c r="N168" s="124"/>
      <c r="O168" s="124"/>
      <c r="P168" s="124"/>
      <c r="Q168" s="27"/>
    </row>
    <row r="169" spans="8:18" s="2" customFormat="1" ht="14.1" hidden="1" customHeight="1" x14ac:dyDescent="0.25">
      <c r="H169" s="182"/>
      <c r="I169" s="182"/>
      <c r="J169" s="182"/>
      <c r="K169" s="182"/>
      <c r="L169" s="182"/>
      <c r="M169" s="182"/>
      <c r="N169" s="124"/>
      <c r="O169" s="124"/>
      <c r="P169" s="124"/>
      <c r="Q169" s="27"/>
    </row>
    <row r="170" spans="8:18" s="2" customFormat="1" ht="14.1" hidden="1" customHeight="1" x14ac:dyDescent="0.25">
      <c r="H170" s="182"/>
      <c r="I170" s="182"/>
      <c r="J170" s="182"/>
      <c r="K170" s="182"/>
      <c r="L170" s="182"/>
      <c r="M170" s="182"/>
      <c r="N170" s="124"/>
      <c r="O170" s="124"/>
      <c r="P170" s="124"/>
      <c r="Q170" s="27"/>
    </row>
    <row r="171" spans="8:18" s="2" customFormat="1" ht="14.1" hidden="1" customHeight="1" x14ac:dyDescent="0.25">
      <c r="H171" s="124"/>
      <c r="I171" s="124"/>
      <c r="J171" s="124"/>
      <c r="K171" s="124"/>
      <c r="L171" s="124">
        <v>1.675</v>
      </c>
      <c r="M171" s="124" t="e">
        <f>ROUND((#REF!-#REF!)*L171*12,2)</f>
        <v>#REF!</v>
      </c>
      <c r="N171" s="124"/>
      <c r="O171" s="124"/>
      <c r="P171" s="124"/>
      <c r="Q171" s="27"/>
    </row>
    <row r="172" spans="8:18" s="2" customFormat="1" ht="14.1" hidden="1" customHeight="1" x14ac:dyDescent="0.25">
      <c r="H172" s="182"/>
      <c r="I172" s="182"/>
      <c r="J172" s="182"/>
      <c r="K172" s="182"/>
      <c r="L172" s="182"/>
      <c r="M172" s="182"/>
      <c r="N172" s="124"/>
      <c r="O172" s="124"/>
      <c r="P172" s="124"/>
      <c r="Q172" s="27"/>
    </row>
    <row r="173" spans="8:18" s="2" customFormat="1" ht="14.1" hidden="1" customHeight="1" x14ac:dyDescent="0.25">
      <c r="H173" s="182"/>
      <c r="I173" s="182"/>
      <c r="J173" s="182"/>
      <c r="K173" s="182"/>
      <c r="L173" s="182"/>
      <c r="M173" s="182"/>
      <c r="N173" s="124"/>
      <c r="O173" s="124"/>
      <c r="P173" s="124"/>
      <c r="Q173" s="27"/>
    </row>
    <row r="174" spans="8:18" s="2" customFormat="1" ht="14.1" hidden="1" customHeight="1" x14ac:dyDescent="0.25">
      <c r="H174" s="124"/>
      <c r="I174" s="124"/>
      <c r="J174" s="124"/>
      <c r="K174" s="124"/>
      <c r="L174" s="124">
        <v>1.7509999999999999</v>
      </c>
      <c r="M174" s="124" t="e">
        <f>ROUND((#REF!-#REF!)*L174*12,2)</f>
        <v>#REF!</v>
      </c>
      <c r="N174" s="124"/>
      <c r="O174" s="124"/>
      <c r="P174" s="124"/>
      <c r="Q174" s="27"/>
    </row>
    <row r="175" spans="8:18" s="2" customFormat="1" ht="14.1" hidden="1" customHeight="1" x14ac:dyDescent="0.25">
      <c r="H175" s="182"/>
      <c r="I175" s="182"/>
      <c r="J175" s="182"/>
      <c r="K175" s="182"/>
      <c r="L175" s="182"/>
      <c r="M175" s="182"/>
      <c r="N175" s="124"/>
      <c r="O175" s="124"/>
      <c r="P175" s="124"/>
      <c r="Q175" s="27"/>
    </row>
    <row r="176" spans="8:18" s="2" customFormat="1" ht="14.1" hidden="1" customHeight="1" x14ac:dyDescent="0.25">
      <c r="H176" s="124"/>
      <c r="I176" s="124"/>
      <c r="J176" s="124"/>
      <c r="K176" s="124"/>
      <c r="L176" s="124">
        <v>1.31</v>
      </c>
      <c r="M176" s="124" t="e">
        <f>ROUND((#REF!-#REF!)*L176*12,2)</f>
        <v>#REF!</v>
      </c>
      <c r="N176" s="124"/>
      <c r="O176" s="124"/>
      <c r="P176" s="124"/>
      <c r="Q176" s="27"/>
    </row>
    <row r="177" spans="8:18" s="2" customFormat="1" ht="14.1" hidden="1" customHeight="1" x14ac:dyDescent="0.25">
      <c r="H177" s="182"/>
      <c r="I177" s="182"/>
      <c r="J177" s="182"/>
      <c r="K177" s="182"/>
      <c r="L177" s="182"/>
      <c r="M177" s="182"/>
      <c r="N177" s="124"/>
      <c r="O177" s="124"/>
      <c r="P177" s="124"/>
      <c r="Q177" s="27"/>
    </row>
    <row r="178" spans="8:18" s="2" customFormat="1" ht="14.1" hidden="1" customHeight="1" x14ac:dyDescent="0.25">
      <c r="H178" s="124"/>
      <c r="I178" s="124"/>
      <c r="J178" s="124"/>
      <c r="K178" s="124"/>
      <c r="L178" s="124">
        <v>1.288</v>
      </c>
      <c r="M178" s="124" t="e">
        <f>ROUND((#REF!-#REF!)*L178*12,2)</f>
        <v>#REF!</v>
      </c>
      <c r="N178" s="124"/>
      <c r="O178" s="124"/>
      <c r="P178" s="124"/>
      <c r="Q178" s="27"/>
    </row>
    <row r="179" spans="8:18" s="2" customFormat="1" ht="14.1" hidden="1" customHeight="1" thickBot="1" x14ac:dyDescent="0.3">
      <c r="H179" s="35"/>
      <c r="I179" s="35"/>
      <c r="J179" s="35"/>
      <c r="K179" s="35"/>
      <c r="L179" s="35"/>
      <c r="M179" s="34" t="e">
        <f>M162+M164+M166+M168+M171+M174+M176+M178</f>
        <v>#REF!</v>
      </c>
      <c r="N179" s="34">
        <v>0</v>
      </c>
      <c r="O179" s="46">
        <v>847.61</v>
      </c>
      <c r="P179" s="35"/>
      <c r="Q179" s="30">
        <v>0</v>
      </c>
    </row>
    <row r="180" spans="8:18" s="2" customFormat="1" ht="14.1" hidden="1" customHeight="1" x14ac:dyDescent="0.25">
      <c r="H180" s="29"/>
      <c r="I180" s="29"/>
      <c r="J180" s="29"/>
      <c r="K180" s="29"/>
      <c r="L180" s="29"/>
      <c r="M180" s="15"/>
      <c r="N180" s="32"/>
      <c r="O180" s="32"/>
      <c r="P180" s="29"/>
      <c r="Q180" s="131"/>
    </row>
    <row r="181" spans="8:18" ht="14.1" hidden="1" customHeight="1" thickBot="1" x14ac:dyDescent="0.3">
      <c r="H181" s="183"/>
      <c r="I181" s="183"/>
      <c r="J181" s="183"/>
      <c r="K181" s="183"/>
      <c r="L181" s="183"/>
      <c r="M181" s="183"/>
      <c r="N181" s="183"/>
      <c r="O181" s="183"/>
      <c r="P181" s="183"/>
      <c r="Q181" s="127"/>
      <c r="R181" s="2"/>
    </row>
    <row r="182" spans="8:18" ht="14.1" hidden="1" customHeight="1" x14ac:dyDescent="0.25">
      <c r="H182" s="158"/>
      <c r="I182" s="158"/>
      <c r="J182" s="158"/>
      <c r="K182" s="158"/>
      <c r="L182" s="158"/>
      <c r="M182" s="158"/>
      <c r="N182" s="158"/>
      <c r="O182" s="158"/>
      <c r="P182" s="158"/>
      <c r="Q182" s="19"/>
    </row>
    <row r="183" spans="8:18" ht="14.1" hidden="1" customHeight="1" thickBot="1" x14ac:dyDescent="0.3">
      <c r="H183" s="20"/>
      <c r="I183" s="20"/>
      <c r="J183" s="20"/>
      <c r="K183" s="20"/>
      <c r="L183" s="20">
        <v>4.6603599999999998</v>
      </c>
      <c r="M183" s="21" t="e">
        <f>ROUND((#REF!-#REF!)*L183*12,2)</f>
        <v>#REF!</v>
      </c>
      <c r="N183" s="21" t="e">
        <f>ROUND(M183*75%,2)</f>
        <v>#REF!</v>
      </c>
      <c r="O183" s="45">
        <v>1536.27</v>
      </c>
      <c r="P183" s="128" t="s">
        <v>70</v>
      </c>
      <c r="Q183" s="30">
        <f>ROUND(O183*75%,2)</f>
        <v>1152.2</v>
      </c>
    </row>
    <row r="184" spans="8:18" ht="14.1" hidden="1" customHeight="1" x14ac:dyDescent="0.25">
      <c r="H184" s="131"/>
      <c r="I184" s="131"/>
      <c r="J184" s="131"/>
      <c r="K184" s="131"/>
      <c r="L184" s="131"/>
      <c r="M184" s="58"/>
      <c r="N184" s="17"/>
      <c r="O184" s="17"/>
      <c r="P184" s="62"/>
      <c r="Q184" s="131"/>
    </row>
    <row r="185" spans="8:18" ht="14.1" hidden="1" customHeight="1" thickBot="1" x14ac:dyDescent="0.3">
      <c r="H185" s="160"/>
      <c r="I185" s="160"/>
      <c r="J185" s="160"/>
      <c r="K185" s="160"/>
      <c r="L185" s="160"/>
      <c r="M185" s="160"/>
      <c r="N185" s="160"/>
      <c r="O185" s="160"/>
      <c r="P185" s="160"/>
      <c r="Q185" s="127"/>
    </row>
    <row r="186" spans="8:18" ht="14.1" hidden="1" customHeight="1" x14ac:dyDescent="0.25">
      <c r="H186" s="158"/>
      <c r="I186" s="158"/>
      <c r="J186" s="158"/>
      <c r="K186" s="158"/>
      <c r="L186" s="158"/>
      <c r="M186" s="158"/>
      <c r="N186" s="158"/>
      <c r="O186" s="158"/>
      <c r="P186" s="158"/>
      <c r="Q186" s="19"/>
    </row>
    <row r="187" spans="8:18" ht="14.1" hidden="1" customHeight="1" x14ac:dyDescent="0.25">
      <c r="H187" s="10"/>
      <c r="I187" s="10"/>
      <c r="J187" s="10"/>
      <c r="K187" s="10"/>
      <c r="L187" s="121">
        <v>4.484</v>
      </c>
      <c r="M187" s="121" t="e">
        <f>ROUND((#REF!-#REF!)*L187*12,2)</f>
        <v>#REF!</v>
      </c>
      <c r="N187" s="121"/>
      <c r="O187" s="121"/>
      <c r="P187" s="121"/>
      <c r="Q187" s="27"/>
    </row>
    <row r="188" spans="8:18" ht="14.1" hidden="1" customHeight="1" x14ac:dyDescent="0.25">
      <c r="H188" s="159"/>
      <c r="I188" s="159"/>
      <c r="J188" s="159"/>
      <c r="K188" s="159"/>
      <c r="L188" s="159"/>
      <c r="M188" s="159"/>
      <c r="N188" s="121"/>
      <c r="O188" s="121"/>
      <c r="P188" s="121"/>
      <c r="Q188" s="27"/>
    </row>
    <row r="189" spans="8:18" ht="14.1" hidden="1" customHeight="1" x14ac:dyDescent="0.25">
      <c r="H189" s="10"/>
      <c r="I189" s="10"/>
      <c r="J189" s="10"/>
      <c r="K189" s="10"/>
      <c r="L189" s="121">
        <v>10.416</v>
      </c>
      <c r="M189" s="121" t="e">
        <f>ROUND((#REF!-#REF!)*L189*12,2)</f>
        <v>#REF!</v>
      </c>
      <c r="N189" s="121"/>
      <c r="O189" s="121"/>
      <c r="P189" s="121"/>
      <c r="Q189" s="27"/>
    </row>
    <row r="190" spans="8:18" ht="14.1" hidden="1" customHeight="1" x14ac:dyDescent="0.25">
      <c r="H190" s="182"/>
      <c r="I190" s="182"/>
      <c r="J190" s="182"/>
      <c r="K190" s="182"/>
      <c r="L190" s="182"/>
      <c r="M190" s="182"/>
      <c r="N190" s="124"/>
      <c r="O190" s="124"/>
      <c r="P190" s="121"/>
      <c r="Q190" s="27"/>
    </row>
    <row r="191" spans="8:18" ht="14.1" hidden="1" customHeight="1" x14ac:dyDescent="0.25">
      <c r="H191" s="42"/>
      <c r="I191" s="42"/>
      <c r="J191" s="42"/>
      <c r="K191" s="42"/>
      <c r="L191" s="124">
        <v>1.42</v>
      </c>
      <c r="M191" s="124" t="e">
        <f>ROUND((#REF!-#REF!)*L191*12,2)</f>
        <v>#REF!</v>
      </c>
      <c r="N191" s="124"/>
      <c r="O191" s="124"/>
      <c r="P191" s="121"/>
      <c r="Q191" s="27"/>
    </row>
    <row r="192" spans="8:18" ht="14.1" hidden="1" customHeight="1" x14ac:dyDescent="0.25">
      <c r="H192" s="182"/>
      <c r="I192" s="182"/>
      <c r="J192" s="182"/>
      <c r="K192" s="182"/>
      <c r="L192" s="182"/>
      <c r="M192" s="182"/>
      <c r="N192" s="124"/>
      <c r="O192" s="124"/>
      <c r="P192" s="121"/>
      <c r="Q192" s="27"/>
    </row>
    <row r="193" spans="8:17" ht="14.1" hidden="1" customHeight="1" x14ac:dyDescent="0.25">
      <c r="H193" s="42"/>
      <c r="I193" s="42"/>
      <c r="J193" s="42"/>
      <c r="K193" s="42"/>
      <c r="L193" s="124">
        <v>8.7059999999999995</v>
      </c>
      <c r="M193" s="124" t="e">
        <f>ROUND((#REF!-#REF!)*L193*12,2)</f>
        <v>#REF!</v>
      </c>
      <c r="N193" s="124"/>
      <c r="O193" s="124"/>
      <c r="P193" s="121"/>
      <c r="Q193" s="27"/>
    </row>
    <row r="194" spans="8:17" ht="14.1" hidden="1" customHeight="1" x14ac:dyDescent="0.25">
      <c r="H194" s="182"/>
      <c r="I194" s="182"/>
      <c r="J194" s="182"/>
      <c r="K194" s="182"/>
      <c r="L194" s="182"/>
      <c r="M194" s="182"/>
      <c r="N194" s="124"/>
      <c r="O194" s="124"/>
      <c r="P194" s="121"/>
      <c r="Q194" s="27"/>
    </row>
    <row r="195" spans="8:17" ht="14.1" hidden="1" customHeight="1" x14ac:dyDescent="0.25">
      <c r="H195" s="42"/>
      <c r="I195" s="42"/>
      <c r="J195" s="42"/>
      <c r="K195" s="42"/>
      <c r="L195" s="124">
        <v>0.41599999999999998</v>
      </c>
      <c r="M195" s="124" t="e">
        <f>ROUND((#REF!-#REF!)*L195*12,2)</f>
        <v>#REF!</v>
      </c>
      <c r="N195" s="124"/>
      <c r="O195" s="124"/>
      <c r="P195" s="121"/>
      <c r="Q195" s="27"/>
    </row>
    <row r="196" spans="8:17" ht="14.1" hidden="1" customHeight="1" x14ac:dyDescent="0.25">
      <c r="H196" s="182"/>
      <c r="I196" s="182"/>
      <c r="J196" s="182"/>
      <c r="K196" s="182"/>
      <c r="L196" s="182"/>
      <c r="M196" s="182"/>
      <c r="N196" s="124"/>
      <c r="O196" s="124"/>
      <c r="P196" s="121"/>
      <c r="Q196" s="27"/>
    </row>
    <row r="197" spans="8:17" ht="14.1" hidden="1" customHeight="1" x14ac:dyDescent="0.25">
      <c r="H197" s="42"/>
      <c r="I197" s="42"/>
      <c r="J197" s="42"/>
      <c r="K197" s="42"/>
      <c r="L197" s="124">
        <v>13.32</v>
      </c>
      <c r="M197" s="124" t="e">
        <f>ROUND((#REF!-#REF!)*L197*12,2)</f>
        <v>#REF!</v>
      </c>
      <c r="N197" s="124"/>
      <c r="O197" s="124"/>
      <c r="P197" s="121"/>
      <c r="Q197" s="27"/>
    </row>
    <row r="198" spans="8:17" ht="14.1" hidden="1" customHeight="1" x14ac:dyDescent="0.25">
      <c r="H198" s="182"/>
      <c r="I198" s="182"/>
      <c r="J198" s="182"/>
      <c r="K198" s="182"/>
      <c r="L198" s="182"/>
      <c r="M198" s="182"/>
      <c r="N198" s="124"/>
      <c r="O198" s="124"/>
      <c r="P198" s="121"/>
      <c r="Q198" s="27"/>
    </row>
    <row r="199" spans="8:17" ht="14.1" hidden="1" customHeight="1" x14ac:dyDescent="0.25">
      <c r="H199" s="42"/>
      <c r="I199" s="42"/>
      <c r="J199" s="42"/>
      <c r="K199" s="42"/>
      <c r="L199" s="124">
        <v>0.81499999999999995</v>
      </c>
      <c r="M199" s="124" t="e">
        <f>ROUND((#REF!-#REF!)*L199*12,2)</f>
        <v>#REF!</v>
      </c>
      <c r="N199" s="124"/>
      <c r="O199" s="42"/>
      <c r="P199" s="121"/>
      <c r="Q199" s="27"/>
    </row>
    <row r="200" spans="8:17" ht="14.1" hidden="1" customHeight="1" thickBot="1" x14ac:dyDescent="0.3">
      <c r="H200" s="35"/>
      <c r="I200" s="35"/>
      <c r="J200" s="35"/>
      <c r="K200" s="35"/>
      <c r="L200" s="35"/>
      <c r="M200" s="34" t="e">
        <f>M187+M189+M191+M193+M195+M197+M199</f>
        <v>#REF!</v>
      </c>
      <c r="N200" s="34" t="e">
        <f>ROUND(M200*75%,2)</f>
        <v>#REF!</v>
      </c>
      <c r="O200" s="46">
        <v>943.3</v>
      </c>
      <c r="P200" s="20"/>
      <c r="Q200" s="30">
        <f>ROUND(O200*75%,2)</f>
        <v>707.48</v>
      </c>
    </row>
    <row r="201" spans="8:17" ht="14.1" hidden="1" customHeight="1" x14ac:dyDescent="0.25">
      <c r="H201" s="29"/>
      <c r="I201" s="29"/>
      <c r="J201" s="29"/>
      <c r="K201" s="29"/>
      <c r="L201" s="29"/>
      <c r="M201" s="58"/>
      <c r="N201" s="32"/>
      <c r="O201" s="32"/>
      <c r="P201" s="131"/>
      <c r="Q201" s="131"/>
    </row>
    <row r="202" spans="8:17" ht="14.1" hidden="1" customHeight="1" thickBot="1" x14ac:dyDescent="0.3">
      <c r="H202" s="184"/>
      <c r="I202" s="184"/>
      <c r="J202" s="184"/>
      <c r="K202" s="184"/>
      <c r="L202" s="184"/>
      <c r="M202" s="184"/>
      <c r="N202" s="126"/>
      <c r="O202" s="126"/>
      <c r="P202" s="127"/>
      <c r="Q202" s="127"/>
    </row>
    <row r="203" spans="8:17" ht="14.1" hidden="1" customHeight="1" x14ac:dyDescent="0.25">
      <c r="H203" s="161"/>
      <c r="I203" s="161"/>
      <c r="J203" s="161"/>
      <c r="K203" s="161"/>
      <c r="L203" s="161"/>
      <c r="M203" s="161"/>
      <c r="N203" s="125"/>
      <c r="O203" s="125"/>
      <c r="P203" s="123"/>
      <c r="Q203" s="19"/>
    </row>
    <row r="204" spans="8:17" ht="14.1" hidden="1" customHeight="1" x14ac:dyDescent="0.25">
      <c r="H204" s="124"/>
      <c r="I204" s="124"/>
      <c r="J204" s="124"/>
      <c r="K204" s="124"/>
      <c r="L204" s="124">
        <v>44.506100000000004</v>
      </c>
      <c r="M204" s="124" t="e">
        <f>ROUND((#REF!-#REF!)*L204*12,2)</f>
        <v>#REF!</v>
      </c>
      <c r="N204" s="124"/>
      <c r="O204" s="124"/>
      <c r="P204" s="121"/>
      <c r="Q204" s="27"/>
    </row>
    <row r="205" spans="8:17" ht="14.1" hidden="1" customHeight="1" x14ac:dyDescent="0.25">
      <c r="H205" s="182"/>
      <c r="I205" s="182"/>
      <c r="J205" s="182"/>
      <c r="K205" s="182"/>
      <c r="L205" s="182"/>
      <c r="M205" s="182"/>
      <c r="N205" s="124"/>
      <c r="O205" s="124"/>
      <c r="P205" s="121"/>
      <c r="Q205" s="27"/>
    </row>
    <row r="206" spans="8:17" ht="14.1" hidden="1" customHeight="1" x14ac:dyDescent="0.25">
      <c r="H206" s="124"/>
      <c r="I206" s="124"/>
      <c r="J206" s="124"/>
      <c r="K206" s="124"/>
      <c r="L206" s="124">
        <v>8.4420000000000002</v>
      </c>
      <c r="M206" s="124" t="e">
        <f>ROUND((#REF!-#REF!)*L206*12,2)</f>
        <v>#REF!</v>
      </c>
      <c r="N206" s="124"/>
      <c r="O206" s="124"/>
      <c r="P206" s="121"/>
      <c r="Q206" s="27"/>
    </row>
    <row r="207" spans="8:17" ht="14.1" hidden="1" customHeight="1" x14ac:dyDescent="0.25">
      <c r="H207" s="182"/>
      <c r="I207" s="182"/>
      <c r="J207" s="182"/>
      <c r="K207" s="182"/>
      <c r="L207" s="182"/>
      <c r="M207" s="182"/>
      <c r="N207" s="124"/>
      <c r="O207" s="124"/>
      <c r="P207" s="121"/>
      <c r="Q207" s="27"/>
    </row>
    <row r="208" spans="8:17" ht="14.1" hidden="1" customHeight="1" x14ac:dyDescent="0.25">
      <c r="H208" s="124"/>
      <c r="I208" s="124"/>
      <c r="J208" s="124"/>
      <c r="K208" s="124"/>
      <c r="L208" s="124">
        <v>2.1520000000000001</v>
      </c>
      <c r="M208" s="124" t="e">
        <f>ROUND((#REF!-#REF!)*L208*12,2)</f>
        <v>#REF!</v>
      </c>
      <c r="N208" s="124"/>
      <c r="O208" s="124"/>
      <c r="P208" s="121"/>
      <c r="Q208" s="27"/>
    </row>
    <row r="209" spans="8:17" ht="14.1" hidden="1" customHeight="1" x14ac:dyDescent="0.25">
      <c r="H209" s="182"/>
      <c r="I209" s="182"/>
      <c r="J209" s="182"/>
      <c r="K209" s="182"/>
      <c r="L209" s="182"/>
      <c r="M209" s="182"/>
      <c r="N209" s="124"/>
      <c r="O209" s="124"/>
      <c r="P209" s="121"/>
      <c r="Q209" s="27"/>
    </row>
    <row r="210" spans="8:17" ht="14.1" hidden="1" customHeight="1" x14ac:dyDescent="0.25">
      <c r="H210" s="124"/>
      <c r="I210" s="124"/>
      <c r="J210" s="124"/>
      <c r="K210" s="124"/>
      <c r="L210" s="124">
        <v>9.0825990999999995</v>
      </c>
      <c r="M210" s="124" t="e">
        <f>ROUND((#REF!-#REF!)*L210*12,2)</f>
        <v>#REF!</v>
      </c>
      <c r="N210" s="124"/>
      <c r="O210" s="124"/>
      <c r="P210" s="121"/>
      <c r="Q210" s="27"/>
    </row>
    <row r="211" spans="8:17" ht="14.1" hidden="1" customHeight="1" x14ac:dyDescent="0.25">
      <c r="H211" s="124"/>
      <c r="I211" s="124"/>
      <c r="J211" s="124"/>
      <c r="K211" s="124"/>
      <c r="L211" s="124"/>
      <c r="M211" s="124" t="e">
        <f>M204+M206+M208+M210</f>
        <v>#REF!</v>
      </c>
      <c r="N211" s="9"/>
      <c r="O211" s="9"/>
      <c r="P211" s="121"/>
      <c r="Q211" s="27"/>
    </row>
    <row r="212" spans="8:17" ht="14.1" hidden="1" customHeight="1" x14ac:dyDescent="0.25">
      <c r="H212" s="182"/>
      <c r="I212" s="182"/>
      <c r="J212" s="182"/>
      <c r="K212" s="182"/>
      <c r="L212" s="182"/>
      <c r="M212" s="182"/>
      <c r="N212" s="124"/>
      <c r="O212" s="124"/>
      <c r="P212" s="121"/>
      <c r="Q212" s="27"/>
    </row>
    <row r="213" spans="8:17" ht="14.1" hidden="1" customHeight="1" x14ac:dyDescent="0.25">
      <c r="H213" s="182"/>
      <c r="I213" s="182"/>
      <c r="J213" s="182"/>
      <c r="K213" s="182"/>
      <c r="L213" s="182"/>
      <c r="M213" s="182"/>
      <c r="N213" s="124"/>
      <c r="O213" s="124"/>
      <c r="P213" s="121"/>
      <c r="Q213" s="27"/>
    </row>
    <row r="214" spans="8:17" ht="14.1" hidden="1" customHeight="1" x14ac:dyDescent="0.25">
      <c r="H214" s="124"/>
      <c r="I214" s="124"/>
      <c r="J214" s="124"/>
      <c r="K214" s="124"/>
      <c r="L214" s="124">
        <v>31.819808999999999</v>
      </c>
      <c r="M214" s="124" t="e">
        <f>ROUND((#REF!-#REF!)*L214*12,2)</f>
        <v>#REF!</v>
      </c>
      <c r="N214" s="124"/>
      <c r="O214" s="124"/>
      <c r="P214" s="121"/>
      <c r="Q214" s="27"/>
    </row>
    <row r="215" spans="8:17" ht="14.1" hidden="1" customHeight="1" x14ac:dyDescent="0.25">
      <c r="H215" s="182"/>
      <c r="I215" s="182"/>
      <c r="J215" s="182"/>
      <c r="K215" s="182"/>
      <c r="L215" s="182"/>
      <c r="M215" s="182"/>
      <c r="N215" s="124"/>
      <c r="O215" s="124"/>
      <c r="P215" s="121"/>
      <c r="Q215" s="27"/>
    </row>
    <row r="216" spans="8:17" ht="14.1" hidden="1" customHeight="1" x14ac:dyDescent="0.25">
      <c r="H216" s="124"/>
      <c r="I216" s="124"/>
      <c r="J216" s="124"/>
      <c r="K216" s="124"/>
      <c r="L216" s="124">
        <v>8.6709999999999994</v>
      </c>
      <c r="M216" s="124" t="e">
        <f>ROUND((#REF!-#REF!)*L216*12,2)</f>
        <v>#REF!</v>
      </c>
      <c r="N216" s="124"/>
      <c r="O216" s="124"/>
      <c r="P216" s="121"/>
      <c r="Q216" s="27"/>
    </row>
    <row r="217" spans="8:17" ht="14.1" hidden="1" customHeight="1" x14ac:dyDescent="0.25">
      <c r="H217" s="182"/>
      <c r="I217" s="182"/>
      <c r="J217" s="182"/>
      <c r="K217" s="182"/>
      <c r="L217" s="182"/>
      <c r="M217" s="182"/>
      <c r="N217" s="124"/>
      <c r="O217" s="124"/>
      <c r="P217" s="121"/>
      <c r="Q217" s="27"/>
    </row>
    <row r="218" spans="8:17" ht="14.1" hidden="1" customHeight="1" x14ac:dyDescent="0.25">
      <c r="H218" s="124"/>
      <c r="I218" s="124"/>
      <c r="J218" s="124"/>
      <c r="K218" s="124"/>
      <c r="L218" s="124">
        <v>20.742000000000001</v>
      </c>
      <c r="M218" s="124" t="e">
        <f>ROUND((#REF!-#REF!)*L218*12,2)</f>
        <v>#REF!</v>
      </c>
      <c r="N218" s="124"/>
      <c r="O218" s="124"/>
      <c r="P218" s="121"/>
      <c r="Q218" s="27"/>
    </row>
    <row r="219" spans="8:17" ht="14.1" hidden="1" customHeight="1" x14ac:dyDescent="0.25">
      <c r="H219" s="124"/>
      <c r="I219" s="124"/>
      <c r="J219" s="124"/>
      <c r="K219" s="124"/>
      <c r="L219" s="124"/>
      <c r="M219" s="124" t="e">
        <f>M214+M216+M218</f>
        <v>#REF!</v>
      </c>
      <c r="N219" s="9"/>
      <c r="O219" s="9"/>
      <c r="P219" s="121"/>
      <c r="Q219" s="27"/>
    </row>
    <row r="220" spans="8:17" ht="14.1" hidden="1" customHeight="1" thickBot="1" x14ac:dyDescent="0.3">
      <c r="H220" s="35"/>
      <c r="I220" s="35"/>
      <c r="J220" s="35"/>
      <c r="K220" s="35"/>
      <c r="L220" s="35"/>
      <c r="M220" s="34" t="e">
        <f>M211+M219</f>
        <v>#REF!</v>
      </c>
      <c r="N220" s="34">
        <v>0</v>
      </c>
      <c r="O220" s="46">
        <v>48997.57</v>
      </c>
      <c r="P220" s="20"/>
      <c r="Q220" s="30">
        <v>0</v>
      </c>
    </row>
    <row r="221" spans="8:17" ht="14.1" hidden="1" customHeight="1" x14ac:dyDescent="0.25">
      <c r="H221" s="29"/>
      <c r="I221" s="29"/>
      <c r="J221" s="29"/>
      <c r="K221" s="29"/>
      <c r="L221" s="29"/>
      <c r="M221" s="58"/>
      <c r="N221" s="32"/>
      <c r="O221" s="32"/>
      <c r="P221" s="131"/>
      <c r="Q221" s="131"/>
    </row>
    <row r="222" spans="8:17" ht="14.1" hidden="1" customHeight="1" thickBot="1" x14ac:dyDescent="0.3">
      <c r="H222" s="160"/>
      <c r="I222" s="160"/>
      <c r="J222" s="160"/>
      <c r="K222" s="160"/>
      <c r="L222" s="160"/>
      <c r="M222" s="160"/>
      <c r="N222" s="160"/>
      <c r="O222" s="160"/>
      <c r="P222" s="160"/>
      <c r="Q222" s="127"/>
    </row>
    <row r="223" spans="8:17" ht="14.1" hidden="1" customHeight="1" x14ac:dyDescent="0.25">
      <c r="H223" s="158"/>
      <c r="I223" s="158"/>
      <c r="J223" s="158"/>
      <c r="K223" s="158"/>
      <c r="L223" s="158"/>
      <c r="M223" s="158"/>
      <c r="N223" s="123"/>
      <c r="O223" s="123"/>
      <c r="P223" s="123"/>
      <c r="Q223" s="19"/>
    </row>
    <row r="224" spans="8:17" ht="14.1" hidden="1" customHeight="1" x14ac:dyDescent="0.25">
      <c r="H224" s="121"/>
      <c r="I224" s="121"/>
      <c r="J224" s="121"/>
      <c r="K224" s="121"/>
      <c r="L224" s="121">
        <v>0.88</v>
      </c>
      <c r="M224" s="121" t="e">
        <f>ROUND((#REF!-#REF!)*L224*12,2)</f>
        <v>#REF!</v>
      </c>
      <c r="N224" s="121"/>
      <c r="O224" s="121"/>
      <c r="P224" s="8"/>
      <c r="Q224" s="27"/>
    </row>
    <row r="225" spans="8:17" ht="14.1" hidden="1" customHeight="1" x14ac:dyDescent="0.25">
      <c r="H225" s="159"/>
      <c r="I225" s="159"/>
      <c r="J225" s="159"/>
      <c r="K225" s="159"/>
      <c r="L225" s="159"/>
      <c r="M225" s="159"/>
      <c r="N225" s="121"/>
      <c r="O225" s="121"/>
      <c r="P225" s="121"/>
      <c r="Q225" s="27"/>
    </row>
    <row r="226" spans="8:17" ht="14.1" hidden="1" customHeight="1" x14ac:dyDescent="0.25">
      <c r="H226" s="121"/>
      <c r="I226" s="121"/>
      <c r="J226" s="121"/>
      <c r="K226" s="121"/>
      <c r="L226" s="121">
        <v>5.81</v>
      </c>
      <c r="M226" s="121" t="e">
        <f>ROUND((#REF!-#REF!)*L226*12,2)</f>
        <v>#REF!</v>
      </c>
      <c r="N226" s="121"/>
      <c r="O226" s="121"/>
      <c r="P226" s="8"/>
      <c r="Q226" s="27"/>
    </row>
    <row r="227" spans="8:17" ht="14.1" hidden="1" customHeight="1" x14ac:dyDescent="0.25">
      <c r="H227" s="159"/>
      <c r="I227" s="159"/>
      <c r="J227" s="159"/>
      <c r="K227" s="159"/>
      <c r="L227" s="159"/>
      <c r="M227" s="159"/>
      <c r="N227" s="121"/>
      <c r="O227" s="121"/>
      <c r="P227" s="121"/>
      <c r="Q227" s="27"/>
    </row>
    <row r="228" spans="8:17" ht="14.1" hidden="1" customHeight="1" x14ac:dyDescent="0.25">
      <c r="H228" s="121"/>
      <c r="I228" s="121"/>
      <c r="J228" s="121"/>
      <c r="K228" s="121"/>
      <c r="L228" s="121">
        <v>7.34</v>
      </c>
      <c r="M228" s="121" t="e">
        <f>ROUND((#REF!-#REF!)*L228*12,2)</f>
        <v>#REF!</v>
      </c>
      <c r="N228" s="121"/>
      <c r="O228" s="121"/>
      <c r="P228" s="121"/>
      <c r="Q228" s="27"/>
    </row>
    <row r="229" spans="8:17" ht="14.1" hidden="1" customHeight="1" x14ac:dyDescent="0.25">
      <c r="H229" s="159"/>
      <c r="I229" s="159"/>
      <c r="J229" s="159"/>
      <c r="K229" s="159"/>
      <c r="L229" s="159"/>
      <c r="M229" s="159"/>
      <c r="N229" s="121"/>
      <c r="O229" s="121"/>
      <c r="P229" s="121"/>
      <c r="Q229" s="27"/>
    </row>
    <row r="230" spans="8:17" ht="14.1" hidden="1" customHeight="1" x14ac:dyDescent="0.25">
      <c r="H230" s="121"/>
      <c r="I230" s="121"/>
      <c r="J230" s="121"/>
      <c r="K230" s="121"/>
      <c r="L230" s="121">
        <v>0.33</v>
      </c>
      <c r="M230" s="121" t="e">
        <f>ROUND((#REF!-#REF!)*L230*12,2)</f>
        <v>#REF!</v>
      </c>
      <c r="N230" s="121"/>
      <c r="O230" s="121"/>
      <c r="P230" s="121"/>
      <c r="Q230" s="27"/>
    </row>
    <row r="231" spans="8:17" ht="14.1" hidden="1" customHeight="1" thickBot="1" x14ac:dyDescent="0.3">
      <c r="H231" s="20"/>
      <c r="I231" s="20"/>
      <c r="J231" s="20"/>
      <c r="K231" s="20"/>
      <c r="L231" s="20"/>
      <c r="M231" s="21" t="e">
        <f>M224+M226+M228+M230</f>
        <v>#REF!</v>
      </c>
      <c r="N231" s="21" t="e">
        <f>ROUND(M231*99%,2)</f>
        <v>#REF!</v>
      </c>
      <c r="O231" s="45">
        <v>328.79</v>
      </c>
      <c r="P231" s="20"/>
      <c r="Q231" s="30">
        <f>ROUND(O231*99%,2)</f>
        <v>325.5</v>
      </c>
    </row>
    <row r="232" spans="8:17" ht="14.1" hidden="1" customHeight="1" x14ac:dyDescent="0.25">
      <c r="H232" s="131"/>
      <c r="I232" s="131"/>
      <c r="J232" s="131"/>
      <c r="K232" s="131"/>
      <c r="L232" s="131"/>
      <c r="M232" s="58"/>
      <c r="N232" s="17"/>
      <c r="O232" s="17"/>
      <c r="P232" s="131"/>
      <c r="Q232" s="131"/>
    </row>
    <row r="233" spans="8:17" ht="14.1" hidden="1" customHeight="1" thickBot="1" x14ac:dyDescent="0.3">
      <c r="H233" s="160"/>
      <c r="I233" s="160"/>
      <c r="J233" s="160"/>
      <c r="K233" s="160"/>
      <c r="L233" s="160"/>
      <c r="M233" s="160"/>
      <c r="N233" s="122"/>
      <c r="O233" s="122"/>
      <c r="P233" s="14"/>
      <c r="Q233" s="127"/>
    </row>
    <row r="234" spans="8:17" ht="14.1" hidden="1" customHeight="1" x14ac:dyDescent="0.25">
      <c r="H234" s="158"/>
      <c r="I234" s="158"/>
      <c r="J234" s="158"/>
      <c r="K234" s="158"/>
      <c r="L234" s="158"/>
      <c r="M234" s="158"/>
      <c r="N234" s="49"/>
      <c r="O234" s="49"/>
      <c r="P234" s="59"/>
      <c r="Q234" s="19"/>
    </row>
    <row r="235" spans="8:17" ht="14.1" hidden="1" customHeight="1" x14ac:dyDescent="0.25">
      <c r="H235" s="121"/>
      <c r="I235" s="121"/>
      <c r="J235" s="121"/>
      <c r="K235" s="121"/>
      <c r="L235" s="121">
        <v>66.58</v>
      </c>
      <c r="M235" s="121" t="e">
        <f>ROUND((#REF!-#REF!)*L235*12,2)</f>
        <v>#REF!</v>
      </c>
      <c r="N235" s="6"/>
      <c r="O235" s="6"/>
      <c r="P235" s="8"/>
      <c r="Q235" s="27"/>
    </row>
    <row r="236" spans="8:17" ht="14.1" hidden="1" customHeight="1" x14ac:dyDescent="0.25">
      <c r="H236" s="159"/>
      <c r="I236" s="159"/>
      <c r="J236" s="159"/>
      <c r="K236" s="159"/>
      <c r="L236" s="159"/>
      <c r="M236" s="159"/>
      <c r="N236" s="6"/>
      <c r="O236" s="6"/>
      <c r="P236" s="8"/>
      <c r="Q236" s="27"/>
    </row>
    <row r="237" spans="8:17" ht="14.1" hidden="1" customHeight="1" x14ac:dyDescent="0.25">
      <c r="H237" s="121"/>
      <c r="I237" s="121"/>
      <c r="J237" s="121"/>
      <c r="K237" s="121"/>
      <c r="L237" s="121">
        <v>16.861999999999998</v>
      </c>
      <c r="M237" s="121">
        <v>7200.15</v>
      </c>
      <c r="N237" s="6"/>
      <c r="O237" s="6"/>
      <c r="P237" s="124" t="s">
        <v>112</v>
      </c>
      <c r="Q237" s="27"/>
    </row>
    <row r="238" spans="8:17" ht="14.1" hidden="1" customHeight="1" x14ac:dyDescent="0.25">
      <c r="H238" s="159"/>
      <c r="I238" s="159"/>
      <c r="J238" s="159"/>
      <c r="K238" s="159"/>
      <c r="L238" s="159"/>
      <c r="M238" s="159"/>
      <c r="N238" s="6"/>
      <c r="O238" s="6"/>
      <c r="P238" s="8"/>
      <c r="Q238" s="27"/>
    </row>
    <row r="239" spans="8:17" ht="14.1" hidden="1" customHeight="1" x14ac:dyDescent="0.25">
      <c r="H239" s="159"/>
      <c r="I239" s="159"/>
      <c r="J239" s="159"/>
      <c r="K239" s="159"/>
      <c r="L239" s="159"/>
      <c r="M239" s="159"/>
      <c r="N239" s="121"/>
      <c r="O239" s="121"/>
      <c r="P239" s="8"/>
      <c r="Q239" s="27"/>
    </row>
    <row r="240" spans="8:17" ht="14.1" hidden="1" customHeight="1" x14ac:dyDescent="0.25">
      <c r="H240" s="121"/>
      <c r="I240" s="121"/>
      <c r="J240" s="121"/>
      <c r="K240" s="121"/>
      <c r="L240" s="121">
        <v>18.096170000000001</v>
      </c>
      <c r="M240" s="121" t="e">
        <f>ROUND((#REF!-#REF!)*L240*12,2)</f>
        <v>#REF!</v>
      </c>
      <c r="N240" s="121"/>
      <c r="O240" s="121"/>
      <c r="P240" s="8"/>
      <c r="Q240" s="27"/>
    </row>
    <row r="241" spans="8:17" ht="14.1" hidden="1" customHeight="1" x14ac:dyDescent="0.25">
      <c r="H241" s="121"/>
      <c r="I241" s="121"/>
      <c r="J241" s="121"/>
      <c r="K241" s="121"/>
      <c r="L241" s="121">
        <v>2.1467100000000001</v>
      </c>
      <c r="M241" s="121" t="e">
        <f>ROUND((#REF!-#REF!)*L241*12,2)</f>
        <v>#REF!</v>
      </c>
      <c r="N241" s="121"/>
      <c r="O241" s="121"/>
      <c r="P241" s="8"/>
      <c r="Q241" s="27"/>
    </row>
    <row r="242" spans="8:17" ht="14.1" hidden="1" customHeight="1" x14ac:dyDescent="0.25">
      <c r="H242" s="159"/>
      <c r="I242" s="159"/>
      <c r="J242" s="159"/>
      <c r="K242" s="159"/>
      <c r="L242" s="159"/>
      <c r="M242" s="159"/>
      <c r="N242" s="121"/>
      <c r="O242" s="121"/>
      <c r="P242" s="8"/>
      <c r="Q242" s="27"/>
    </row>
    <row r="243" spans="8:17" ht="14.1" hidden="1" customHeight="1" x14ac:dyDescent="0.25">
      <c r="H243" s="121"/>
      <c r="I243" s="121"/>
      <c r="J243" s="121"/>
      <c r="K243" s="121"/>
      <c r="L243" s="121">
        <v>6.7527499999999998</v>
      </c>
      <c r="M243" s="121" t="e">
        <f>ROUND((#REF!-#REF!)*L243*12,2)</f>
        <v>#REF!</v>
      </c>
      <c r="N243" s="121"/>
      <c r="O243" s="121"/>
      <c r="P243" s="8"/>
      <c r="Q243" s="27"/>
    </row>
    <row r="244" spans="8:17" ht="14.1" hidden="1" customHeight="1" x14ac:dyDescent="0.25">
      <c r="H244" s="159"/>
      <c r="I244" s="159"/>
      <c r="J244" s="159"/>
      <c r="K244" s="159"/>
      <c r="L244" s="159"/>
      <c r="M244" s="159"/>
      <c r="N244" s="121"/>
      <c r="O244" s="121"/>
      <c r="P244" s="8"/>
      <c r="Q244" s="27"/>
    </row>
    <row r="245" spans="8:17" ht="14.1" hidden="1" customHeight="1" x14ac:dyDescent="0.25">
      <c r="H245" s="121"/>
      <c r="I245" s="121"/>
      <c r="J245" s="121"/>
      <c r="K245" s="121"/>
      <c r="L245" s="121">
        <v>38.458060000000003</v>
      </c>
      <c r="M245" s="121" t="e">
        <f>ROUND((#REF!-#REF!)*L245*12,2)</f>
        <v>#REF!</v>
      </c>
      <c r="N245" s="121"/>
      <c r="O245" s="121"/>
      <c r="P245" s="8"/>
      <c r="Q245" s="27"/>
    </row>
    <row r="246" spans="8:17" ht="14.1" hidden="1" customHeight="1" x14ac:dyDescent="0.25">
      <c r="H246" s="121"/>
      <c r="I246" s="121"/>
      <c r="J246" s="121"/>
      <c r="K246" s="121"/>
      <c r="L246" s="121">
        <v>4.1514499999999996</v>
      </c>
      <c r="M246" s="121" t="e">
        <f>ROUND((#REF!-#REF!)*L246*12,2)</f>
        <v>#REF!</v>
      </c>
      <c r="N246" s="121"/>
      <c r="O246" s="121"/>
      <c r="P246" s="8"/>
      <c r="Q246" s="27"/>
    </row>
    <row r="247" spans="8:17" ht="14.1" hidden="1" customHeight="1" x14ac:dyDescent="0.25">
      <c r="H247" s="159"/>
      <c r="I247" s="159"/>
      <c r="J247" s="159"/>
      <c r="K247" s="159"/>
      <c r="L247" s="159"/>
      <c r="M247" s="159"/>
      <c r="N247" s="121"/>
      <c r="O247" s="121"/>
      <c r="P247" s="8"/>
      <c r="Q247" s="27"/>
    </row>
    <row r="248" spans="8:17" ht="14.1" hidden="1" customHeight="1" x14ac:dyDescent="0.25">
      <c r="H248" s="121"/>
      <c r="I248" s="121"/>
      <c r="J248" s="121"/>
      <c r="K248" s="121"/>
      <c r="L248" s="121">
        <v>0.26019999999999999</v>
      </c>
      <c r="M248" s="121" t="e">
        <f>ROUND((#REF!-#REF!)*L248*12,2)</f>
        <v>#REF!</v>
      </c>
      <c r="N248" s="121"/>
      <c r="O248" s="121"/>
      <c r="P248" s="8"/>
      <c r="Q248" s="27"/>
    </row>
    <row r="249" spans="8:17" ht="14.1" hidden="1" customHeight="1" x14ac:dyDescent="0.25">
      <c r="H249" s="159"/>
      <c r="I249" s="159"/>
      <c r="J249" s="159"/>
      <c r="K249" s="159"/>
      <c r="L249" s="159"/>
      <c r="M249" s="159"/>
      <c r="N249" s="121"/>
      <c r="O249" s="121"/>
      <c r="P249" s="8"/>
      <c r="Q249" s="27"/>
    </row>
    <row r="250" spans="8:17" ht="14.1" hidden="1" customHeight="1" x14ac:dyDescent="0.25">
      <c r="H250" s="121"/>
      <c r="I250" s="121"/>
      <c r="J250" s="121"/>
      <c r="K250" s="121"/>
      <c r="L250" s="121">
        <v>1.5285200000000001</v>
      </c>
      <c r="M250" s="121" t="e">
        <f>ROUND((#REF!-#REF!)*L250*12,2)</f>
        <v>#REF!</v>
      </c>
      <c r="N250" s="121"/>
      <c r="O250" s="121"/>
      <c r="P250" s="8"/>
      <c r="Q250" s="27"/>
    </row>
    <row r="251" spans="8:17" ht="14.1" hidden="1" customHeight="1" x14ac:dyDescent="0.25">
      <c r="H251" s="121"/>
      <c r="I251" s="121"/>
      <c r="J251" s="121"/>
      <c r="K251" s="121"/>
      <c r="L251" s="121">
        <v>2.1399999999999999E-2</v>
      </c>
      <c r="M251" s="121" t="e">
        <f>ROUND((#REF!-#REF!)*L251*12,2)</f>
        <v>#REF!</v>
      </c>
      <c r="N251" s="121"/>
      <c r="O251" s="121"/>
      <c r="P251" s="8"/>
      <c r="Q251" s="27"/>
    </row>
    <row r="252" spans="8:17" ht="14.1" hidden="1" customHeight="1" x14ac:dyDescent="0.25">
      <c r="H252" s="159"/>
      <c r="I252" s="159"/>
      <c r="J252" s="159"/>
      <c r="K252" s="159"/>
      <c r="L252" s="159"/>
      <c r="M252" s="159"/>
      <c r="N252" s="121"/>
      <c r="O252" s="121"/>
      <c r="P252" s="8"/>
      <c r="Q252" s="27"/>
    </row>
    <row r="253" spans="8:17" ht="14.1" hidden="1" customHeight="1" x14ac:dyDescent="0.25">
      <c r="H253" s="121"/>
      <c r="I253" s="121"/>
      <c r="J253" s="121"/>
      <c r="K253" s="121"/>
      <c r="L253" s="121">
        <v>1.7561199999999999</v>
      </c>
      <c r="M253" s="121" t="e">
        <f>ROUND((#REF!-#REF!)*L253*12,2)</f>
        <v>#REF!</v>
      </c>
      <c r="N253" s="121"/>
      <c r="O253" s="121"/>
      <c r="P253" s="8"/>
      <c r="Q253" s="27"/>
    </row>
    <row r="254" spans="8:17" ht="14.1" hidden="1" customHeight="1" x14ac:dyDescent="0.25">
      <c r="H254" s="121"/>
      <c r="I254" s="121"/>
      <c r="J254" s="121"/>
      <c r="K254" s="121"/>
      <c r="L254" s="121">
        <v>3.7039999999999997E-2</v>
      </c>
      <c r="M254" s="121" t="e">
        <f>ROUND((#REF!-#REF!)*L254*12,2)</f>
        <v>#REF!</v>
      </c>
      <c r="N254" s="121"/>
      <c r="O254" s="121"/>
      <c r="P254" s="8"/>
      <c r="Q254" s="27"/>
    </row>
    <row r="255" spans="8:17" ht="14.1" hidden="1" customHeight="1" x14ac:dyDescent="0.25">
      <c r="H255" s="159"/>
      <c r="I255" s="159"/>
      <c r="J255" s="159"/>
      <c r="K255" s="159"/>
      <c r="L255" s="159"/>
      <c r="M255" s="159"/>
      <c r="N255" s="121"/>
      <c r="O255" s="121"/>
      <c r="P255" s="8"/>
      <c r="Q255" s="27"/>
    </row>
    <row r="256" spans="8:17" ht="14.1" hidden="1" customHeight="1" x14ac:dyDescent="0.25">
      <c r="H256" s="121"/>
      <c r="I256" s="121"/>
      <c r="J256" s="121"/>
      <c r="K256" s="121"/>
      <c r="L256" s="121">
        <v>1.5786899999999999</v>
      </c>
      <c r="M256" s="121" t="e">
        <f>ROUND((#REF!-#REF!)*L256*12,2)</f>
        <v>#REF!</v>
      </c>
      <c r="N256" s="121"/>
      <c r="O256" s="121"/>
      <c r="P256" s="8"/>
      <c r="Q256" s="27"/>
    </row>
    <row r="257" spans="8:17" ht="14.1" hidden="1" customHeight="1" x14ac:dyDescent="0.25">
      <c r="H257" s="159"/>
      <c r="I257" s="159"/>
      <c r="J257" s="159"/>
      <c r="K257" s="159"/>
      <c r="L257" s="159"/>
      <c r="M257" s="159"/>
      <c r="N257" s="121"/>
      <c r="O257" s="121"/>
      <c r="P257" s="8"/>
      <c r="Q257" s="27"/>
    </row>
    <row r="258" spans="8:17" ht="14.1" hidden="1" customHeight="1" x14ac:dyDescent="0.25">
      <c r="H258" s="121"/>
      <c r="I258" s="121"/>
      <c r="J258" s="121"/>
      <c r="K258" s="121"/>
      <c r="L258" s="121">
        <v>1.75413</v>
      </c>
      <c r="M258" s="121" t="e">
        <f>ROUND((#REF!-#REF!)*L258*12,2)</f>
        <v>#REF!</v>
      </c>
      <c r="N258" s="121"/>
      <c r="O258" s="121"/>
      <c r="P258" s="8"/>
      <c r="Q258" s="27"/>
    </row>
    <row r="259" spans="8:17" ht="14.1" hidden="1" customHeight="1" x14ac:dyDescent="0.25">
      <c r="H259" s="121"/>
      <c r="I259" s="121"/>
      <c r="J259" s="121"/>
      <c r="K259" s="121"/>
      <c r="L259" s="121">
        <v>5.4800000000000001E-2</v>
      </c>
      <c r="M259" s="121" t="e">
        <f>ROUND((#REF!-#REF!)*L259*12,2)</f>
        <v>#REF!</v>
      </c>
      <c r="N259" s="121"/>
      <c r="O259" s="121"/>
      <c r="P259" s="8"/>
      <c r="Q259" s="27"/>
    </row>
    <row r="260" spans="8:17" ht="14.1" hidden="1" customHeight="1" x14ac:dyDescent="0.25">
      <c r="H260" s="121"/>
      <c r="I260" s="121"/>
      <c r="J260" s="121"/>
      <c r="K260" s="121"/>
      <c r="L260" s="121"/>
      <c r="M260" s="121" t="e">
        <f>M240+M241+M243+M245+M246+M248+M250+M251+M253+M254+M256+M258+M259</f>
        <v>#REF!</v>
      </c>
      <c r="N260" s="6"/>
      <c r="O260" s="6"/>
      <c r="P260" s="8"/>
      <c r="Q260" s="27"/>
    </row>
    <row r="261" spans="8:17" ht="14.1" hidden="1" customHeight="1" x14ac:dyDescent="0.25">
      <c r="H261" s="159"/>
      <c r="I261" s="159"/>
      <c r="J261" s="159"/>
      <c r="K261" s="159"/>
      <c r="L261" s="159"/>
      <c r="M261" s="159"/>
      <c r="N261" s="121"/>
      <c r="O261" s="121"/>
      <c r="P261" s="8"/>
      <c r="Q261" s="27"/>
    </row>
    <row r="262" spans="8:17" ht="14.1" hidden="1" customHeight="1" x14ac:dyDescent="0.25">
      <c r="H262" s="121"/>
      <c r="I262" s="121"/>
      <c r="J262" s="121"/>
      <c r="K262" s="121"/>
      <c r="L262" s="121">
        <v>2.069</v>
      </c>
      <c r="M262" s="121" t="e">
        <f>ROUND((#REF!-#REF!)*L262*12,2)</f>
        <v>#REF!</v>
      </c>
      <c r="N262" s="6"/>
      <c r="O262" s="6"/>
      <c r="P262" s="8"/>
      <c r="Q262" s="27"/>
    </row>
    <row r="263" spans="8:17" ht="14.1" hidden="1" customHeight="1" x14ac:dyDescent="0.25">
      <c r="H263" s="159"/>
      <c r="I263" s="159"/>
      <c r="J263" s="159"/>
      <c r="K263" s="159"/>
      <c r="L263" s="159"/>
      <c r="M263" s="159"/>
      <c r="N263" s="121"/>
      <c r="O263" s="121"/>
      <c r="P263" s="8"/>
      <c r="Q263" s="27"/>
    </row>
    <row r="264" spans="8:17" ht="14.1" hidden="1" customHeight="1" x14ac:dyDescent="0.25">
      <c r="H264" s="121"/>
      <c r="I264" s="121"/>
      <c r="J264" s="121"/>
      <c r="K264" s="121"/>
      <c r="L264" s="121">
        <v>3.2423000000000002</v>
      </c>
      <c r="M264" s="121" t="e">
        <f>ROUND((#REF!-#REF!)*L264*12,2)</f>
        <v>#REF!</v>
      </c>
      <c r="N264" s="121"/>
      <c r="O264" s="121"/>
      <c r="P264" s="8"/>
      <c r="Q264" s="27"/>
    </row>
    <row r="265" spans="8:17" ht="14.1" hidden="1" customHeight="1" x14ac:dyDescent="0.25">
      <c r="H265" s="159"/>
      <c r="I265" s="159"/>
      <c r="J265" s="159"/>
      <c r="K265" s="159"/>
      <c r="L265" s="159"/>
      <c r="M265" s="159"/>
      <c r="N265" s="121"/>
      <c r="O265" s="121"/>
      <c r="P265" s="8"/>
      <c r="Q265" s="27"/>
    </row>
    <row r="266" spans="8:17" ht="14.1" hidden="1" customHeight="1" x14ac:dyDescent="0.25">
      <c r="H266" s="121"/>
      <c r="I266" s="121"/>
      <c r="J266" s="121"/>
      <c r="K266" s="121"/>
      <c r="L266" s="121">
        <v>6.0217999999999998</v>
      </c>
      <c r="M266" s="121" t="e">
        <f>ROUND((#REF!-#REF!)*L266*12,2)</f>
        <v>#REF!</v>
      </c>
      <c r="N266" s="121"/>
      <c r="O266" s="121"/>
      <c r="P266" s="8"/>
      <c r="Q266" s="27"/>
    </row>
    <row r="267" spans="8:17" ht="14.1" hidden="1" customHeight="1" x14ac:dyDescent="0.25">
      <c r="H267" s="159"/>
      <c r="I267" s="159"/>
      <c r="J267" s="159"/>
      <c r="K267" s="159"/>
      <c r="L267" s="159"/>
      <c r="M267" s="159"/>
      <c r="N267" s="121"/>
      <c r="O267" s="121"/>
      <c r="P267" s="8"/>
      <c r="Q267" s="27"/>
    </row>
    <row r="268" spans="8:17" ht="14.1" hidden="1" customHeight="1" x14ac:dyDescent="0.25">
      <c r="H268" s="121"/>
      <c r="I268" s="121"/>
      <c r="J268" s="121"/>
      <c r="K268" s="121"/>
      <c r="L268" s="121">
        <v>2.5238999999999998</v>
      </c>
      <c r="M268" s="121" t="e">
        <f>ROUND((#REF!-#REF!)*L268*12,2)</f>
        <v>#REF!</v>
      </c>
      <c r="N268" s="121"/>
      <c r="O268" s="121"/>
      <c r="P268" s="8"/>
      <c r="Q268" s="27"/>
    </row>
    <row r="269" spans="8:17" ht="14.1" hidden="1" customHeight="1" x14ac:dyDescent="0.25">
      <c r="H269" s="159"/>
      <c r="I269" s="159"/>
      <c r="J269" s="159"/>
      <c r="K269" s="159"/>
      <c r="L269" s="159"/>
      <c r="M269" s="159"/>
      <c r="N269" s="121"/>
      <c r="O269" s="121"/>
      <c r="P269" s="8"/>
      <c r="Q269" s="27"/>
    </row>
    <row r="270" spans="8:17" ht="14.1" hidden="1" customHeight="1" x14ac:dyDescent="0.25">
      <c r="H270" s="121"/>
      <c r="I270" s="121"/>
      <c r="J270" s="121"/>
      <c r="K270" s="121"/>
      <c r="L270" s="121">
        <v>3.7366999999999999</v>
      </c>
      <c r="M270" s="121" t="e">
        <f>ROUND((#REF!-#REF!)*L270*12,2)</f>
        <v>#REF!</v>
      </c>
      <c r="N270" s="121"/>
      <c r="O270" s="121"/>
      <c r="P270" s="8"/>
      <c r="Q270" s="27"/>
    </row>
    <row r="271" spans="8:17" ht="14.1" hidden="1" customHeight="1" x14ac:dyDescent="0.25">
      <c r="H271" s="121"/>
      <c r="I271" s="121"/>
      <c r="J271" s="121"/>
      <c r="K271" s="121"/>
      <c r="L271" s="121"/>
      <c r="M271" s="121" t="e">
        <f>M264+M266+M268+M270</f>
        <v>#REF!</v>
      </c>
      <c r="N271" s="6"/>
      <c r="O271" s="6"/>
      <c r="P271" s="8"/>
      <c r="Q271" s="27"/>
    </row>
    <row r="272" spans="8:17" ht="14.1" hidden="1" customHeight="1" x14ac:dyDescent="0.25">
      <c r="H272" s="159"/>
      <c r="I272" s="159"/>
      <c r="J272" s="159"/>
      <c r="K272" s="159"/>
      <c r="L272" s="159"/>
      <c r="M272" s="159"/>
      <c r="N272" s="6"/>
      <c r="O272" s="6"/>
      <c r="P272" s="8"/>
      <c r="Q272" s="27"/>
    </row>
    <row r="273" spans="8:17" ht="14.1" hidden="1" customHeight="1" x14ac:dyDescent="0.25">
      <c r="H273" s="121"/>
      <c r="I273" s="121"/>
      <c r="J273" s="121"/>
      <c r="K273" s="121"/>
      <c r="L273" s="121">
        <v>31.22</v>
      </c>
      <c r="M273" s="121" t="e">
        <f>ROUND((#REF!-#REF!)*L273*12,2)</f>
        <v>#REF!</v>
      </c>
      <c r="N273" s="6"/>
      <c r="O273" s="6"/>
      <c r="P273" s="8"/>
      <c r="Q273" s="27"/>
    </row>
    <row r="274" spans="8:17" ht="14.1" hidden="1" customHeight="1" thickBot="1" x14ac:dyDescent="0.3">
      <c r="H274" s="20"/>
      <c r="I274" s="20"/>
      <c r="J274" s="20"/>
      <c r="K274" s="20"/>
      <c r="L274" s="20"/>
      <c r="M274" s="21" t="e">
        <f>M235+M237+M260+M262+M271+M273</f>
        <v>#REF!</v>
      </c>
      <c r="N274" s="21" t="e">
        <f>ROUND(M274*99%,2)</f>
        <v>#REF!</v>
      </c>
      <c r="O274" s="45">
        <v>62583.96</v>
      </c>
      <c r="P274" s="37"/>
      <c r="Q274" s="30">
        <f>ROUND(O274*99%,2)</f>
        <v>61958.12</v>
      </c>
    </row>
    <row r="275" spans="8:17" ht="14.1" hidden="1" customHeight="1" x14ac:dyDescent="0.25">
      <c r="H275" s="131"/>
      <c r="I275" s="131"/>
      <c r="J275" s="131"/>
      <c r="K275" s="131"/>
      <c r="L275" s="131"/>
      <c r="M275" s="58"/>
      <c r="N275" s="17"/>
      <c r="O275" s="17"/>
      <c r="P275" s="15"/>
      <c r="Q275" s="131"/>
    </row>
    <row r="276" spans="8:17" ht="14.1" hidden="1" customHeight="1" x14ac:dyDescent="0.25">
      <c r="H276" s="8"/>
      <c r="I276" s="8"/>
      <c r="J276" s="8"/>
      <c r="K276" s="8"/>
      <c r="L276" s="8"/>
      <c r="M276" s="8" t="e">
        <f>M17+M20+M35+M56+M65+M134+M157+M179+M183+M200+M220+M231+M274</f>
        <v>#REF!</v>
      </c>
      <c r="N276" s="8"/>
      <c r="O276" s="8"/>
      <c r="P276" s="54" t="e">
        <f>M231+M220+M183+M179+M157+M134+M65+M56+M35+M17+M20</f>
        <v>#REF!</v>
      </c>
      <c r="Q276" s="55" t="e">
        <f>217946.69-P276</f>
        <v>#REF!</v>
      </c>
    </row>
    <row r="277" spans="8:17" ht="14.1" hidden="1" customHeight="1" thickBot="1" x14ac:dyDescent="0.3">
      <c r="H277" s="160"/>
      <c r="I277" s="160"/>
      <c r="J277" s="160"/>
      <c r="K277" s="160"/>
      <c r="L277" s="160"/>
      <c r="M277" s="160"/>
      <c r="N277" s="122"/>
      <c r="O277" s="122"/>
      <c r="P277" s="64"/>
      <c r="Q277" s="65"/>
    </row>
    <row r="278" spans="8:17" ht="14.1" hidden="1" customHeight="1" x14ac:dyDescent="0.25">
      <c r="H278" s="158"/>
      <c r="I278" s="158"/>
      <c r="J278" s="158"/>
      <c r="K278" s="158"/>
      <c r="L278" s="158"/>
      <c r="M278" s="158"/>
      <c r="N278" s="123"/>
      <c r="O278" s="123"/>
      <c r="P278" s="66"/>
      <c r="Q278" s="67"/>
    </row>
    <row r="279" spans="8:17" ht="14.1" hidden="1" customHeight="1" thickBot="1" x14ac:dyDescent="0.3">
      <c r="H279" s="44"/>
      <c r="I279" s="44"/>
      <c r="J279" s="44"/>
      <c r="K279" s="44"/>
      <c r="L279" s="20">
        <v>48.274000000000001</v>
      </c>
      <c r="M279" s="21" t="e">
        <f>ROUND((#REF!-#REF!)*L279*12,2)</f>
        <v>#REF!</v>
      </c>
      <c r="N279" s="21" t="e">
        <f>ROUND(M279*99%,2)</f>
        <v>#REF!</v>
      </c>
      <c r="O279" s="21">
        <v>7977.08</v>
      </c>
      <c r="P279" s="68"/>
      <c r="Q279" s="30">
        <f>ROUND(O279*99%,2)</f>
        <v>7897.31</v>
      </c>
    </row>
    <row r="280" spans="8:17" ht="14.1" hidden="1" customHeight="1" thickBot="1" x14ac:dyDescent="0.3">
      <c r="H280" s="70"/>
      <c r="I280" s="70"/>
      <c r="J280" s="70"/>
      <c r="K280" s="70"/>
      <c r="L280" s="69"/>
      <c r="M280" s="71" t="e">
        <f>M17+M20+M35+M56+M65+M134+M157+M179+M183+M200+M220+M231+M274+M279</f>
        <v>#REF!</v>
      </c>
      <c r="N280" s="72" t="e">
        <f>N17+N20+N35+N56+N65+N134+N157+N179+N183+N200+N220+N231+N274+N279</f>
        <v>#REF!</v>
      </c>
      <c r="O280" s="72">
        <f>O17+O20+O35+O56+O65+O134+O157+O179+O183+O200+O220+O231+O274+O279</f>
        <v>289451.03000000003</v>
      </c>
      <c r="P280" s="73"/>
      <c r="Q280" s="74">
        <f>Q17+Q20+Q35+Q56+Q65+Q134+Q157+Q179+Q183+Q200+Q220+Q231+Q274+Q279</f>
        <v>135381.99</v>
      </c>
    </row>
    <row r="281" spans="8:17" ht="14.1" hidden="1" customHeight="1" x14ac:dyDescent="0.25">
      <c r="H281" s="185"/>
      <c r="I281" s="185"/>
      <c r="J281" s="185"/>
      <c r="K281" s="185"/>
      <c r="L281" s="185"/>
      <c r="M281" s="185"/>
      <c r="N281" s="185"/>
      <c r="O281" s="185"/>
      <c r="P281" s="185"/>
    </row>
    <row r="282" spans="8:17" ht="14.1" hidden="1" customHeight="1" x14ac:dyDescent="0.25">
      <c r="H282" s="186"/>
      <c r="I282" s="186"/>
      <c r="J282" s="186"/>
      <c r="K282" s="186"/>
      <c r="L282" s="186"/>
      <c r="M282" s="186"/>
      <c r="N282" s="186"/>
      <c r="O282" s="186"/>
      <c r="P282" s="186"/>
    </row>
    <row r="283" spans="8:17" ht="15.75" hidden="1" x14ac:dyDescent="0.25">
      <c r="H283" s="2"/>
      <c r="I283" s="2"/>
      <c r="J283" s="2"/>
      <c r="K283" s="2"/>
      <c r="L283" s="2"/>
      <c r="M283" s="2"/>
      <c r="N283" s="2"/>
      <c r="O283" s="2"/>
      <c r="P283" s="2"/>
    </row>
    <row r="284" spans="8:17" ht="15.75" hidden="1" x14ac:dyDescent="0.25">
      <c r="H284" s="158"/>
      <c r="I284" s="158"/>
      <c r="J284" s="158"/>
      <c r="K284" s="158"/>
      <c r="L284" s="158"/>
      <c r="M284" s="158"/>
      <c r="N284" s="123"/>
      <c r="O284" s="2"/>
      <c r="P284" s="2"/>
    </row>
    <row r="285" spans="8:17" ht="15.75" hidden="1" x14ac:dyDescent="0.25">
      <c r="H285" s="159"/>
      <c r="I285" s="159"/>
      <c r="J285" s="159"/>
      <c r="K285" s="159"/>
      <c r="L285" s="159"/>
      <c r="M285" s="159"/>
      <c r="N285" s="121"/>
      <c r="O285" s="2"/>
      <c r="P285" s="2"/>
    </row>
    <row r="286" spans="8:17" ht="15.75" hidden="1" x14ac:dyDescent="0.25">
      <c r="H286" s="121"/>
      <c r="I286" s="121"/>
      <c r="J286" s="121"/>
      <c r="K286" s="121"/>
      <c r="L286" s="121">
        <v>26.4</v>
      </c>
      <c r="M286" s="121" t="e">
        <f>ROUND((#REF!-#REF!)*L286*2,2)</f>
        <v>#REF!</v>
      </c>
      <c r="N286" s="121"/>
      <c r="O286" s="2"/>
      <c r="P286" s="2"/>
    </row>
    <row r="287" spans="8:17" ht="15.75" hidden="1" x14ac:dyDescent="0.25">
      <c r="H287" s="159"/>
      <c r="I287" s="159"/>
      <c r="J287" s="159"/>
      <c r="K287" s="159"/>
      <c r="L287" s="159"/>
      <c r="M287" s="159"/>
      <c r="N287" s="121"/>
      <c r="O287" s="2"/>
      <c r="P287" s="2"/>
    </row>
    <row r="288" spans="8:17" ht="15.75" hidden="1" x14ac:dyDescent="0.25">
      <c r="H288" s="121"/>
      <c r="I288" s="121"/>
      <c r="J288" s="121"/>
      <c r="K288" s="121"/>
      <c r="L288" s="121">
        <v>3.35</v>
      </c>
      <c r="M288" s="121" t="e">
        <f>ROUND((#REF!-#REF!)*L288*2,2)</f>
        <v>#REF!</v>
      </c>
      <c r="N288" s="121"/>
      <c r="O288" s="2"/>
      <c r="P288" s="2"/>
    </row>
    <row r="289" spans="1:16" ht="15.75" hidden="1" x14ac:dyDescent="0.25">
      <c r="H289" s="159"/>
      <c r="I289" s="159"/>
      <c r="J289" s="159"/>
      <c r="K289" s="159"/>
      <c r="L289" s="159"/>
      <c r="M289" s="159"/>
      <c r="N289" s="121"/>
      <c r="O289" s="2"/>
      <c r="P289" s="2"/>
    </row>
    <row r="290" spans="1:16" ht="15.75" hidden="1" x14ac:dyDescent="0.25">
      <c r="H290" s="121"/>
      <c r="I290" s="121"/>
      <c r="J290" s="121"/>
      <c r="K290" s="121"/>
      <c r="L290" s="121">
        <v>10.72</v>
      </c>
      <c r="M290" s="121" t="e">
        <f>ROUND((#REF!-#REF!)*L290*2,2)</f>
        <v>#REF!</v>
      </c>
      <c r="N290" s="121"/>
      <c r="O290" s="2"/>
      <c r="P290" s="2"/>
    </row>
    <row r="291" spans="1:16" ht="15.75" hidden="1" x14ac:dyDescent="0.25">
      <c r="H291" s="159"/>
      <c r="I291" s="159"/>
      <c r="J291" s="159"/>
      <c r="K291" s="159"/>
      <c r="L291" s="159"/>
      <c r="M291" s="159"/>
      <c r="N291" s="121"/>
      <c r="O291" s="2"/>
      <c r="P291" s="2"/>
    </row>
    <row r="292" spans="1:16" ht="15.75" hidden="1" x14ac:dyDescent="0.25">
      <c r="H292" s="121"/>
      <c r="I292" s="121"/>
      <c r="J292" s="121"/>
      <c r="K292" s="121"/>
      <c r="L292" s="121">
        <v>55.58</v>
      </c>
      <c r="M292" s="121" t="e">
        <f>ROUND((#REF!-#REF!)*L292*2,2)</f>
        <v>#REF!</v>
      </c>
      <c r="N292" s="121"/>
      <c r="O292" s="2"/>
      <c r="P292" s="2"/>
    </row>
    <row r="293" spans="1:16" ht="15.75" hidden="1" x14ac:dyDescent="0.25">
      <c r="H293" s="159"/>
      <c r="I293" s="159"/>
      <c r="J293" s="159"/>
      <c r="K293" s="159"/>
      <c r="L293" s="159"/>
      <c r="M293" s="159"/>
      <c r="N293" s="121"/>
      <c r="O293" s="2"/>
      <c r="P293" s="2"/>
    </row>
    <row r="294" spans="1:16" ht="15.75" hidden="1" x14ac:dyDescent="0.25">
      <c r="H294" s="121"/>
      <c r="I294" s="121"/>
      <c r="J294" s="121"/>
      <c r="K294" s="121"/>
      <c r="L294" s="121">
        <v>2.66</v>
      </c>
      <c r="M294" s="121" t="e">
        <f>ROUND((#REF!-#REF!)*L294*2,2)</f>
        <v>#REF!</v>
      </c>
      <c r="N294" s="121"/>
      <c r="O294" s="2"/>
      <c r="P294" s="2"/>
    </row>
    <row r="295" spans="1:16" ht="15.75" hidden="1" x14ac:dyDescent="0.25">
      <c r="H295" s="159"/>
      <c r="I295" s="159"/>
      <c r="J295" s="159"/>
      <c r="K295" s="159"/>
      <c r="L295" s="159"/>
      <c r="M295" s="159"/>
      <c r="N295" s="121"/>
      <c r="O295" s="2"/>
      <c r="P295" s="2"/>
    </row>
    <row r="296" spans="1:16" ht="15.75" hidden="1" x14ac:dyDescent="0.25">
      <c r="H296" s="121"/>
      <c r="I296" s="121"/>
      <c r="J296" s="121"/>
      <c r="K296" s="121"/>
      <c r="L296" s="121">
        <v>0.24</v>
      </c>
      <c r="M296" s="121" t="e">
        <f>ROUND((#REF!-#REF!)*L296*2,2)</f>
        <v>#REF!</v>
      </c>
      <c r="N296" s="121"/>
      <c r="O296" s="2"/>
      <c r="P296" s="2"/>
    </row>
    <row r="297" spans="1:16" ht="16.5" hidden="1" thickBot="1" x14ac:dyDescent="0.3">
      <c r="H297" s="20"/>
      <c r="I297" s="20"/>
      <c r="J297" s="20"/>
      <c r="K297" s="20"/>
      <c r="L297" s="20"/>
      <c r="M297" s="21" t="e">
        <f>M286+M288+M290+M292+M294+M296</f>
        <v>#REF!</v>
      </c>
      <c r="N297" s="21"/>
      <c r="O297" s="2"/>
      <c r="P297" s="2"/>
    </row>
    <row r="298" spans="1:16" ht="8.25" customHeight="1" x14ac:dyDescent="0.25">
      <c r="H298" s="2"/>
      <c r="I298" s="2"/>
      <c r="J298" s="2"/>
      <c r="K298" s="2"/>
      <c r="L298" s="2"/>
      <c r="M298" s="2"/>
      <c r="N298" s="2"/>
      <c r="O298" s="2"/>
      <c r="P298" s="2"/>
    </row>
    <row r="299" spans="1:16" ht="15.75" x14ac:dyDescent="0.25">
      <c r="A299" s="85" t="s">
        <v>160</v>
      </c>
      <c r="B299" s="85"/>
      <c r="C299" s="85"/>
      <c r="D299" s="85"/>
      <c r="E299" s="133"/>
      <c r="F299" s="133"/>
      <c r="G299" s="85"/>
      <c r="H299" s="134"/>
      <c r="I299" s="134"/>
      <c r="J299" s="2"/>
      <c r="K299" s="2"/>
      <c r="L299" s="2"/>
      <c r="M299" s="2"/>
      <c r="N299" s="2"/>
      <c r="O299" s="2"/>
      <c r="P299" s="2"/>
    </row>
    <row r="300" spans="1:16" ht="12" customHeight="1" x14ac:dyDescent="0.25">
      <c r="A300" s="85"/>
      <c r="B300" s="85" t="s">
        <v>139</v>
      </c>
      <c r="C300" s="85"/>
      <c r="D300" s="85"/>
      <c r="E300" s="139" t="s">
        <v>182</v>
      </c>
      <c r="F300" s="139"/>
      <c r="G300" s="85"/>
      <c r="H300" s="140" t="s">
        <v>183</v>
      </c>
      <c r="I300" s="140"/>
      <c r="J300" s="2"/>
      <c r="K300" s="2"/>
      <c r="L300" s="2"/>
      <c r="M300" s="2"/>
      <c r="N300" s="2"/>
      <c r="O300" s="2"/>
      <c r="P300" s="2"/>
    </row>
    <row r="301" spans="1:16" ht="12" customHeight="1" x14ac:dyDescent="0.25">
      <c r="A301" s="85"/>
      <c r="B301" s="85"/>
      <c r="C301" s="85"/>
      <c r="D301" s="85"/>
      <c r="E301" s="135"/>
      <c r="F301" s="135"/>
      <c r="G301" s="85"/>
      <c r="H301" s="136"/>
      <c r="I301" s="136"/>
      <c r="J301" s="2"/>
      <c r="K301" s="2"/>
      <c r="L301" s="2"/>
      <c r="M301" s="2"/>
      <c r="N301" s="2"/>
      <c r="O301" s="2"/>
      <c r="P301" s="2"/>
    </row>
    <row r="302" spans="1:16" ht="15.75" x14ac:dyDescent="0.25">
      <c r="A302" s="85" t="s">
        <v>140</v>
      </c>
      <c r="B302" s="85"/>
      <c r="C302" s="85"/>
      <c r="D302" s="85"/>
      <c r="E302" s="85"/>
      <c r="F302" s="85"/>
      <c r="G302" s="85"/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5.25" customHeight="1" x14ac:dyDescent="0.25"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15.75" x14ac:dyDescent="0.25">
      <c r="H304" s="2"/>
      <c r="I304" s="2"/>
      <c r="J304" s="2"/>
      <c r="K304" s="2"/>
      <c r="L304" s="2"/>
      <c r="M304" s="2"/>
      <c r="N304" s="2"/>
      <c r="O304" s="2"/>
      <c r="P304" s="2"/>
    </row>
    <row r="305" spans="8:16" ht="15.75" x14ac:dyDescent="0.25">
      <c r="H305" s="2"/>
      <c r="I305" s="2"/>
      <c r="J305" s="2"/>
      <c r="K305" s="2"/>
      <c r="L305" s="2"/>
      <c r="M305" s="2"/>
      <c r="N305" s="2"/>
      <c r="O305" s="2"/>
      <c r="P305" s="2"/>
    </row>
    <row r="306" spans="8:16" ht="15.75" x14ac:dyDescent="0.25">
      <c r="H306" s="2"/>
      <c r="I306" s="2"/>
      <c r="J306" s="2"/>
      <c r="K306" s="2"/>
      <c r="L306" s="2"/>
      <c r="M306" s="2"/>
      <c r="N306" s="2"/>
      <c r="O306" s="2"/>
      <c r="P306" s="2"/>
    </row>
    <row r="307" spans="8:16" ht="15.75" x14ac:dyDescent="0.25">
      <c r="H307" s="2"/>
      <c r="I307" s="2"/>
      <c r="J307" s="2"/>
      <c r="K307" s="2"/>
      <c r="L307" s="2"/>
      <c r="M307" s="2"/>
      <c r="N307" s="2"/>
      <c r="O307" s="2"/>
      <c r="P307" s="2"/>
    </row>
    <row r="308" spans="8:16" ht="15.75" x14ac:dyDescent="0.25">
      <c r="H308" s="2"/>
      <c r="I308" s="2"/>
      <c r="J308" s="2"/>
      <c r="K308" s="2"/>
      <c r="L308" s="2"/>
      <c r="M308" s="2"/>
      <c r="N308" s="2"/>
      <c r="O308" s="2"/>
      <c r="P308" s="2"/>
    </row>
    <row r="309" spans="8:16" ht="15.75" x14ac:dyDescent="0.25">
      <c r="H309" s="2"/>
      <c r="I309" s="2"/>
      <c r="J309" s="2"/>
      <c r="K309" s="2"/>
      <c r="L309" s="2"/>
      <c r="M309" s="2"/>
      <c r="N309" s="2"/>
      <c r="O309" s="2"/>
      <c r="P309" s="2"/>
    </row>
    <row r="310" spans="8:16" ht="15.75" x14ac:dyDescent="0.25">
      <c r="H310" s="2"/>
      <c r="I310" s="2"/>
      <c r="J310" s="2"/>
      <c r="K310" s="2"/>
      <c r="L310" s="2"/>
      <c r="M310" s="2"/>
      <c r="N310" s="2"/>
      <c r="O310" s="2"/>
      <c r="P310" s="2"/>
    </row>
    <row r="311" spans="8:16" ht="15.75" x14ac:dyDescent="0.25">
      <c r="H311" s="2"/>
      <c r="I311" s="2"/>
      <c r="J311" s="2"/>
      <c r="K311" s="2"/>
      <c r="L311" s="2"/>
      <c r="M311" s="2"/>
      <c r="N311" s="2"/>
      <c r="O311" s="2"/>
      <c r="P311" s="2"/>
    </row>
    <row r="312" spans="8:16" ht="15.75" x14ac:dyDescent="0.25">
      <c r="H312" s="2"/>
      <c r="I312" s="2"/>
      <c r="J312" s="2"/>
      <c r="K312" s="2"/>
      <c r="L312" s="2"/>
      <c r="M312" s="2"/>
      <c r="N312" s="2"/>
      <c r="O312" s="2"/>
      <c r="P312" s="2"/>
    </row>
    <row r="313" spans="8:16" ht="15.75" x14ac:dyDescent="0.25">
      <c r="H313" s="2"/>
      <c r="I313" s="2"/>
      <c r="J313" s="2"/>
      <c r="K313" s="2"/>
      <c r="L313" s="2"/>
      <c r="M313" s="2"/>
      <c r="N313" s="2"/>
      <c r="O313" s="2"/>
      <c r="P313" s="2"/>
    </row>
    <row r="314" spans="8:16" ht="15.75" x14ac:dyDescent="0.25">
      <c r="H314" s="2"/>
      <c r="I314" s="2"/>
      <c r="J314" s="2"/>
      <c r="K314" s="2"/>
      <c r="L314" s="2"/>
      <c r="M314" s="2"/>
      <c r="N314" s="2"/>
      <c r="O314" s="2"/>
      <c r="P314" s="2"/>
    </row>
    <row r="315" spans="8:16" ht="15.75" x14ac:dyDescent="0.25">
      <c r="H315" s="2"/>
      <c r="I315" s="2"/>
      <c r="J315" s="2"/>
      <c r="K315" s="2"/>
      <c r="L315" s="2"/>
      <c r="M315" s="2"/>
      <c r="N315" s="2"/>
      <c r="O315" s="2"/>
      <c r="P315" s="2"/>
    </row>
    <row r="316" spans="8:16" ht="15.75" x14ac:dyDescent="0.25">
      <c r="H316" s="2"/>
      <c r="I316" s="2"/>
      <c r="J316" s="2"/>
      <c r="K316" s="2"/>
      <c r="L316" s="2"/>
      <c r="M316" s="2"/>
      <c r="N316" s="2"/>
      <c r="O316" s="2"/>
      <c r="P316" s="2"/>
    </row>
    <row r="317" spans="8:16" ht="15.75" x14ac:dyDescent="0.25">
      <c r="H317" s="2"/>
      <c r="I317" s="2"/>
      <c r="J317" s="2"/>
      <c r="K317" s="2"/>
      <c r="L317" s="2"/>
      <c r="M317" s="2"/>
      <c r="N317" s="2"/>
      <c r="O317" s="2"/>
      <c r="P317" s="2"/>
    </row>
    <row r="318" spans="8:16" ht="15.75" x14ac:dyDescent="0.25">
      <c r="H318" s="2"/>
      <c r="I318" s="2"/>
      <c r="J318" s="2"/>
      <c r="K318" s="2"/>
      <c r="L318" s="2"/>
      <c r="M318" s="2"/>
      <c r="N318" s="2"/>
      <c r="O318" s="2"/>
      <c r="P318" s="2"/>
    </row>
    <row r="319" spans="8:16" ht="15.75" x14ac:dyDescent="0.25">
      <c r="H319" s="2"/>
      <c r="I319" s="2"/>
      <c r="J319" s="2"/>
      <c r="K319" s="2"/>
      <c r="L319" s="2"/>
      <c r="M319" s="2"/>
      <c r="N319" s="2"/>
      <c r="O319" s="2"/>
      <c r="P319" s="2"/>
    </row>
    <row r="320" spans="8:16" ht="15.75" x14ac:dyDescent="0.25">
      <c r="H320" s="2"/>
      <c r="I320" s="2"/>
      <c r="J320" s="2"/>
      <c r="K320" s="2"/>
      <c r="L320" s="2"/>
      <c r="M320" s="2"/>
      <c r="N320" s="2"/>
      <c r="O320" s="2"/>
      <c r="P320" s="2"/>
    </row>
    <row r="321" spans="8:16" ht="15.75" x14ac:dyDescent="0.25">
      <c r="H321" s="2"/>
      <c r="I321" s="2"/>
      <c r="J321" s="2"/>
      <c r="K321" s="2"/>
      <c r="L321" s="2"/>
      <c r="M321" s="2"/>
      <c r="N321" s="2"/>
      <c r="O321" s="2"/>
      <c r="P321" s="2"/>
    </row>
    <row r="322" spans="8:16" ht="15.75" x14ac:dyDescent="0.25">
      <c r="H322" s="2"/>
      <c r="I322" s="2"/>
      <c r="J322" s="2"/>
      <c r="K322" s="2"/>
      <c r="L322" s="2"/>
      <c r="M322" s="2"/>
      <c r="N322" s="2"/>
      <c r="O322" s="2"/>
      <c r="P322" s="2"/>
    </row>
    <row r="323" spans="8:16" ht="15.75" x14ac:dyDescent="0.25">
      <c r="H323" s="2"/>
      <c r="I323" s="2"/>
      <c r="J323" s="2"/>
      <c r="K323" s="2"/>
      <c r="L323" s="2"/>
      <c r="M323" s="2"/>
      <c r="N323" s="2"/>
      <c r="O323" s="2"/>
      <c r="P323" s="2"/>
    </row>
    <row r="324" spans="8:16" ht="15.75" x14ac:dyDescent="0.25">
      <c r="H324" s="2"/>
      <c r="I324" s="2"/>
      <c r="J324" s="2"/>
      <c r="K324" s="2"/>
      <c r="L324" s="2"/>
      <c r="M324" s="2"/>
      <c r="N324" s="2"/>
      <c r="O324" s="2"/>
      <c r="P324" s="2"/>
    </row>
    <row r="325" spans="8:16" ht="15.75" x14ac:dyDescent="0.25">
      <c r="H325" s="2"/>
      <c r="I325" s="2"/>
      <c r="J325" s="2"/>
      <c r="K325" s="2"/>
      <c r="L325" s="2"/>
      <c r="M325" s="2"/>
      <c r="N325" s="2"/>
      <c r="O325" s="2"/>
      <c r="P325" s="2"/>
    </row>
    <row r="326" spans="8:16" ht="15.75" x14ac:dyDescent="0.25">
      <c r="H326" s="2"/>
      <c r="I326" s="2"/>
      <c r="J326" s="2"/>
      <c r="K326" s="2"/>
      <c r="L326" s="2"/>
      <c r="M326" s="2"/>
      <c r="N326" s="2"/>
      <c r="O326" s="2"/>
      <c r="P326" s="2"/>
    </row>
    <row r="327" spans="8:16" ht="15.75" x14ac:dyDescent="0.25">
      <c r="H327" s="2"/>
      <c r="I327" s="2"/>
      <c r="J327" s="2"/>
      <c r="K327" s="2"/>
      <c r="L327" s="2"/>
      <c r="M327" s="2"/>
      <c r="N327" s="2"/>
      <c r="O327" s="2"/>
      <c r="P327" s="2"/>
    </row>
    <row r="328" spans="8:16" ht="15.75" x14ac:dyDescent="0.25">
      <c r="H328" s="2"/>
      <c r="I328" s="2"/>
      <c r="J328" s="2"/>
      <c r="K328" s="2"/>
      <c r="L328" s="2"/>
      <c r="M328" s="2"/>
      <c r="N328" s="2"/>
      <c r="O328" s="2"/>
      <c r="P328" s="2"/>
    </row>
    <row r="329" spans="8:16" ht="15.75" x14ac:dyDescent="0.25">
      <c r="H329" s="2"/>
      <c r="I329" s="2"/>
      <c r="J329" s="2"/>
      <c r="K329" s="2"/>
      <c r="L329" s="2"/>
      <c r="M329" s="2"/>
      <c r="N329" s="2"/>
      <c r="O329" s="2"/>
      <c r="P329" s="2"/>
    </row>
    <row r="330" spans="8:16" ht="15.75" x14ac:dyDescent="0.25">
      <c r="H330" s="2"/>
      <c r="I330" s="2"/>
      <c r="J330" s="2"/>
      <c r="K330" s="2"/>
      <c r="L330" s="2"/>
      <c r="M330" s="2"/>
      <c r="N330" s="2"/>
      <c r="O330" s="2"/>
      <c r="P330" s="2"/>
    </row>
    <row r="331" spans="8:16" ht="15.75" x14ac:dyDescent="0.25">
      <c r="H331" s="2"/>
      <c r="I331" s="2"/>
      <c r="J331" s="2"/>
      <c r="K331" s="2"/>
      <c r="L331" s="2"/>
      <c r="M331" s="2"/>
      <c r="N331" s="2"/>
      <c r="O331" s="2"/>
      <c r="P331" s="2"/>
    </row>
    <row r="332" spans="8:16" ht="15.75" x14ac:dyDescent="0.25">
      <c r="H332" s="2"/>
      <c r="I332" s="2"/>
      <c r="J332" s="2"/>
      <c r="K332" s="2"/>
      <c r="L332" s="2"/>
      <c r="M332" s="2"/>
      <c r="N332" s="2"/>
      <c r="O332" s="2"/>
      <c r="P332" s="2"/>
    </row>
    <row r="333" spans="8:16" ht="15.75" x14ac:dyDescent="0.25">
      <c r="H333" s="2"/>
      <c r="I333" s="2"/>
      <c r="J333" s="2"/>
      <c r="K333" s="2"/>
      <c r="L333" s="2"/>
      <c r="M333" s="2"/>
      <c r="N333" s="2"/>
      <c r="O333" s="2"/>
      <c r="P333" s="2"/>
    </row>
    <row r="334" spans="8:16" ht="15.75" x14ac:dyDescent="0.25">
      <c r="H334" s="2"/>
      <c r="I334" s="2"/>
      <c r="J334" s="2"/>
      <c r="K334" s="2"/>
      <c r="L334" s="2"/>
      <c r="M334" s="2"/>
      <c r="N334" s="2"/>
      <c r="O334" s="2"/>
      <c r="P334" s="2"/>
    </row>
    <row r="335" spans="8:16" ht="15.75" x14ac:dyDescent="0.25">
      <c r="H335" s="2"/>
      <c r="I335" s="2"/>
      <c r="J335" s="2"/>
      <c r="K335" s="2"/>
      <c r="L335" s="2"/>
      <c r="M335" s="2"/>
      <c r="N335" s="2"/>
      <c r="O335" s="2"/>
      <c r="P335" s="2"/>
    </row>
    <row r="336" spans="8:16" ht="15.75" x14ac:dyDescent="0.25">
      <c r="H336" s="2"/>
      <c r="I336" s="2"/>
      <c r="J336" s="2"/>
      <c r="K336" s="2"/>
      <c r="L336" s="2"/>
      <c r="M336" s="2"/>
      <c r="N336" s="2"/>
      <c r="O336" s="2"/>
      <c r="P336" s="2"/>
    </row>
    <row r="337" spans="8:16" ht="15.75" x14ac:dyDescent="0.25">
      <c r="H337" s="2"/>
      <c r="I337" s="2"/>
      <c r="J337" s="2"/>
      <c r="K337" s="2"/>
      <c r="L337" s="2"/>
      <c r="M337" s="2"/>
      <c r="N337" s="2"/>
      <c r="O337" s="2"/>
      <c r="P337" s="2"/>
    </row>
    <row r="338" spans="8:16" ht="15.75" x14ac:dyDescent="0.25">
      <c r="H338" s="2"/>
      <c r="I338" s="2"/>
      <c r="J338" s="2"/>
      <c r="K338" s="2"/>
      <c r="L338" s="2"/>
      <c r="M338" s="2"/>
      <c r="N338" s="2"/>
      <c r="O338" s="2"/>
      <c r="P338" s="2"/>
    </row>
    <row r="339" spans="8:16" ht="15.75" x14ac:dyDescent="0.25">
      <c r="H339" s="2"/>
      <c r="I339" s="2"/>
      <c r="J339" s="2"/>
      <c r="K339" s="2"/>
      <c r="L339" s="2"/>
      <c r="M339" s="2"/>
      <c r="N339" s="2"/>
      <c r="O339" s="2"/>
      <c r="P339" s="2"/>
    </row>
    <row r="340" spans="8:16" ht="15.75" x14ac:dyDescent="0.25">
      <c r="H340" s="2"/>
      <c r="I340" s="2"/>
      <c r="J340" s="2"/>
      <c r="K340" s="2"/>
      <c r="L340" s="2"/>
      <c r="M340" s="2"/>
      <c r="N340" s="2"/>
      <c r="O340" s="2"/>
      <c r="P340" s="2"/>
    </row>
    <row r="341" spans="8:16" ht="15.75" x14ac:dyDescent="0.25">
      <c r="H341" s="2"/>
      <c r="I341" s="2"/>
      <c r="J341" s="2"/>
      <c r="K341" s="2"/>
      <c r="L341" s="2"/>
      <c r="M341" s="2"/>
      <c r="N341" s="2"/>
      <c r="O341" s="2"/>
      <c r="P341" s="2"/>
    </row>
  </sheetData>
  <mergeCells count="165">
    <mergeCell ref="E300:F300"/>
    <mergeCell ref="H300:I300"/>
    <mergeCell ref="E6:J6"/>
    <mergeCell ref="H285:M285"/>
    <mergeCell ref="H287:M287"/>
    <mergeCell ref="H289:M289"/>
    <mergeCell ref="H291:M291"/>
    <mergeCell ref="H293:M293"/>
    <mergeCell ref="H295:M295"/>
    <mergeCell ref="H272:M272"/>
    <mergeCell ref="H277:M277"/>
    <mergeCell ref="H278:M278"/>
    <mergeCell ref="H281:P281"/>
    <mergeCell ref="H282:P282"/>
    <mergeCell ref="H284:M284"/>
    <mergeCell ref="H257:M257"/>
    <mergeCell ref="H261:M261"/>
    <mergeCell ref="H263:M263"/>
    <mergeCell ref="H265:M265"/>
    <mergeCell ref="H267:M267"/>
    <mergeCell ref="H269:M269"/>
    <mergeCell ref="H242:M242"/>
    <mergeCell ref="H244:M244"/>
    <mergeCell ref="H247:M247"/>
    <mergeCell ref="H249:M249"/>
    <mergeCell ref="H252:M252"/>
    <mergeCell ref="H255:M255"/>
    <mergeCell ref="H229:M229"/>
    <mergeCell ref="H233:M233"/>
    <mergeCell ref="H234:M234"/>
    <mergeCell ref="H236:M236"/>
    <mergeCell ref="H238:M238"/>
    <mergeCell ref="H239:M239"/>
    <mergeCell ref="H215:M215"/>
    <mergeCell ref="H217:M217"/>
    <mergeCell ref="H222:P222"/>
    <mergeCell ref="H223:M223"/>
    <mergeCell ref="H225:M225"/>
    <mergeCell ref="H227:M227"/>
    <mergeCell ref="H203:M203"/>
    <mergeCell ref="H205:M205"/>
    <mergeCell ref="H207:M207"/>
    <mergeCell ref="H209:M209"/>
    <mergeCell ref="H212:M212"/>
    <mergeCell ref="H213:M213"/>
    <mergeCell ref="H190:M190"/>
    <mergeCell ref="H192:M192"/>
    <mergeCell ref="H194:M194"/>
    <mergeCell ref="H196:M196"/>
    <mergeCell ref="H198:M198"/>
    <mergeCell ref="H202:M202"/>
    <mergeCell ref="H177:M177"/>
    <mergeCell ref="H181:P181"/>
    <mergeCell ref="H182:P182"/>
    <mergeCell ref="H185:P185"/>
    <mergeCell ref="H186:P186"/>
    <mergeCell ref="H188:M188"/>
    <mergeCell ref="H167:M167"/>
    <mergeCell ref="H169:M169"/>
    <mergeCell ref="H170:M170"/>
    <mergeCell ref="H172:M172"/>
    <mergeCell ref="H173:M173"/>
    <mergeCell ref="H175:M175"/>
    <mergeCell ref="H155:M155"/>
    <mergeCell ref="H159:P159"/>
    <mergeCell ref="H160:M160"/>
    <mergeCell ref="H161:M161"/>
    <mergeCell ref="H163:M163"/>
    <mergeCell ref="H165:M165"/>
    <mergeCell ref="H144:M144"/>
    <mergeCell ref="H146:M146"/>
    <mergeCell ref="H148:M148"/>
    <mergeCell ref="H150:M150"/>
    <mergeCell ref="H151:M151"/>
    <mergeCell ref="H153:M153"/>
    <mergeCell ref="H132:M132"/>
    <mergeCell ref="H136:M136"/>
    <mergeCell ref="H137:M137"/>
    <mergeCell ref="H138:M138"/>
    <mergeCell ref="H140:M140"/>
    <mergeCell ref="H142:M142"/>
    <mergeCell ref="H121:M121"/>
    <mergeCell ref="H123:M123"/>
    <mergeCell ref="H125:M125"/>
    <mergeCell ref="H126:M126"/>
    <mergeCell ref="H128:M128"/>
    <mergeCell ref="H130:M130"/>
    <mergeCell ref="H111:M111"/>
    <mergeCell ref="H113:M113"/>
    <mergeCell ref="H115:M115"/>
    <mergeCell ref="H116:M116"/>
    <mergeCell ref="H118:M118"/>
    <mergeCell ref="H120:M120"/>
    <mergeCell ref="H100:M100"/>
    <mergeCell ref="H101:M101"/>
    <mergeCell ref="H103:M103"/>
    <mergeCell ref="H105:M105"/>
    <mergeCell ref="H107:M107"/>
    <mergeCell ref="H109:M109"/>
    <mergeCell ref="H90:M90"/>
    <mergeCell ref="H91:M91"/>
    <mergeCell ref="H93:M93"/>
    <mergeCell ref="H95:M95"/>
    <mergeCell ref="H97:M97"/>
    <mergeCell ref="H98:M98"/>
    <mergeCell ref="H79:M79"/>
    <mergeCell ref="H81:M81"/>
    <mergeCell ref="H83:M83"/>
    <mergeCell ref="H85:M85"/>
    <mergeCell ref="H87:M87"/>
    <mergeCell ref="H89:M89"/>
    <mergeCell ref="H68:M68"/>
    <mergeCell ref="H69:M69"/>
    <mergeCell ref="H71:M71"/>
    <mergeCell ref="H73:M73"/>
    <mergeCell ref="H75:M75"/>
    <mergeCell ref="H77:M77"/>
    <mergeCell ref="H54:M54"/>
    <mergeCell ref="H58:M58"/>
    <mergeCell ref="H59:M59"/>
    <mergeCell ref="H61:M61"/>
    <mergeCell ref="H63:M63"/>
    <mergeCell ref="H67:M67"/>
    <mergeCell ref="H37:M37"/>
    <mergeCell ref="H38:M38"/>
    <mergeCell ref="P38:P56"/>
    <mergeCell ref="H40:M40"/>
    <mergeCell ref="H42:M42"/>
    <mergeCell ref="H44:M44"/>
    <mergeCell ref="H46:M46"/>
    <mergeCell ref="H48:M48"/>
    <mergeCell ref="H50:M50"/>
    <mergeCell ref="H52:M52"/>
    <mergeCell ref="H23:M23"/>
    <mergeCell ref="P23:P35"/>
    <mergeCell ref="H25:M25"/>
    <mergeCell ref="H27:M27"/>
    <mergeCell ref="H29:M29"/>
    <mergeCell ref="H31:M31"/>
    <mergeCell ref="H33:M33"/>
    <mergeCell ref="O10:Q10"/>
    <mergeCell ref="M11:M12"/>
    <mergeCell ref="N11:N12"/>
    <mergeCell ref="A14:M14"/>
    <mergeCell ref="H19:M19"/>
    <mergeCell ref="H22:M22"/>
    <mergeCell ref="K8:K12"/>
    <mergeCell ref="L8:L12"/>
    <mergeCell ref="M8:N10"/>
    <mergeCell ref="B10:B12"/>
    <mergeCell ref="C10:C12"/>
    <mergeCell ref="D10:D12"/>
    <mergeCell ref="E10:E12"/>
    <mergeCell ref="H10:H12"/>
    <mergeCell ref="I10:I12"/>
    <mergeCell ref="L2:N2"/>
    <mergeCell ref="A4:N4"/>
    <mergeCell ref="A5:N5"/>
    <mergeCell ref="A8:A12"/>
    <mergeCell ref="B8:C9"/>
    <mergeCell ref="D8:E9"/>
    <mergeCell ref="F8:F12"/>
    <mergeCell ref="G8:G12"/>
    <mergeCell ref="H8:I9"/>
    <mergeCell ref="J8:J12"/>
  </mergeCells>
  <pageMargins left="0" right="0" top="0" bottom="0" header="0.19685039370078741" footer="0.19685039370078741"/>
  <pageSetup paperSize="9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view="pageBreakPreview" zoomScale="75" zoomScaleNormal="100" zoomScaleSheetLayoutView="75" workbookViewId="0">
      <selection activeCell="M7" sqref="M7"/>
    </sheetView>
  </sheetViews>
  <sheetFormatPr defaultRowHeight="12.75" x14ac:dyDescent="0.2"/>
  <cols>
    <col min="1" max="1" width="24.28515625" customWidth="1"/>
    <col min="2" max="2" width="15.140625" customWidth="1"/>
    <col min="3" max="3" width="16.140625" customWidth="1"/>
    <col min="4" max="4" width="16.42578125" customWidth="1"/>
    <col min="5" max="5" width="15.5703125" customWidth="1"/>
    <col min="6" max="6" width="18.5703125" customWidth="1"/>
    <col min="7" max="7" width="17" customWidth="1"/>
  </cols>
  <sheetData>
    <row r="1" spans="1:13" ht="26.25" customHeight="1" x14ac:dyDescent="0.2"/>
    <row r="2" spans="1:13" ht="99.75" customHeight="1" x14ac:dyDescent="0.3">
      <c r="A2" s="99"/>
      <c r="B2" s="99"/>
      <c r="C2" s="99"/>
      <c r="D2" s="192" t="s">
        <v>186</v>
      </c>
      <c r="E2" s="192"/>
      <c r="F2" s="192"/>
      <c r="G2" s="192"/>
      <c r="H2" s="2"/>
      <c r="I2" s="2"/>
      <c r="J2" s="2"/>
      <c r="K2" s="2"/>
      <c r="L2" s="2"/>
      <c r="M2" s="2"/>
    </row>
    <row r="3" spans="1:13" ht="15.75" customHeight="1" x14ac:dyDescent="0.3">
      <c r="A3" s="99"/>
      <c r="B3" s="99"/>
      <c r="C3" s="99"/>
      <c r="D3" s="100"/>
      <c r="E3" s="100"/>
      <c r="F3" s="100"/>
      <c r="G3" s="100"/>
      <c r="H3" s="2"/>
      <c r="I3" s="2"/>
      <c r="J3" s="2"/>
      <c r="K3" s="2"/>
      <c r="L3" s="2"/>
      <c r="M3" s="2"/>
    </row>
    <row r="4" spans="1:13" ht="18.75" x14ac:dyDescent="0.3">
      <c r="A4" s="198" t="s">
        <v>167</v>
      </c>
      <c r="B4" s="198"/>
      <c r="C4" s="198"/>
      <c r="D4" s="198"/>
      <c r="E4" s="198"/>
      <c r="F4" s="198"/>
      <c r="G4" s="198"/>
      <c r="H4" s="99"/>
      <c r="I4" s="99"/>
      <c r="J4" s="99"/>
      <c r="K4" s="99"/>
      <c r="L4" s="99"/>
      <c r="M4" s="99"/>
    </row>
    <row r="5" spans="1:13" ht="57" customHeight="1" x14ac:dyDescent="0.2">
      <c r="A5" s="199" t="s">
        <v>187</v>
      </c>
      <c r="B5" s="199"/>
      <c r="C5" s="199"/>
      <c r="D5" s="199"/>
      <c r="E5" s="199"/>
      <c r="F5" s="199"/>
      <c r="G5" s="199"/>
      <c r="H5" s="101"/>
      <c r="I5" s="101"/>
      <c r="J5" s="101"/>
      <c r="K5" s="101"/>
      <c r="L5" s="101"/>
      <c r="M5" s="101"/>
    </row>
    <row r="6" spans="1:13" ht="18.75" x14ac:dyDescent="0.3">
      <c r="A6" s="199" t="s">
        <v>173</v>
      </c>
      <c r="B6" s="199"/>
      <c r="C6" s="199"/>
      <c r="D6" s="199"/>
      <c r="E6" s="199"/>
      <c r="F6" s="199"/>
      <c r="G6" s="199"/>
      <c r="H6" s="99"/>
      <c r="I6" s="99"/>
      <c r="J6" s="99"/>
      <c r="K6" s="99"/>
      <c r="L6" s="99"/>
      <c r="M6" s="99"/>
    </row>
    <row r="7" spans="1:13" ht="18.75" x14ac:dyDescent="0.3">
      <c r="A7" s="102"/>
      <c r="B7" s="102"/>
      <c r="C7" s="102"/>
      <c r="D7" s="99"/>
      <c r="E7" s="99"/>
      <c r="F7" s="99"/>
      <c r="G7" s="99"/>
      <c r="H7" s="99"/>
      <c r="I7" s="99"/>
      <c r="J7" s="99"/>
      <c r="K7" s="99"/>
      <c r="L7" s="99"/>
      <c r="M7" s="99"/>
    </row>
    <row r="8" spans="1:13" ht="15.75" x14ac:dyDescent="0.2">
      <c r="A8" s="103"/>
      <c r="B8" s="103"/>
      <c r="C8" s="85"/>
      <c r="D8" s="85"/>
      <c r="E8" s="85"/>
      <c r="F8" s="85"/>
      <c r="G8" s="104" t="s">
        <v>168</v>
      </c>
      <c r="H8" s="85"/>
      <c r="I8" s="85"/>
      <c r="J8" s="85"/>
      <c r="K8" s="85"/>
      <c r="L8" s="85"/>
      <c r="M8" s="85"/>
    </row>
    <row r="9" spans="1:13" ht="33" customHeight="1" x14ac:dyDescent="0.2">
      <c r="A9" s="193" t="s">
        <v>194</v>
      </c>
      <c r="B9" s="193" t="s">
        <v>188</v>
      </c>
      <c r="C9" s="193" t="s">
        <v>189</v>
      </c>
      <c r="D9" s="193" t="s">
        <v>169</v>
      </c>
      <c r="E9" s="193" t="s">
        <v>171</v>
      </c>
      <c r="F9" s="193" t="s">
        <v>190</v>
      </c>
      <c r="G9" s="193" t="s">
        <v>191</v>
      </c>
      <c r="H9" s="105"/>
      <c r="I9" s="105"/>
      <c r="J9" s="105"/>
      <c r="K9" s="105"/>
      <c r="L9" s="105"/>
      <c r="M9" s="105"/>
    </row>
    <row r="10" spans="1:13" ht="31.5" customHeight="1" x14ac:dyDescent="0.2">
      <c r="A10" s="194"/>
      <c r="B10" s="194"/>
      <c r="C10" s="194"/>
      <c r="D10" s="195"/>
      <c r="E10" s="194"/>
      <c r="F10" s="194"/>
      <c r="G10" s="194"/>
      <c r="H10" s="105"/>
      <c r="I10" s="105"/>
      <c r="J10" s="105"/>
      <c r="K10" s="105"/>
      <c r="L10" s="105"/>
      <c r="M10" s="105"/>
    </row>
    <row r="11" spans="1:13" ht="11.25" customHeight="1" x14ac:dyDescent="0.2">
      <c r="A11" s="195"/>
      <c r="B11" s="195"/>
      <c r="C11" s="195"/>
      <c r="D11" s="106" t="s">
        <v>170</v>
      </c>
      <c r="E11" s="195"/>
      <c r="F11" s="195"/>
      <c r="G11" s="195"/>
      <c r="H11" s="105"/>
      <c r="I11" s="105"/>
      <c r="J11" s="105"/>
      <c r="K11" s="105"/>
      <c r="L11" s="105"/>
      <c r="M11" s="105"/>
    </row>
    <row r="12" spans="1:13" x14ac:dyDescent="0.2">
      <c r="A12" s="106">
        <v>1</v>
      </c>
      <c r="B12" s="106">
        <f t="shared" ref="B12:C12" si="0">A12+1</f>
        <v>2</v>
      </c>
      <c r="C12" s="106">
        <f t="shared" si="0"/>
        <v>3</v>
      </c>
      <c r="D12" s="106">
        <f t="shared" ref="D12" si="1">C12+1</f>
        <v>4</v>
      </c>
      <c r="E12" s="106">
        <f t="shared" ref="E12" si="2">D12+1</f>
        <v>5</v>
      </c>
      <c r="F12" s="106">
        <f t="shared" ref="F12" si="3">E12+1</f>
        <v>6</v>
      </c>
      <c r="G12" s="106">
        <f t="shared" ref="G12" si="4">F12+1</f>
        <v>7</v>
      </c>
      <c r="H12" s="105"/>
      <c r="I12" s="105"/>
      <c r="J12" s="105"/>
      <c r="K12" s="105"/>
      <c r="L12" s="105"/>
      <c r="M12" s="105"/>
    </row>
    <row r="13" spans="1:13" ht="15.75" x14ac:dyDescent="0.2">
      <c r="A13" s="107"/>
      <c r="B13" s="108"/>
      <c r="C13" s="108"/>
      <c r="D13" s="108">
        <f>C13-B13</f>
        <v>0</v>
      </c>
      <c r="E13" s="108"/>
      <c r="F13" s="108"/>
      <c r="G13" s="108"/>
      <c r="H13" s="85"/>
      <c r="I13" s="85"/>
      <c r="J13" s="85"/>
      <c r="K13" s="85"/>
      <c r="L13" s="85"/>
      <c r="M13" s="85"/>
    </row>
    <row r="14" spans="1:13" x14ac:dyDescent="0.2">
      <c r="A14" s="196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</row>
    <row r="15" spans="1:13" x14ac:dyDescent="0.2">
      <c r="A15" s="197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85"/>
      <c r="M15" s="109"/>
    </row>
    <row r="16" spans="1:13" x14ac:dyDescent="0.2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85"/>
      <c r="M16" s="109"/>
    </row>
    <row r="17" spans="1:13" ht="15.75" x14ac:dyDescent="0.25">
      <c r="A17" s="192" t="s">
        <v>160</v>
      </c>
      <c r="B17" s="192"/>
      <c r="C17" s="192"/>
      <c r="D17" s="111"/>
      <c r="F17" s="111"/>
      <c r="G17" s="110"/>
      <c r="H17" s="110"/>
      <c r="I17" s="110"/>
      <c r="J17" s="110"/>
      <c r="K17" s="110"/>
      <c r="L17" s="85"/>
      <c r="M17" s="109"/>
    </row>
    <row r="18" spans="1:13" x14ac:dyDescent="0.2">
      <c r="A18" s="85"/>
      <c r="B18" s="98" t="s">
        <v>139</v>
      </c>
      <c r="C18" s="85"/>
      <c r="D18" s="115" t="s">
        <v>172</v>
      </c>
      <c r="E18" s="116"/>
      <c r="F18" s="115" t="s">
        <v>166</v>
      </c>
      <c r="G18" s="85"/>
      <c r="H18" s="85"/>
      <c r="I18" s="85"/>
      <c r="J18" s="85"/>
      <c r="K18" s="85"/>
      <c r="L18" s="85"/>
      <c r="M18" s="85"/>
    </row>
    <row r="19" spans="1:13" x14ac:dyDescent="0.2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 ht="15.75" x14ac:dyDescent="0.25">
      <c r="A20" s="2" t="s">
        <v>161</v>
      </c>
      <c r="B20" s="98"/>
      <c r="C20" s="112"/>
      <c r="D20" s="111"/>
      <c r="F20" s="111"/>
      <c r="G20" s="85"/>
      <c r="H20" s="85"/>
      <c r="I20" s="85"/>
      <c r="J20" s="85"/>
      <c r="K20" s="85"/>
      <c r="L20" s="85"/>
      <c r="M20" s="85"/>
    </row>
    <row r="21" spans="1:13" x14ac:dyDescent="0.2">
      <c r="A21" s="85"/>
      <c r="B21" s="85"/>
      <c r="C21" s="112"/>
      <c r="D21" s="113" t="s">
        <v>172</v>
      </c>
      <c r="E21" s="114"/>
      <c r="F21" s="113" t="s">
        <v>166</v>
      </c>
      <c r="G21" s="85"/>
      <c r="H21" s="85"/>
      <c r="I21" s="85"/>
      <c r="J21" s="85"/>
      <c r="K21" s="85"/>
      <c r="L21" s="85"/>
      <c r="M21" s="85"/>
    </row>
  </sheetData>
  <mergeCells count="14">
    <mergeCell ref="A17:C17"/>
    <mergeCell ref="E9:E11"/>
    <mergeCell ref="F9:F11"/>
    <mergeCell ref="G9:G11"/>
    <mergeCell ref="D2:G2"/>
    <mergeCell ref="A14:M14"/>
    <mergeCell ref="A15:K15"/>
    <mergeCell ref="A9:A11"/>
    <mergeCell ref="B9:B11"/>
    <mergeCell ref="C9:C11"/>
    <mergeCell ref="D9:D10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2" min="1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форма для расчета субсидии</vt:lpstr>
      <vt:lpstr>форма реестра договоров</vt:lpstr>
      <vt:lpstr>форма отчета о расх. субсидии</vt:lpstr>
      <vt:lpstr>форма (информ по итогам года)</vt:lpstr>
      <vt:lpstr>'форма для расчета субсидии'!Заголовки_для_печати</vt:lpstr>
      <vt:lpstr>'форма отчета о расх. субсидии'!Заголовки_для_печати</vt:lpstr>
      <vt:lpstr>'форма реестра договоров'!Заголовки_для_печати</vt:lpstr>
      <vt:lpstr>'форма (информ по итогам года)'!Область_печати</vt:lpstr>
      <vt:lpstr>'форма для расчета субсидии'!Область_печати</vt:lpstr>
      <vt:lpstr>'форма отчета о расх. субсидии'!Область_печати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Lonshakova</dc:creator>
  <cp:lastModifiedBy>Секретарь</cp:lastModifiedBy>
  <cp:lastPrinted>2020-01-21T05:41:37Z</cp:lastPrinted>
  <dcterms:created xsi:type="dcterms:W3CDTF">2011-02-18T06:39:24Z</dcterms:created>
  <dcterms:modified xsi:type="dcterms:W3CDTF">2020-01-21T05:59:59Z</dcterms:modified>
</cp:coreProperties>
</file>