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19\УЖКХС\-п Порядок по ТБО в ИЖД на 2019 год\"/>
    </mc:Choice>
  </mc:AlternateContent>
  <bookViews>
    <workbookView xWindow="0" yWindow="0" windowWidth="28800" windowHeight="12435" activeTab="3"/>
  </bookViews>
  <sheets>
    <sheet name="форма для расчета субсидии" sheetId="10" r:id="rId1"/>
    <sheet name="форма реестра договоров" sheetId="9" r:id="rId2"/>
    <sheet name="форма отчета о расход. субсидии" sheetId="11" r:id="rId3"/>
    <sheet name="форма (информ по итогам года)" sheetId="12" r:id="rId4"/>
  </sheets>
  <definedNames>
    <definedName name="_xlnm.Print_Titles" localSheetId="0">'форма для расчета субсидии'!$8:$13</definedName>
    <definedName name="_xlnm.Print_Titles" localSheetId="2">'форма отчета о расход. субсидии'!$8:$13</definedName>
    <definedName name="_xlnm.Print_Titles" localSheetId="1">'форма реестра договоров'!$7:$11</definedName>
    <definedName name="_xlnm.Print_Area" localSheetId="3">'форма (информ по итогам года)'!$A$1:$H$21</definedName>
  </definedNames>
  <calcPr calcId="152511"/>
</workbook>
</file>

<file path=xl/calcChain.xml><?xml version="1.0" encoding="utf-8"?>
<calcChain xmlns="http://schemas.openxmlformats.org/spreadsheetml/2006/main">
  <c r="D13" i="12" l="1"/>
  <c r="B12" i="12"/>
  <c r="C12" i="12" s="1"/>
  <c r="D12" i="12" s="1"/>
  <c r="E12" i="12" s="1"/>
  <c r="F12" i="12" s="1"/>
  <c r="G12" i="12" s="1"/>
  <c r="F296" i="11" l="1"/>
  <c r="F294" i="11"/>
  <c r="F292" i="11"/>
  <c r="F290" i="11"/>
  <c r="F288" i="11"/>
  <c r="F286" i="11"/>
  <c r="H280" i="11"/>
  <c r="J279" i="11"/>
  <c r="F279" i="11"/>
  <c r="G279" i="11" s="1"/>
  <c r="J274" i="11"/>
  <c r="F273" i="11"/>
  <c r="F270" i="11"/>
  <c r="F268" i="11"/>
  <c r="F266" i="11"/>
  <c r="F264" i="11"/>
  <c r="F262" i="11"/>
  <c r="F259" i="11"/>
  <c r="F258" i="11"/>
  <c r="F256" i="11"/>
  <c r="F254" i="11"/>
  <c r="F253" i="11"/>
  <c r="F251" i="11"/>
  <c r="F250" i="11"/>
  <c r="F248" i="11"/>
  <c r="F246" i="11"/>
  <c r="F245" i="11"/>
  <c r="F243" i="11"/>
  <c r="F241" i="11"/>
  <c r="F240" i="11"/>
  <c r="F235" i="11"/>
  <c r="J231" i="11"/>
  <c r="F230" i="11"/>
  <c r="F228" i="11"/>
  <c r="F226" i="11"/>
  <c r="F224" i="11"/>
  <c r="F218" i="11"/>
  <c r="F216" i="11"/>
  <c r="F214" i="11"/>
  <c r="F210" i="11"/>
  <c r="F208" i="11"/>
  <c r="F206" i="11"/>
  <c r="F204" i="11"/>
  <c r="J200" i="11"/>
  <c r="F199" i="11"/>
  <c r="F197" i="11"/>
  <c r="F195" i="11"/>
  <c r="F193" i="11"/>
  <c r="F191" i="11"/>
  <c r="F189" i="11"/>
  <c r="F187" i="11"/>
  <c r="J183" i="11"/>
  <c r="F183" i="11"/>
  <c r="G183" i="11" s="1"/>
  <c r="F178" i="11"/>
  <c r="F176" i="11"/>
  <c r="F174" i="11"/>
  <c r="F171" i="11"/>
  <c r="F168" i="11"/>
  <c r="F166" i="11"/>
  <c r="F164" i="11"/>
  <c r="F162" i="11"/>
  <c r="F156" i="11"/>
  <c r="F154" i="11"/>
  <c r="F152" i="11"/>
  <c r="F149" i="11"/>
  <c r="F147" i="11"/>
  <c r="F145" i="11"/>
  <c r="F143" i="11"/>
  <c r="F141" i="11"/>
  <c r="F139" i="11"/>
  <c r="F133" i="11"/>
  <c r="F131" i="11"/>
  <c r="F129" i="11"/>
  <c r="F127" i="11"/>
  <c r="F124" i="11"/>
  <c r="F122" i="11"/>
  <c r="F119" i="11"/>
  <c r="F117" i="11"/>
  <c r="F114" i="11"/>
  <c r="F112" i="11"/>
  <c r="F110" i="11"/>
  <c r="F108" i="11"/>
  <c r="F106" i="11"/>
  <c r="F104" i="11"/>
  <c r="F102" i="11"/>
  <c r="F99" i="11"/>
  <c r="F96" i="11"/>
  <c r="F94" i="11"/>
  <c r="F92" i="11"/>
  <c r="F88" i="11"/>
  <c r="F86" i="11"/>
  <c r="F84" i="11"/>
  <c r="F82" i="11"/>
  <c r="F80" i="11"/>
  <c r="F78" i="11"/>
  <c r="F76" i="11"/>
  <c r="F74" i="11"/>
  <c r="F72" i="11"/>
  <c r="F70" i="11"/>
  <c r="J65" i="11"/>
  <c r="F64" i="11"/>
  <c r="F62" i="11"/>
  <c r="F60" i="11"/>
  <c r="F55" i="11"/>
  <c r="F53" i="11"/>
  <c r="F51" i="11"/>
  <c r="F49" i="11"/>
  <c r="F47" i="11"/>
  <c r="F45" i="11"/>
  <c r="F43" i="11"/>
  <c r="F41" i="11"/>
  <c r="F39" i="11"/>
  <c r="J35" i="11"/>
  <c r="G35" i="11"/>
  <c r="F32" i="11"/>
  <c r="F26" i="11"/>
  <c r="J20" i="11"/>
  <c r="F20" i="11"/>
  <c r="G20" i="11" s="1"/>
  <c r="B13" i="11"/>
  <c r="C13" i="11" s="1"/>
  <c r="D13" i="11" s="1"/>
  <c r="E13" i="11" s="1"/>
  <c r="F13" i="11" s="1"/>
  <c r="G13" i="11" s="1"/>
  <c r="B13" i="10"/>
  <c r="C13" i="10" s="1"/>
  <c r="D13" i="10" s="1"/>
  <c r="E13" i="10" s="1"/>
  <c r="F13" i="10" s="1"/>
  <c r="G13" i="10" s="1"/>
  <c r="F296" i="10"/>
  <c r="F294" i="10"/>
  <c r="F292" i="10"/>
  <c r="F290" i="10"/>
  <c r="F288" i="10"/>
  <c r="F286" i="10"/>
  <c r="H280" i="10"/>
  <c r="J279" i="10"/>
  <c r="F279" i="10"/>
  <c r="G279" i="10" s="1"/>
  <c r="J274" i="10"/>
  <c r="F273" i="10"/>
  <c r="F270" i="10"/>
  <c r="F268" i="10"/>
  <c r="F266" i="10"/>
  <c r="F264" i="10"/>
  <c r="F262" i="10"/>
  <c r="F259" i="10"/>
  <c r="F258" i="10"/>
  <c r="F256" i="10"/>
  <c r="F254" i="10"/>
  <c r="F253" i="10"/>
  <c r="F251" i="10"/>
  <c r="F250" i="10"/>
  <c r="F248" i="10"/>
  <c r="F246" i="10"/>
  <c r="F245" i="10"/>
  <c r="F243" i="10"/>
  <c r="F241" i="10"/>
  <c r="F240" i="10"/>
  <c r="F235" i="10"/>
  <c r="J231" i="10"/>
  <c r="F230" i="10"/>
  <c r="F228" i="10"/>
  <c r="F226" i="10"/>
  <c r="F224" i="10"/>
  <c r="F218" i="10"/>
  <c r="F216" i="10"/>
  <c r="F214" i="10"/>
  <c r="F210" i="10"/>
  <c r="F208" i="10"/>
  <c r="F206" i="10"/>
  <c r="F204" i="10"/>
  <c r="J200" i="10"/>
  <c r="F199" i="10"/>
  <c r="F197" i="10"/>
  <c r="F195" i="10"/>
  <c r="F193" i="10"/>
  <c r="F191" i="10"/>
  <c r="F189" i="10"/>
  <c r="F187" i="10"/>
  <c r="J183" i="10"/>
  <c r="F183" i="10"/>
  <c r="G183" i="10" s="1"/>
  <c r="F178" i="10"/>
  <c r="F176" i="10"/>
  <c r="F174" i="10"/>
  <c r="F171" i="10"/>
  <c r="F168" i="10"/>
  <c r="F166" i="10"/>
  <c r="F164" i="10"/>
  <c r="F162" i="10"/>
  <c r="F156" i="10"/>
  <c r="F154" i="10"/>
  <c r="F152" i="10"/>
  <c r="F149" i="10"/>
  <c r="F147" i="10"/>
  <c r="F145" i="10"/>
  <c r="F143" i="10"/>
  <c r="F141" i="10"/>
  <c r="F139" i="10"/>
  <c r="F133" i="10"/>
  <c r="F131" i="10"/>
  <c r="F129" i="10"/>
  <c r="F127" i="10"/>
  <c r="F124" i="10"/>
  <c r="F122" i="10"/>
  <c r="F119" i="10"/>
  <c r="F117" i="10"/>
  <c r="F114" i="10"/>
  <c r="F112" i="10"/>
  <c r="F110" i="10"/>
  <c r="F108" i="10"/>
  <c r="F106" i="10"/>
  <c r="F104" i="10"/>
  <c r="F102" i="10"/>
  <c r="F99" i="10"/>
  <c r="F96" i="10"/>
  <c r="F94" i="10"/>
  <c r="F92" i="10"/>
  <c r="F88" i="10"/>
  <c r="F86" i="10"/>
  <c r="F84" i="10"/>
  <c r="F82" i="10"/>
  <c r="F80" i="10"/>
  <c r="F78" i="10"/>
  <c r="F76" i="10"/>
  <c r="F74" i="10"/>
  <c r="F72" i="10"/>
  <c r="F70" i="10"/>
  <c r="J65" i="10"/>
  <c r="F64" i="10"/>
  <c r="F62" i="10"/>
  <c r="F60" i="10"/>
  <c r="F55" i="10"/>
  <c r="F53" i="10"/>
  <c r="F51" i="10"/>
  <c r="F49" i="10"/>
  <c r="F47" i="10"/>
  <c r="F45" i="10"/>
  <c r="F43" i="10"/>
  <c r="F41" i="10"/>
  <c r="F39" i="10"/>
  <c r="J35" i="10"/>
  <c r="G35" i="10"/>
  <c r="F32" i="10"/>
  <c r="F26" i="10"/>
  <c r="J20" i="10"/>
  <c r="F20" i="10"/>
  <c r="G20" i="10" s="1"/>
  <c r="B11" i="9"/>
  <c r="C11" i="9" s="1"/>
  <c r="D11" i="9" s="1"/>
  <c r="E11" i="9" s="1"/>
  <c r="F11" i="9" s="1"/>
  <c r="G11" i="9" s="1"/>
  <c r="H11" i="9" s="1"/>
  <c r="H18" i="9"/>
  <c r="H22" i="9"/>
  <c r="H24" i="9"/>
  <c r="H26" i="9"/>
  <c r="H28" i="9"/>
  <c r="H30" i="9"/>
  <c r="H32" i="9"/>
  <c r="H37" i="9"/>
  <c r="H39" i="9"/>
  <c r="H43" i="9"/>
  <c r="H47" i="9"/>
  <c r="H49" i="9"/>
  <c r="H51" i="9"/>
  <c r="H53" i="9"/>
  <c r="H58" i="9"/>
  <c r="H60" i="9"/>
  <c r="H62" i="9"/>
  <c r="H68" i="9"/>
  <c r="H70" i="9"/>
  <c r="H72" i="9"/>
  <c r="H74" i="9"/>
  <c r="H76" i="9"/>
  <c r="H78" i="9"/>
  <c r="H80" i="9"/>
  <c r="H82" i="9"/>
  <c r="H84" i="9"/>
  <c r="H86" i="9"/>
  <c r="H90" i="9"/>
  <c r="H92" i="9"/>
  <c r="H94" i="9"/>
  <c r="H97" i="9"/>
  <c r="H100" i="9"/>
  <c r="H102" i="9"/>
  <c r="H104" i="9"/>
  <c r="H106" i="9"/>
  <c r="H108" i="9"/>
  <c r="H110" i="9"/>
  <c r="H112" i="9"/>
  <c r="H115" i="9"/>
  <c r="H117" i="9"/>
  <c r="H120" i="9"/>
  <c r="H122" i="9"/>
  <c r="H125" i="9"/>
  <c r="H127" i="9"/>
  <c r="H129" i="9"/>
  <c r="H131" i="9"/>
  <c r="H137" i="9"/>
  <c r="H139" i="9"/>
  <c r="H141" i="9"/>
  <c r="H143" i="9"/>
  <c r="H145" i="9"/>
  <c r="H147" i="9"/>
  <c r="H150" i="9"/>
  <c r="H152" i="9"/>
  <c r="H154" i="9"/>
  <c r="H160" i="9"/>
  <c r="H162" i="9"/>
  <c r="H164" i="9"/>
  <c r="H166" i="9"/>
  <c r="H169" i="9"/>
  <c r="H172" i="9"/>
  <c r="H174" i="9"/>
  <c r="H176" i="9"/>
  <c r="H181" i="9"/>
  <c r="H185" i="9"/>
  <c r="H187" i="9"/>
  <c r="H189" i="9"/>
  <c r="H191" i="9"/>
  <c r="H193" i="9"/>
  <c r="H195" i="9"/>
  <c r="H197" i="9"/>
  <c r="H202" i="9"/>
  <c r="H204" i="9"/>
  <c r="H222" i="9"/>
  <c r="H224" i="9"/>
  <c r="H226" i="9"/>
  <c r="H228" i="9"/>
  <c r="H233" i="9"/>
  <c r="H235" i="9"/>
  <c r="H238" i="9"/>
  <c r="H239" i="9"/>
  <c r="H241" i="9"/>
  <c r="H243" i="9"/>
  <c r="H244" i="9"/>
  <c r="H246" i="9"/>
  <c r="H248" i="9"/>
  <c r="H249" i="9"/>
  <c r="H251" i="9"/>
  <c r="H252" i="9"/>
  <c r="H254" i="9"/>
  <c r="H256" i="9"/>
  <c r="H257" i="9"/>
  <c r="H260" i="9"/>
  <c r="H262" i="9"/>
  <c r="H264" i="9"/>
  <c r="H266" i="9"/>
  <c r="H268" i="9"/>
  <c r="H271" i="9"/>
  <c r="H277" i="9"/>
  <c r="H284" i="9"/>
  <c r="H286" i="9"/>
  <c r="H288" i="9"/>
  <c r="H290" i="9"/>
  <c r="H292" i="9"/>
  <c r="H294" i="9"/>
  <c r="I278" i="9"/>
  <c r="K277" i="9"/>
  <c r="K272" i="9"/>
  <c r="K229" i="9"/>
  <c r="K198" i="9"/>
  <c r="K181" i="9"/>
  <c r="K63" i="9"/>
  <c r="K33" i="9"/>
  <c r="K18" i="9"/>
  <c r="J274" i="9"/>
  <c r="K274" i="9"/>
  <c r="K278" i="9" l="1"/>
  <c r="J280" i="11"/>
  <c r="F157" i="11"/>
  <c r="F179" i="11"/>
  <c r="F260" i="11"/>
  <c r="F65" i="11"/>
  <c r="G65" i="11" s="1"/>
  <c r="F134" i="11"/>
  <c r="F200" i="11"/>
  <c r="G200" i="11" s="1"/>
  <c r="F211" i="11"/>
  <c r="F219" i="11"/>
  <c r="F56" i="11"/>
  <c r="F231" i="11"/>
  <c r="G231" i="11" s="1"/>
  <c r="F271" i="11"/>
  <c r="F297" i="11"/>
  <c r="J280" i="10"/>
  <c r="F56" i="10"/>
  <c r="F260" i="10"/>
  <c r="F134" i="10"/>
  <c r="F157" i="10"/>
  <c r="F211" i="10"/>
  <c r="F231" i="10"/>
  <c r="G231" i="10" s="1"/>
  <c r="F271" i="10"/>
  <c r="F65" i="10"/>
  <c r="G65" i="10" s="1"/>
  <c r="F179" i="10"/>
  <c r="F200" i="10"/>
  <c r="G200" i="10" s="1"/>
  <c r="F219" i="10"/>
  <c r="F220" i="10" s="1"/>
  <c r="F297" i="10"/>
  <c r="F220" i="11" l="1"/>
  <c r="I276" i="11" s="1"/>
  <c r="J276" i="11" s="1"/>
  <c r="F274" i="11"/>
  <c r="G274" i="11" s="1"/>
  <c r="G280" i="11"/>
  <c r="F280" i="11"/>
  <c r="F274" i="10"/>
  <c r="G274" i="10" s="1"/>
  <c r="G280" i="10"/>
  <c r="I276" i="10"/>
  <c r="J276" i="10" s="1"/>
  <c r="F276" i="10"/>
  <c r="F276" i="11" l="1"/>
  <c r="F280" i="10"/>
</calcChain>
</file>

<file path=xl/sharedStrings.xml><?xml version="1.0" encoding="utf-8"?>
<sst xmlns="http://schemas.openxmlformats.org/spreadsheetml/2006/main" count="274" uniqueCount="189">
  <si>
    <t>Общежития коридорного типа с вахтами</t>
  </si>
  <si>
    <t>Итого</t>
  </si>
  <si>
    <t>Жилые дома барачного типа</t>
  </si>
  <si>
    <t>г. Шарыпово</t>
  </si>
  <si>
    <t>Жилые дома, в которых отсутствует 2 и более элемента благоустройства, до 2 -х этажей включительно с контейнерными площадками</t>
  </si>
  <si>
    <t>Жилые дома, в которых отсутствует 2 и более элемента благоустройства, до 2 -х этажей включительно с выгребными ямами</t>
  </si>
  <si>
    <t>Жилые дома, в которых отсутствует 2 и более элемента благоустройства, до 2 -х этажей включительно п. Стрелка</t>
  </si>
  <si>
    <t>Брусовые дома с износом более 70%, включая общежития, до 2 х этажей включительно с контейнерными площадками</t>
  </si>
  <si>
    <t>Брусовые дома с износом более 70%, включая общежития, до 2 х этажей включительно с выгребными ямами</t>
  </si>
  <si>
    <t>Брусовые дома с износом более 70%, включая общежития, до 2 х этажей включительно  п. Стрелка</t>
  </si>
  <si>
    <t>Ветхие и аварийные дома, включая общежитие с контейнерными площадками</t>
  </si>
  <si>
    <t>Ветхие и аварийные дома, включая общежития с выгребными ямами</t>
  </si>
  <si>
    <t>Ветхие и аварийные дома, включая общежития  п. Стрелка</t>
  </si>
  <si>
    <t>Общежития</t>
  </si>
  <si>
    <t>Дома с наличием лифтов и мусоропроводов</t>
  </si>
  <si>
    <t>Дома с наличием лифтов</t>
  </si>
  <si>
    <t>Дома с наличием мусоропроводов</t>
  </si>
  <si>
    <t>Дома без лифтов и мусоропроводов, с износом до 70% включительно</t>
  </si>
  <si>
    <t>Дома без лифтов и мусоропроводов, с износом более 70% включительно</t>
  </si>
  <si>
    <t>Дома с отсутствием системы горячего водоснабжения с износом до 70% включительно</t>
  </si>
  <si>
    <t>2-х этажные сборно-щитовые дома (п. Дубинино)</t>
  </si>
  <si>
    <t>Дома с печным отоплением п. Горячегорск</t>
  </si>
  <si>
    <t>Дома с центральным отоплением п. Горячегорск</t>
  </si>
  <si>
    <t>г. Железногорск</t>
  </si>
  <si>
    <t>Муниципальные общежития</t>
  </si>
  <si>
    <t>Общежитие 1 группа (ул. Ленина, 12а)</t>
  </si>
  <si>
    <t>Общежитие 1 группа (ул. Ленина, 45)</t>
  </si>
  <si>
    <t>Общежитие 1 группа (ул. Ленина, 49)</t>
  </si>
  <si>
    <t>Общежитие 1 группа (ул. Маяковского, 14)</t>
  </si>
  <si>
    <t>Общежитие 1 группа (ул. Свердлова, 52)</t>
  </si>
  <si>
    <t>Общежитие 2 группа (ул. Свердлова, 67)</t>
  </si>
  <si>
    <t>Общежитие 2 группа (ул. Свердлова, 72)</t>
  </si>
  <si>
    <t>Общежитие 3 группа (ул. Ленина, 47)</t>
  </si>
  <si>
    <t>Общежитие 3 группа (ул. Маяковского, 12)</t>
  </si>
  <si>
    <t>Муниципальные дома</t>
  </si>
  <si>
    <t>5 группа (ул. Комсомольская, 19а)</t>
  </si>
  <si>
    <t>3 гуппа (ул.Калинина, 13)</t>
  </si>
  <si>
    <t>6 группа (ул. Октябрьская, 17)</t>
  </si>
  <si>
    <t>пос. Тартат</t>
  </si>
  <si>
    <t>(ул. 40 лет Октября, 11)</t>
  </si>
  <si>
    <t>пос. Додоново</t>
  </si>
  <si>
    <t>(ул. Полевая, 2)</t>
  </si>
  <si>
    <t>(ул. Полевая, 3)</t>
  </si>
  <si>
    <t>(ул. Полевая, 4)</t>
  </si>
  <si>
    <t>(ул. Полевая, 8)</t>
  </si>
  <si>
    <t>(ул. Полевая, 19)</t>
  </si>
  <si>
    <t>(ул. Полевая, 21)</t>
  </si>
  <si>
    <t>(ул. Крестьянская, 19)</t>
  </si>
  <si>
    <t>пос. Подгорный</t>
  </si>
  <si>
    <t>ул. Кировская, 116</t>
  </si>
  <si>
    <t>ул. Рабочая, 23</t>
  </si>
  <si>
    <t>пос. Новый путь</t>
  </si>
  <si>
    <t>(ул. Майская,7)</t>
  </si>
  <si>
    <t>(ул. Майская, 8)</t>
  </si>
  <si>
    <t>пос. Шивера</t>
  </si>
  <si>
    <t>(ул. Новая, 4, ул Новая, 6, ул. Новая, 10, ул. Новая, 12)</t>
  </si>
  <si>
    <t>(ул. Центральная, 11)</t>
  </si>
  <si>
    <t>(ул. Зеленая,9)</t>
  </si>
  <si>
    <t>(ул. Зеленая, 10)</t>
  </si>
  <si>
    <t>Примечание</t>
  </si>
  <si>
    <t>В 5-этажных зданиях общежитий сокращены службы вахтеров, в 9-этажных зданиях это сделать не представляется возможным</t>
  </si>
  <si>
    <t>В общежитиях расходов по содержанию вахт, нет.</t>
  </si>
  <si>
    <t>Нижнеингашский район</t>
  </si>
  <si>
    <t>Многоквартирные жилые дома, имеющие все виды благоустройства</t>
  </si>
  <si>
    <t>Уярский район</t>
  </si>
  <si>
    <t>Жилые дома с централизованным газоснабжением (коэфф. 1,2)</t>
  </si>
  <si>
    <t>Курагинский район</t>
  </si>
  <si>
    <t>Жилые дома без ГВС (коэфф. 1,0)</t>
  </si>
  <si>
    <t>Жилые дома без благоустройства (коэфф.0,9)</t>
  </si>
  <si>
    <t>Жилые дома со всеми удобствами (коэфф. 1,1)</t>
  </si>
  <si>
    <t>Произошло увеличение общей площади, в связи с тем, что кухни были переделаны под жилые помещения, содержание вахт составляет 35% от общих расходов</t>
  </si>
  <si>
    <t>Березовский район</t>
  </si>
  <si>
    <t>п. Березовка</t>
  </si>
  <si>
    <t>Жилые дома с полным благоустройством</t>
  </si>
  <si>
    <t>Жилые дома, в которых отсутствует два и более элементов благоустройства</t>
  </si>
  <si>
    <t>Жилые дома с наличием всех элементов благоустройства (без уборки лестничных клеток, коэфф. 1,0) (ул. Юности, ул. Дружбы)</t>
  </si>
  <si>
    <t>Жилые дома с отсутствием одного из элементов благоустройства (без уборки лестничных клеток, коэфф. 0,6) (ул. Юности, ул. Дружбы)</t>
  </si>
  <si>
    <t>с. Бархатово</t>
  </si>
  <si>
    <t>с. Зыково</t>
  </si>
  <si>
    <t>Жилые дома, в которых отсутствует один из элементов благоустройства</t>
  </si>
  <si>
    <t>Многоквартирные жилые дома, имеющие все виды благоустройства, кроме ГВС</t>
  </si>
  <si>
    <t>Многоквартирные дома, в которых отсутствует один из элементов благоустройства, имеющие места общего пользования</t>
  </si>
  <si>
    <t>Многоквартирные дома, в которых отсутствует один из элементов благоустройства и не имеющие места общего пользования</t>
  </si>
  <si>
    <t>Многоквартирные дома, неблагоустроенные, имеющие места общего пользования</t>
  </si>
  <si>
    <t>Многоквартирные жилые дома, неблагоустроенные</t>
  </si>
  <si>
    <t>Многоквартирные жилые дома, имеющие места общего пользования и признанные ветхими</t>
  </si>
  <si>
    <t>г. Зеленогорск</t>
  </si>
  <si>
    <t>ул. Бортникова,21</t>
  </si>
  <si>
    <t>ул. Гагарина, 20</t>
  </si>
  <si>
    <t>ул. Гагарина, 22</t>
  </si>
  <si>
    <t>ул. Мира, 21</t>
  </si>
  <si>
    <t>ул. Мира, 21а</t>
  </si>
  <si>
    <t>ул. Советская, 7</t>
  </si>
  <si>
    <t>Государственные общежития</t>
  </si>
  <si>
    <t>ул. Парковая, 2</t>
  </si>
  <si>
    <t>ул. Парковая, 4</t>
  </si>
  <si>
    <t>ул. Гагарина, 24</t>
  </si>
  <si>
    <t>Туруханский район</t>
  </si>
  <si>
    <t xml:space="preserve">расходы по содержанию вахт составляют 19,1% </t>
  </si>
  <si>
    <t xml:space="preserve">расходы по содержанию вахт составляют 47,3% </t>
  </si>
  <si>
    <t xml:space="preserve">расходы по содержанию вахт составляют 18,4% </t>
  </si>
  <si>
    <t xml:space="preserve">расходы по содержанию вахт составляют 45,4% </t>
  </si>
  <si>
    <t xml:space="preserve">расходы по содержанию вахт составляют 46,7% </t>
  </si>
  <si>
    <t xml:space="preserve">расходы по содержанию вахт составляют 57,0% </t>
  </si>
  <si>
    <t xml:space="preserve">расходы по содержанию вахт составляют 41,06% </t>
  </si>
  <si>
    <t xml:space="preserve">расходы по содержанию вахт составляют 43,3% </t>
  </si>
  <si>
    <t xml:space="preserve">расходы по содержанию вахт составляют 43,7% </t>
  </si>
  <si>
    <t>Жилые дома, в которых отсутствует один элемент благоустройства</t>
  </si>
  <si>
    <t>Жилые дома с полным отсутствием благоустройства</t>
  </si>
  <si>
    <t>п. Хатанга</t>
  </si>
  <si>
    <t>п. Диксон</t>
  </si>
  <si>
    <t>г. Дудинка</t>
  </si>
  <si>
    <t>Выпадающие доходы рассчитаны с учетом незаселенной площади</t>
  </si>
  <si>
    <t>п. Караул</t>
  </si>
  <si>
    <t>Таймырский Долгано-Ненецкий МР</t>
  </si>
  <si>
    <t>г. Игарка</t>
  </si>
  <si>
    <t>Жилые дома, имеющие все виды благоустройства</t>
  </si>
  <si>
    <t>Жилые дома, в которых отсутствует благоустройство</t>
  </si>
  <si>
    <t>Всего</t>
  </si>
  <si>
    <t>Примечание: *- Суммы выпадающих доходов, предусмотренные в бюджете края на 2011 год</t>
  </si>
  <si>
    <t>** - Рост расходов по содержанию жилого фонда, превышает 113%, при этом компенсация будет рассчитана с учетом индекса роста экономически обоснованного тарифа (ЭОТ) не более 113%.</t>
  </si>
  <si>
    <t>Жилые дома типовых серий, оборудованные лифтами</t>
  </si>
  <si>
    <t>Жилые дома гостиничного типа, оборудованные лифтами</t>
  </si>
  <si>
    <t>Жилые дома типовых серий, гостиничного типа не оборудованные лифтами</t>
  </si>
  <si>
    <t>ул. Матросова, 26</t>
  </si>
  <si>
    <t>ул. Дудинская, 11</t>
  </si>
  <si>
    <t>ул. Щорса, 21</t>
  </si>
  <si>
    <t>ул. Линейная, 21а</t>
  </si>
  <si>
    <t>Общежитие</t>
  </si>
  <si>
    <t>п. Потапово</t>
  </si>
  <si>
    <t>п. Волочанка</t>
  </si>
  <si>
    <t>п. Усть-Авам</t>
  </si>
  <si>
    <t>п. Хантайское</t>
  </si>
  <si>
    <t>ул. Дудинская, 1б</t>
  </si>
  <si>
    <t>Эвенкийский МР</t>
  </si>
  <si>
    <t>п. Тура</t>
  </si>
  <si>
    <t>Субсидия на реализацию мероприятий по установлению предельных индексов изменения размера платы граждан за жилое помещение (тыс. руб.)</t>
  </si>
  <si>
    <t>в том числе за счет средств краевого бюджета</t>
  </si>
  <si>
    <t>в том числе за счет средств районного бюджета</t>
  </si>
  <si>
    <t>МП</t>
  </si>
  <si>
    <t>должность, ФИО, контактный телефон исполнителя</t>
  </si>
  <si>
    <t>(ФИО)</t>
  </si>
  <si>
    <t xml:space="preserve">________________ </t>
  </si>
  <si>
    <t>Наименование населенного пункта</t>
  </si>
  <si>
    <t>1.</t>
  </si>
  <si>
    <t>2.  и т.д.</t>
  </si>
  <si>
    <t>Всего:</t>
  </si>
  <si>
    <t>Площадь жилых помещений, используемая при расчетах платежей  (тыс. м2)</t>
  </si>
  <si>
    <t>Адрес 
 дома (улица, № дома)</t>
  </si>
  <si>
    <t xml:space="preserve">Приложение  2 
к Порядку предоставления субсидии на компенсацию расходов организаций жилищно-коммунального хозяйства, связанных с осуществлением деятельности по сбору, вывозу и размещению твердых бытовых отходов, контроля соблюдения и возврата субсидии </t>
  </si>
  <si>
    <t xml:space="preserve">Приложение  3 
к Порядку предоставления субсидии на компенсацию расходов организаций жилищно-коммунального хозяйства, связанных с осуществлением деятельности по сбору, вывозу и размещению твердых бытовых отходов, контроля соблюдения и возврата субсидии </t>
  </si>
  <si>
    <t>Примерная форма реестра договоров оказания гражданам, проживающим в жилых домах (индивидуально-определенных зданиях) и домах блокированной застройки, услуг по сбору и вывозу твердых бытовых отходов</t>
  </si>
  <si>
    <r>
      <t xml:space="preserve">по </t>
    </r>
    <r>
      <rPr>
        <sz val="10"/>
        <rFont val="Times New Roman"/>
        <family val="1"/>
        <charset val="204"/>
      </rPr>
      <t>_______________________________ (наименование организации, осуществляющей деятельность по сбору, вывозу и размещению твердых бытовых отходов)</t>
    </r>
  </si>
  <si>
    <t>№ п/п</t>
  </si>
  <si>
    <t>Населенный
 пункт</t>
  </si>
  <si>
    <t>Адрес 
 жилого помещения (улица, № дома, квартиры)</t>
  </si>
  <si>
    <t>Жилая площадь помещения (квартиры)</t>
  </si>
  <si>
    <t>Дата заключения договора, номер договора</t>
  </si>
  <si>
    <t>Срок действия договора</t>
  </si>
  <si>
    <t>Дата расторжения договора</t>
  </si>
  <si>
    <t>Руководитель организации</t>
  </si>
  <si>
    <t>Главный бухгалтер организации</t>
  </si>
  <si>
    <t>Размер платы за сбор, вывоз и размещение твердых бытовых отходов по установленному тарифу (руб./м2)</t>
  </si>
  <si>
    <t>Размер платы граждан за сбор, вывоз и размещение твердых бытовых отходов, утвержденный органом местного самоуправления  (руб./м2)</t>
  </si>
  <si>
    <t>Количество месяцев принятых в расчет</t>
  </si>
  <si>
    <t>Всего (гр.2-гр.3)*гр.4*гр.5</t>
  </si>
  <si>
    <t>с 01.07. 2019 года по 31.12.2019 года</t>
  </si>
  <si>
    <t>по ________________________________ (наименование организации, осуществляющей деятельность по сбору, вывозу и размещению ТБО)</t>
  </si>
  <si>
    <t>по состоянию на _______________ (ежеквартально, нарастающим итогом)</t>
  </si>
  <si>
    <t>Сумма компенсации расходов организации, связанных с осуществлением деятельности по сбору, вывозу и размещению твердых бытовых отходов
(тыс. руб.)</t>
  </si>
  <si>
    <t xml:space="preserve">Сумма компенсации расходов организации, связанных с осуществлением деятельности по сбору, вывозу и размещению твердых бытовых отходов
(тыс. руб.)
</t>
  </si>
  <si>
    <t xml:space="preserve">     (ФИО)</t>
  </si>
  <si>
    <t>Информация</t>
  </si>
  <si>
    <t xml:space="preserve"> рублей</t>
  </si>
  <si>
    <t xml:space="preserve">Отклонение от финансирования
увеличение (+),
уменьшение (-) </t>
  </si>
  <si>
    <t>ст.4-ст.2</t>
  </si>
  <si>
    <t xml:space="preserve"> о финансировании  субсидии на компенсацию расходов организаций жилищно-коммунального хозяйства, связанных с осуществлением деятельности по сбору, вывозу и размещению твердых бытовых отходов  за 2019 год</t>
  </si>
  <si>
    <t>Профинансировано  из районного бюджета  в 2019 году</t>
  </si>
  <si>
    <t>Сумма субвенции, подлежащая возврату в районный бюджет с учетом годового отчета</t>
  </si>
  <si>
    <t xml:space="preserve">Не профинансированный остаток средств субсидии за 2019 год с учетом годового отчета </t>
  </si>
  <si>
    <t xml:space="preserve">Сумма субсидии за 2019 год в соответствии с годовым отчетом </t>
  </si>
  <si>
    <t xml:space="preserve">     (подпись)</t>
  </si>
  <si>
    <t xml:space="preserve">Приложение  5 
к Порядку предоставления субсидии на компенсацию расходов организаций жилищно-коммунального хозяйства, связанных с осуществлением деятельности по сбору, вывозу и размещению твердых бытовых отходов, контроля соблюдения и возврата субсидии </t>
  </si>
  <si>
    <t xml:space="preserve">Приложение  6
к Порядку предоставления субсидии на компенсацию расходов организаций жилищно-коммунального хозяйства, связанных с осуществлением деятельности по сбору, вывозу и размещению твердых бытовых отходов, контроля соблюдения и возврата субсидии </t>
  </si>
  <si>
    <r>
      <t>по ________________________________</t>
    </r>
    <r>
      <rPr>
        <sz val="12"/>
        <rFont val="Times New Roman"/>
        <family val="1"/>
        <charset val="204"/>
      </rPr>
      <t xml:space="preserve"> (наименование организации)</t>
    </r>
  </si>
  <si>
    <t xml:space="preserve">Возвращено субсидии в районный бюджет по состоянию на 31.12.2019 </t>
  </si>
  <si>
    <t>Расчет размера субсидии  на компенсацию расходов организаций жилищно-коммунального хозяйства, 
связанных с осуществлением деятельности по сбору, вывозу и размещению твердых бытовых отходов на 2019 год</t>
  </si>
  <si>
    <t xml:space="preserve">Отчет о расходовании средств субсидии  на компенсацию расходов организаций жилищно-коммунального хозяйства, 
связанных с осуществлением деятельности по сбору, вывозу и размещению твердых бытовых отходов </t>
  </si>
  <si>
    <t>Сумма субсидии на 2019 год, предусмотренная в решении районного Совета депутатов от 30.11.2018 № 20-342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</si>
</sst>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8.5"/>
      <name val="Times New Roman"/>
      <family val="1"/>
      <charset val="204"/>
    </font>
    <font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2" xfId="0" applyFont="1" applyBorder="1"/>
    <xf numFmtId="0" fontId="3" fillId="0" borderId="3" xfId="0" applyFont="1" applyBorder="1"/>
    <xf numFmtId="0" fontId="4" fillId="0" borderId="2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7" xfId="0" applyFont="1" applyBorder="1" applyAlignment="1">
      <alignment horizontal="right"/>
    </xf>
    <xf numFmtId="0" fontId="4" fillId="2" borderId="7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3" fillId="0" borderId="6" xfId="0" applyFont="1" applyBorder="1"/>
    <xf numFmtId="0" fontId="4" fillId="0" borderId="3" xfId="0" applyFont="1" applyBorder="1"/>
    <xf numFmtId="0" fontId="4" fillId="0" borderId="8" xfId="0" applyFont="1" applyBorder="1" applyAlignment="1">
      <alignment horizontal="center"/>
    </xf>
    <xf numFmtId="0" fontId="4" fillId="0" borderId="6" xfId="0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2" fillId="0" borderId="1" xfId="0" applyFont="1" applyBorder="1" applyAlignment="1"/>
    <xf numFmtId="0" fontId="3" fillId="0" borderId="1" xfId="0" applyFont="1" applyBorder="1" applyAlignment="1">
      <alignment horizontal="center" vertical="top"/>
    </xf>
    <xf numFmtId="0" fontId="2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8" fillId="0" borderId="0" xfId="0" applyFont="1"/>
    <xf numFmtId="0" fontId="3" fillId="0" borderId="1" xfId="0" applyFont="1" applyBorder="1" applyAlignment="1">
      <alignment wrapText="1"/>
    </xf>
    <xf numFmtId="0" fontId="0" fillId="0" borderId="3" xfId="0" applyBorder="1"/>
    <xf numFmtId="0" fontId="3" fillId="0" borderId="4" xfId="0" applyFont="1" applyBorder="1"/>
    <xf numFmtId="0" fontId="0" fillId="0" borderId="7" xfId="0" applyBorder="1"/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6" xfId="0" applyFont="1" applyBorder="1"/>
    <xf numFmtId="0" fontId="3" fillId="0" borderId="10" xfId="0" applyFont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6" fillId="0" borderId="10" xfId="0" applyFont="1" applyBorder="1"/>
    <xf numFmtId="0" fontId="4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0" fillId="0" borderId="12" xfId="0" applyBorder="1"/>
    <xf numFmtId="0" fontId="4" fillId="0" borderId="0" xfId="0" applyFont="1" applyBorder="1" applyAlignment="1">
      <alignment horizontal="center" vertical="top" wrapText="1"/>
    </xf>
    <xf numFmtId="0" fontId="0" fillId="0" borderId="0" xfId="0" applyBorder="1"/>
    <xf numFmtId="0" fontId="4" fillId="0" borderId="0" xfId="0" applyFont="1" applyFill="1" applyBorder="1" applyAlignment="1">
      <alignment horizontal="center" vertical="top" wrapText="1"/>
    </xf>
    <xf numFmtId="0" fontId="10" fillId="0" borderId="1" xfId="0" applyFont="1" applyBorder="1" applyAlignment="1"/>
    <xf numFmtId="0" fontId="0" fillId="0" borderId="1" xfId="0" applyBorder="1" applyAlignment="1"/>
    <xf numFmtId="0" fontId="4" fillId="0" borderId="1" xfId="0" applyFont="1" applyFill="1" applyBorder="1" applyAlignment="1">
      <alignment horizontal="center" vertical="top" wrapText="1"/>
    </xf>
    <xf numFmtId="0" fontId="7" fillId="0" borderId="0" xfId="0" applyNumberFormat="1" applyFont="1" applyAlignment="1">
      <alignment horizontal="left" wrapText="1"/>
    </xf>
    <xf numFmtId="0" fontId="7" fillId="0" borderId="0" xfId="0" applyFont="1"/>
    <xf numFmtId="0" fontId="1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0" fillId="0" borderId="13" xfId="0" applyFont="1" applyBorder="1" applyAlignment="1"/>
    <xf numFmtId="0" fontId="0" fillId="0" borderId="0" xfId="0" applyBorder="1" applyAlignment="1"/>
    <xf numFmtId="0" fontId="14" fillId="0" borderId="0" xfId="0" applyFont="1" applyBorder="1" applyAlignment="1"/>
    <xf numFmtId="0" fontId="7" fillId="0" borderId="1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2" fillId="0" borderId="0" xfId="0" applyFont="1" applyAlignment="1"/>
    <xf numFmtId="0" fontId="4" fillId="0" borderId="14" xfId="0" applyFont="1" applyBorder="1" applyAlignment="1">
      <alignment horizontal="left" vertical="top" wrapText="1"/>
    </xf>
    <xf numFmtId="0" fontId="7" fillId="0" borderId="1" xfId="0" applyFont="1" applyBorder="1"/>
    <xf numFmtId="0" fontId="7" fillId="0" borderId="14" xfId="0" applyFont="1" applyBorder="1"/>
    <xf numFmtId="0" fontId="4" fillId="0" borderId="1" xfId="0" applyFont="1" applyBorder="1" applyAlignment="1">
      <alignment vertical="top" wrapText="1"/>
    </xf>
    <xf numFmtId="0" fontId="3" fillId="0" borderId="0" xfId="0" applyNumberFormat="1" applyFont="1" applyAlignment="1">
      <alignment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15" fillId="0" borderId="0" xfId="0" applyFont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1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6" fillId="0" borderId="0" xfId="0" applyFont="1"/>
    <xf numFmtId="0" fontId="16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3" fillId="0" borderId="21" xfId="0" applyFont="1" applyBorder="1" applyAlignment="1">
      <alignment horizontal="left"/>
    </xf>
    <xf numFmtId="0" fontId="7" fillId="0" borderId="0" xfId="0" applyFont="1" applyBorder="1"/>
    <xf numFmtId="0" fontId="13" fillId="0" borderId="0" xfId="0" applyFont="1" applyAlignment="1">
      <alignment horizontal="center" vertical="top"/>
    </xf>
    <xf numFmtId="0" fontId="1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horizontal="left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top" wrapText="1"/>
    </xf>
    <xf numFmtId="0" fontId="1" fillId="0" borderId="1" xfId="0" applyFont="1" applyBorder="1" applyAlignment="1"/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9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16" fillId="0" borderId="2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40"/>
  <sheetViews>
    <sheetView view="pageBreakPreview" zoomScale="77" zoomScaleNormal="100" zoomScaleSheetLayoutView="77" workbookViewId="0">
      <selection activeCell="A5" sqref="A5:G5"/>
    </sheetView>
  </sheetViews>
  <sheetFormatPr defaultRowHeight="12.75" x14ac:dyDescent="0.2"/>
  <cols>
    <col min="1" max="1" width="26" customWidth="1"/>
    <col min="2" max="2" width="19.7109375" customWidth="1"/>
    <col min="3" max="3" width="21.5703125" customWidth="1"/>
    <col min="4" max="6" width="23.28515625" customWidth="1"/>
    <col min="7" max="7" width="20.42578125" customWidth="1"/>
    <col min="8" max="8" width="15.5703125" hidden="1" customWidth="1"/>
    <col min="9" max="9" width="18.7109375" hidden="1" customWidth="1"/>
    <col min="10" max="10" width="17.42578125" hidden="1" customWidth="1"/>
  </cols>
  <sheetData>
    <row r="1" spans="1:12" ht="32.25" customHeight="1" x14ac:dyDescent="0.2"/>
    <row r="3" spans="1:12" ht="78.75" customHeight="1" x14ac:dyDescent="0.25">
      <c r="C3" s="98"/>
      <c r="D3" s="93"/>
      <c r="E3" s="120" t="s">
        <v>149</v>
      </c>
      <c r="F3" s="120"/>
      <c r="G3" s="120"/>
    </row>
    <row r="4" spans="1:12" ht="15" customHeight="1" x14ac:dyDescent="0.2">
      <c r="D4" s="84"/>
      <c r="E4" s="84"/>
      <c r="F4" s="84"/>
      <c r="G4" s="84"/>
    </row>
    <row r="5" spans="1:12" ht="50.25" customHeight="1" x14ac:dyDescent="0.3">
      <c r="A5" s="125" t="s">
        <v>186</v>
      </c>
      <c r="B5" s="126"/>
      <c r="C5" s="126"/>
      <c r="D5" s="126"/>
      <c r="E5" s="126"/>
      <c r="F5" s="126"/>
      <c r="G5" s="126"/>
      <c r="H5" s="88"/>
      <c r="I5" s="81"/>
      <c r="J5" s="81"/>
      <c r="K5" s="79"/>
    </row>
    <row r="6" spans="1:12" ht="18" customHeight="1" x14ac:dyDescent="0.25">
      <c r="A6" s="127" t="s">
        <v>167</v>
      </c>
      <c r="B6" s="127"/>
      <c r="C6" s="127"/>
      <c r="D6" s="127"/>
      <c r="E6" s="127"/>
      <c r="F6" s="127"/>
      <c r="G6" s="127"/>
      <c r="H6" s="88"/>
      <c r="I6" s="81"/>
      <c r="J6" s="81"/>
      <c r="K6" s="79"/>
    </row>
    <row r="7" spans="1:12" ht="16.5" customHeight="1" x14ac:dyDescent="0.25">
      <c r="B7" s="89"/>
      <c r="C7" s="89"/>
      <c r="D7" s="89"/>
      <c r="E7" s="89"/>
      <c r="F7" s="89"/>
      <c r="G7" s="89"/>
      <c r="H7" s="88"/>
      <c r="I7" s="81"/>
      <c r="J7" s="81"/>
      <c r="K7" s="79"/>
    </row>
    <row r="8" spans="1:12" ht="17.25" customHeight="1" x14ac:dyDescent="0.2">
      <c r="A8" s="128" t="s">
        <v>148</v>
      </c>
      <c r="B8" s="121" t="s">
        <v>166</v>
      </c>
      <c r="C8" s="122"/>
      <c r="D8" s="143" t="s">
        <v>147</v>
      </c>
      <c r="E8" s="143" t="s">
        <v>164</v>
      </c>
      <c r="F8" s="146" t="s">
        <v>169</v>
      </c>
      <c r="G8" s="147"/>
      <c r="H8" s="82"/>
      <c r="I8" s="82"/>
      <c r="J8" s="82"/>
      <c r="K8" s="79"/>
    </row>
    <row r="9" spans="1:12" ht="17.25" customHeight="1" x14ac:dyDescent="0.2">
      <c r="A9" s="129"/>
      <c r="B9" s="123"/>
      <c r="C9" s="124"/>
      <c r="D9" s="144"/>
      <c r="E9" s="144"/>
      <c r="F9" s="148"/>
      <c r="G9" s="149"/>
      <c r="H9" s="82"/>
      <c r="I9" s="82"/>
      <c r="J9" s="82"/>
      <c r="K9" s="79"/>
    </row>
    <row r="10" spans="1:12" ht="66.75" customHeight="1" x14ac:dyDescent="0.2">
      <c r="A10" s="129"/>
      <c r="B10" s="152" t="s">
        <v>162</v>
      </c>
      <c r="C10" s="152" t="s">
        <v>163</v>
      </c>
      <c r="D10" s="144"/>
      <c r="E10" s="144"/>
      <c r="F10" s="150"/>
      <c r="G10" s="151"/>
      <c r="H10" s="135" t="s">
        <v>136</v>
      </c>
      <c r="I10" s="136"/>
      <c r="J10" s="136"/>
      <c r="L10" s="13"/>
    </row>
    <row r="11" spans="1:12" ht="30.75" customHeight="1" x14ac:dyDescent="0.2">
      <c r="A11" s="129"/>
      <c r="B11" s="153"/>
      <c r="C11" s="154"/>
      <c r="D11" s="144"/>
      <c r="E11" s="144"/>
      <c r="F11" s="137" t="s">
        <v>165</v>
      </c>
      <c r="G11" s="137" t="s">
        <v>138</v>
      </c>
      <c r="H11" s="51"/>
      <c r="I11" s="12" t="s">
        <v>59</v>
      </c>
      <c r="J11" s="53"/>
    </row>
    <row r="12" spans="1:12" ht="93.75" customHeight="1" x14ac:dyDescent="0.25">
      <c r="A12" s="130"/>
      <c r="B12" s="153"/>
      <c r="C12" s="154"/>
      <c r="D12" s="145"/>
      <c r="E12" s="145"/>
      <c r="F12" s="138"/>
      <c r="G12" s="138"/>
      <c r="H12" s="52" t="s">
        <v>118</v>
      </c>
      <c r="I12" s="12"/>
      <c r="J12" s="4" t="s">
        <v>137</v>
      </c>
    </row>
    <row r="13" spans="1:12" ht="10.5" customHeight="1" x14ac:dyDescent="0.25">
      <c r="A13" s="99">
        <v>1</v>
      </c>
      <c r="B13" s="86">
        <f>A13+1</f>
        <v>2</v>
      </c>
      <c r="C13" s="86">
        <f t="shared" ref="C13" si="0">B13+1</f>
        <v>3</v>
      </c>
      <c r="D13" s="86">
        <f t="shared" ref="D13" si="1">C13+1</f>
        <v>4</v>
      </c>
      <c r="E13" s="86">
        <f t="shared" ref="E13" si="2">D13+1</f>
        <v>5</v>
      </c>
      <c r="F13" s="86">
        <f t="shared" ref="F13" si="3">E13+1</f>
        <v>6</v>
      </c>
      <c r="G13" s="86">
        <f t="shared" ref="G13" si="4">F13+1</f>
        <v>7</v>
      </c>
      <c r="H13" s="11">
        <v>11</v>
      </c>
      <c r="I13" s="12"/>
      <c r="J13" s="3">
        <v>12</v>
      </c>
    </row>
    <row r="14" spans="1:12" ht="14.1" customHeight="1" x14ac:dyDescent="0.25">
      <c r="A14" s="139" t="s">
        <v>143</v>
      </c>
      <c r="B14" s="140"/>
      <c r="C14" s="140"/>
      <c r="D14" s="140"/>
      <c r="E14" s="140"/>
      <c r="F14" s="141"/>
      <c r="G14" s="76"/>
      <c r="H14" s="76"/>
      <c r="I14" s="8"/>
      <c r="J14" s="53"/>
    </row>
    <row r="15" spans="1:12" ht="14.1" customHeight="1" x14ac:dyDescent="0.25">
      <c r="A15" s="91" t="s">
        <v>144</v>
      </c>
      <c r="B15" s="1"/>
      <c r="C15" s="1"/>
      <c r="D15" s="1"/>
      <c r="E15" s="1"/>
      <c r="F15" s="1"/>
      <c r="G15" s="1"/>
      <c r="H15" s="1"/>
      <c r="I15" s="8"/>
      <c r="J15" s="3"/>
    </row>
    <row r="16" spans="1:12" ht="14.1" customHeight="1" x14ac:dyDescent="0.25">
      <c r="A16" s="91" t="s">
        <v>145</v>
      </c>
      <c r="B16" s="1"/>
      <c r="C16" s="1"/>
      <c r="D16" s="1"/>
      <c r="E16" s="1"/>
      <c r="F16" s="1"/>
      <c r="G16" s="1"/>
      <c r="H16" s="1"/>
      <c r="I16" s="8"/>
      <c r="J16" s="3"/>
    </row>
    <row r="17" spans="1:10" ht="14.1" customHeight="1" x14ac:dyDescent="0.25">
      <c r="A17" s="94" t="s">
        <v>146</v>
      </c>
      <c r="B17" s="76"/>
      <c r="C17" s="76"/>
      <c r="D17" s="76"/>
      <c r="E17" s="76"/>
      <c r="F17" s="76"/>
      <c r="G17" s="76"/>
      <c r="H17" s="83">
        <v>17285.07</v>
      </c>
      <c r="I17" s="8"/>
      <c r="J17" s="6">
        <v>0</v>
      </c>
    </row>
    <row r="18" spans="1:10" ht="14.1" customHeight="1" x14ac:dyDescent="0.25">
      <c r="B18" s="78"/>
      <c r="C18" s="78"/>
      <c r="D18" s="78"/>
      <c r="E18" s="78"/>
      <c r="F18" s="79"/>
      <c r="G18" s="80"/>
      <c r="H18" s="77"/>
      <c r="I18" s="15"/>
      <c r="J18" s="26"/>
    </row>
    <row r="19" spans="1:10" ht="14.1" hidden="1" customHeight="1" x14ac:dyDescent="0.25">
      <c r="B19" s="142"/>
      <c r="C19" s="142"/>
      <c r="D19" s="142"/>
      <c r="E19" s="142"/>
      <c r="F19" s="142"/>
      <c r="G19" s="26"/>
      <c r="H19" s="18"/>
      <c r="I19" s="59"/>
      <c r="J19" s="19"/>
    </row>
    <row r="20" spans="1:10" ht="14.1" hidden="1" customHeight="1" thickBot="1" x14ac:dyDescent="0.3">
      <c r="B20" s="20"/>
      <c r="C20" s="20"/>
      <c r="D20" s="20">
        <v>2.36</v>
      </c>
      <c r="E20" s="20"/>
      <c r="F20" s="21" t="e">
        <f>ROUND((#REF!-#REF!)*D20*12,2)</f>
        <v>#REF!</v>
      </c>
      <c r="G20" s="21" t="e">
        <f>ROUND(F20*99%,2)</f>
        <v>#REF!</v>
      </c>
      <c r="H20" s="45">
        <v>651.65</v>
      </c>
      <c r="I20" s="37"/>
      <c r="J20" s="30">
        <f>ROUND(H20*99%,2)</f>
        <v>645.13</v>
      </c>
    </row>
    <row r="21" spans="1:10" ht="14.1" hidden="1" customHeight="1" thickBot="1" x14ac:dyDescent="0.3">
      <c r="B21" s="23"/>
      <c r="C21" s="23"/>
      <c r="D21" s="23"/>
      <c r="E21" s="23"/>
      <c r="F21" s="60"/>
      <c r="G21" s="24"/>
      <c r="H21" s="24"/>
      <c r="I21" s="22"/>
      <c r="J21" s="61"/>
    </row>
    <row r="22" spans="1:10" ht="14.1" hidden="1" customHeight="1" x14ac:dyDescent="0.25">
      <c r="B22" s="131"/>
      <c r="C22" s="131"/>
      <c r="D22" s="131"/>
      <c r="E22" s="131"/>
      <c r="F22" s="131"/>
      <c r="G22" s="18"/>
      <c r="H22" s="18"/>
      <c r="I22" s="59"/>
      <c r="J22" s="19"/>
    </row>
    <row r="23" spans="1:10" ht="14.1" hidden="1" customHeight="1" x14ac:dyDescent="0.25">
      <c r="B23" s="132"/>
      <c r="C23" s="132"/>
      <c r="D23" s="132"/>
      <c r="E23" s="132"/>
      <c r="F23" s="132"/>
      <c r="G23" s="3"/>
      <c r="H23" s="3"/>
      <c r="I23" s="133" t="s">
        <v>60</v>
      </c>
      <c r="J23" s="27"/>
    </row>
    <row r="24" spans="1:10" ht="14.1" hidden="1" customHeight="1" x14ac:dyDescent="0.25">
      <c r="B24" s="3"/>
      <c r="C24" s="3"/>
      <c r="D24" s="3">
        <v>43.96</v>
      </c>
      <c r="E24" s="3"/>
      <c r="F24" s="3">
        <v>33518.93</v>
      </c>
      <c r="G24" s="3"/>
      <c r="H24" s="3"/>
      <c r="I24" s="133"/>
      <c r="J24" s="27"/>
    </row>
    <row r="25" spans="1:10" ht="14.1" hidden="1" customHeight="1" x14ac:dyDescent="0.25">
      <c r="B25" s="132"/>
      <c r="C25" s="132"/>
      <c r="D25" s="132"/>
      <c r="E25" s="132"/>
      <c r="F25" s="132"/>
      <c r="G25" s="3"/>
      <c r="H25" s="3"/>
      <c r="I25" s="133"/>
      <c r="J25" s="27"/>
    </row>
    <row r="26" spans="1:10" ht="14.1" hidden="1" customHeight="1" x14ac:dyDescent="0.25">
      <c r="B26" s="3"/>
      <c r="C26" s="3"/>
      <c r="D26" s="3">
        <v>3.35</v>
      </c>
      <c r="E26" s="3"/>
      <c r="F26" s="3" t="e">
        <f>ROUND((#REF!-#REF!)*D26*12,2)</f>
        <v>#REF!</v>
      </c>
      <c r="G26" s="3"/>
      <c r="H26" s="3"/>
      <c r="I26" s="133"/>
      <c r="J26" s="27"/>
    </row>
    <row r="27" spans="1:10" ht="14.1" hidden="1" customHeight="1" x14ac:dyDescent="0.25">
      <c r="B27" s="132"/>
      <c r="C27" s="132"/>
      <c r="D27" s="132"/>
      <c r="E27" s="132"/>
      <c r="F27" s="132"/>
      <c r="G27" s="3"/>
      <c r="H27" s="3"/>
      <c r="I27" s="133"/>
      <c r="J27" s="27"/>
    </row>
    <row r="28" spans="1:10" ht="14.1" hidden="1" customHeight="1" x14ac:dyDescent="0.25">
      <c r="B28" s="3"/>
      <c r="C28" s="3"/>
      <c r="D28" s="3">
        <v>10.72</v>
      </c>
      <c r="E28" s="3"/>
      <c r="F28" s="3">
        <v>7512.54</v>
      </c>
      <c r="G28" s="3"/>
      <c r="H28" s="3"/>
      <c r="I28" s="133"/>
      <c r="J28" s="27"/>
    </row>
    <row r="29" spans="1:10" ht="14.1" hidden="1" customHeight="1" x14ac:dyDescent="0.25">
      <c r="B29" s="132"/>
      <c r="C29" s="132"/>
      <c r="D29" s="132"/>
      <c r="E29" s="132"/>
      <c r="F29" s="132"/>
      <c r="G29" s="3"/>
      <c r="H29" s="3"/>
      <c r="I29" s="133"/>
      <c r="J29" s="27"/>
    </row>
    <row r="30" spans="1:10" ht="14.1" hidden="1" customHeight="1" x14ac:dyDescent="0.25">
      <c r="B30" s="3"/>
      <c r="C30" s="3"/>
      <c r="D30" s="3">
        <v>55.58</v>
      </c>
      <c r="E30" s="3"/>
      <c r="F30" s="3">
        <v>37018.339999999997</v>
      </c>
      <c r="G30" s="3"/>
      <c r="H30" s="3"/>
      <c r="I30" s="133"/>
      <c r="J30" s="27"/>
    </row>
    <row r="31" spans="1:10" ht="14.1" hidden="1" customHeight="1" x14ac:dyDescent="0.25">
      <c r="B31" s="132"/>
      <c r="C31" s="132"/>
      <c r="D31" s="132"/>
      <c r="E31" s="132"/>
      <c r="F31" s="132"/>
      <c r="G31" s="3"/>
      <c r="H31" s="3"/>
      <c r="I31" s="133"/>
      <c r="J31" s="27"/>
    </row>
    <row r="32" spans="1:10" ht="14.1" hidden="1" customHeight="1" x14ac:dyDescent="0.25">
      <c r="B32" s="3"/>
      <c r="C32" s="3"/>
      <c r="D32" s="3">
        <v>2.66</v>
      </c>
      <c r="E32" s="3"/>
      <c r="F32" s="3" t="e">
        <f>ROUND((#REF!-#REF!)*D32*12,2)</f>
        <v>#REF!</v>
      </c>
      <c r="G32" s="3"/>
      <c r="H32" s="3"/>
      <c r="I32" s="133"/>
      <c r="J32" s="27"/>
    </row>
    <row r="33" spans="2:10" ht="14.1" hidden="1" customHeight="1" x14ac:dyDescent="0.25">
      <c r="B33" s="132"/>
      <c r="C33" s="132"/>
      <c r="D33" s="132"/>
      <c r="E33" s="132"/>
      <c r="F33" s="132"/>
      <c r="G33" s="3"/>
      <c r="H33" s="3"/>
      <c r="I33" s="133"/>
      <c r="J33" s="27"/>
    </row>
    <row r="34" spans="2:10" ht="14.1" hidden="1" customHeight="1" x14ac:dyDescent="0.25">
      <c r="B34" s="3"/>
      <c r="C34" s="3"/>
      <c r="D34" s="3">
        <v>0.24</v>
      </c>
      <c r="E34" s="3"/>
      <c r="F34" s="3">
        <v>547.91</v>
      </c>
      <c r="G34" s="3"/>
      <c r="H34" s="3"/>
      <c r="I34" s="133"/>
      <c r="J34" s="27"/>
    </row>
    <row r="35" spans="2:10" ht="15.75" hidden="1" customHeight="1" thickBot="1" x14ac:dyDescent="0.3">
      <c r="B35" s="20"/>
      <c r="C35" s="20"/>
      <c r="D35" s="20"/>
      <c r="E35" s="20"/>
      <c r="F35" s="21">
        <v>69959.92</v>
      </c>
      <c r="G35" s="21">
        <f>ROUND(F35/2,2)</f>
        <v>34979.96</v>
      </c>
      <c r="H35" s="45">
        <v>121605.05</v>
      </c>
      <c r="I35" s="134"/>
      <c r="J35" s="30">
        <f>ROUND(H35/2,2)</f>
        <v>60802.53</v>
      </c>
    </row>
    <row r="36" spans="2:10" ht="14.1" hidden="1" customHeight="1" x14ac:dyDescent="0.25">
      <c r="B36" s="26"/>
      <c r="C36" s="26"/>
      <c r="D36" s="26"/>
      <c r="E36" s="26"/>
      <c r="F36" s="58"/>
      <c r="G36" s="17"/>
      <c r="H36" s="17"/>
      <c r="I36" s="62"/>
      <c r="J36" s="26"/>
    </row>
    <row r="37" spans="2:10" ht="14.1" hidden="1" customHeight="1" thickBot="1" x14ac:dyDescent="0.3">
      <c r="B37" s="155"/>
      <c r="C37" s="155"/>
      <c r="D37" s="155"/>
      <c r="E37" s="155"/>
      <c r="F37" s="155"/>
      <c r="G37" s="16"/>
      <c r="H37" s="16"/>
      <c r="I37" s="14"/>
      <c r="J37" s="41"/>
    </row>
    <row r="38" spans="2:10" ht="14.1" hidden="1" customHeight="1" x14ac:dyDescent="0.25">
      <c r="B38" s="156"/>
      <c r="C38" s="156"/>
      <c r="D38" s="156"/>
      <c r="E38" s="156"/>
      <c r="F38" s="156"/>
      <c r="G38" s="33"/>
      <c r="H38" s="33"/>
      <c r="I38" s="157" t="s">
        <v>61</v>
      </c>
      <c r="J38" s="19"/>
    </row>
    <row r="39" spans="2:10" ht="14.1" hidden="1" customHeight="1" x14ac:dyDescent="0.25">
      <c r="B39" s="3"/>
      <c r="C39" s="3"/>
      <c r="D39" s="3">
        <v>1.7532000000000001</v>
      </c>
      <c r="E39" s="3"/>
      <c r="F39" s="3" t="e">
        <f>ROUND((#REF!-#REF!)*D39*12,2)</f>
        <v>#REF!</v>
      </c>
      <c r="G39" s="3"/>
      <c r="H39" s="3"/>
      <c r="I39" s="133"/>
      <c r="J39" s="27"/>
    </row>
    <row r="40" spans="2:10" ht="14.1" hidden="1" customHeight="1" x14ac:dyDescent="0.25">
      <c r="B40" s="158"/>
      <c r="C40" s="158"/>
      <c r="D40" s="158"/>
      <c r="E40" s="158"/>
      <c r="F40" s="158"/>
      <c r="G40" s="4"/>
      <c r="H40" s="4"/>
      <c r="I40" s="133"/>
      <c r="J40" s="27"/>
    </row>
    <row r="41" spans="2:10" ht="14.1" hidden="1" customHeight="1" x14ac:dyDescent="0.25">
      <c r="B41" s="4"/>
      <c r="C41" s="4"/>
      <c r="D41" s="4">
        <v>2.7829000000000002</v>
      </c>
      <c r="E41" s="4"/>
      <c r="F41" s="4" t="e">
        <f>ROUND((#REF!-#REF!)*D41*12,2)</f>
        <v>#REF!</v>
      </c>
      <c r="G41" s="4"/>
      <c r="H41" s="4"/>
      <c r="I41" s="133"/>
      <c r="J41" s="27"/>
    </row>
    <row r="42" spans="2:10" ht="14.1" hidden="1" customHeight="1" x14ac:dyDescent="0.25">
      <c r="B42" s="158"/>
      <c r="C42" s="158"/>
      <c r="D42" s="158"/>
      <c r="E42" s="158"/>
      <c r="F42" s="158"/>
      <c r="G42" s="4"/>
      <c r="H42" s="4"/>
      <c r="I42" s="133"/>
      <c r="J42" s="27"/>
    </row>
    <row r="43" spans="2:10" ht="14.1" hidden="1" customHeight="1" x14ac:dyDescent="0.25">
      <c r="B43" s="4"/>
      <c r="C43" s="4"/>
      <c r="D43" s="4">
        <v>15.553000000000001</v>
      </c>
      <c r="E43" s="4"/>
      <c r="F43" s="4" t="e">
        <f>ROUND((#REF!-#REF!)*D43*12,2)</f>
        <v>#REF!</v>
      </c>
      <c r="G43" s="4"/>
      <c r="H43" s="4"/>
      <c r="I43" s="133"/>
      <c r="J43" s="27"/>
    </row>
    <row r="44" spans="2:10" ht="14.1" hidden="1" customHeight="1" x14ac:dyDescent="0.25">
      <c r="B44" s="158"/>
      <c r="C44" s="158"/>
      <c r="D44" s="158"/>
      <c r="E44" s="158"/>
      <c r="F44" s="158"/>
      <c r="G44" s="4"/>
      <c r="H44" s="4"/>
      <c r="I44" s="133"/>
      <c r="J44" s="27"/>
    </row>
    <row r="45" spans="2:10" ht="14.1" hidden="1" customHeight="1" x14ac:dyDescent="0.25">
      <c r="B45" s="4"/>
      <c r="C45" s="4"/>
      <c r="D45" s="4">
        <v>6.6956899999999999</v>
      </c>
      <c r="E45" s="4"/>
      <c r="F45" s="4" t="e">
        <f>ROUND((#REF!-#REF!)*D45*12,2)</f>
        <v>#REF!</v>
      </c>
      <c r="G45" s="4"/>
      <c r="H45" s="4"/>
      <c r="I45" s="133"/>
      <c r="J45" s="27"/>
    </row>
    <row r="46" spans="2:10" ht="14.1" hidden="1" customHeight="1" x14ac:dyDescent="0.25">
      <c r="B46" s="158"/>
      <c r="C46" s="158"/>
      <c r="D46" s="158"/>
      <c r="E46" s="158"/>
      <c r="F46" s="158"/>
      <c r="G46" s="4"/>
      <c r="H46" s="4"/>
      <c r="I46" s="133"/>
      <c r="J46" s="27"/>
    </row>
    <row r="47" spans="2:10" ht="14.1" hidden="1" customHeight="1" x14ac:dyDescent="0.25">
      <c r="B47" s="4"/>
      <c r="C47" s="4"/>
      <c r="D47" s="4">
        <v>4.0765000000000002</v>
      </c>
      <c r="E47" s="4"/>
      <c r="F47" s="4" t="e">
        <f>ROUND((#REF!-#REF!)*D47*12,2)</f>
        <v>#REF!</v>
      </c>
      <c r="G47" s="4"/>
      <c r="H47" s="4"/>
      <c r="I47" s="133"/>
      <c r="J47" s="27"/>
    </row>
    <row r="48" spans="2:10" ht="14.1" hidden="1" customHeight="1" x14ac:dyDescent="0.25">
      <c r="B48" s="158"/>
      <c r="C48" s="158"/>
      <c r="D48" s="158"/>
      <c r="E48" s="158"/>
      <c r="F48" s="158"/>
      <c r="G48" s="4"/>
      <c r="H48" s="4"/>
      <c r="I48" s="133"/>
      <c r="J48" s="27"/>
    </row>
    <row r="49" spans="2:10" ht="14.1" hidden="1" customHeight="1" x14ac:dyDescent="0.25">
      <c r="B49" s="5"/>
      <c r="C49" s="5"/>
      <c r="D49" s="4">
        <v>26.611999999999998</v>
      </c>
      <c r="E49" s="4"/>
      <c r="F49" s="4" t="e">
        <f>ROUND((#REF!-#REF!)*D49*12,2)</f>
        <v>#REF!</v>
      </c>
      <c r="G49" s="4"/>
      <c r="H49" s="4"/>
      <c r="I49" s="133"/>
      <c r="J49" s="27"/>
    </row>
    <row r="50" spans="2:10" ht="14.1" hidden="1" customHeight="1" x14ac:dyDescent="0.25">
      <c r="B50" s="158"/>
      <c r="C50" s="158"/>
      <c r="D50" s="158"/>
      <c r="E50" s="158"/>
      <c r="F50" s="158"/>
      <c r="G50" s="4"/>
      <c r="H50" s="4"/>
      <c r="I50" s="133"/>
      <c r="J50" s="27"/>
    </row>
    <row r="51" spans="2:10" ht="14.1" hidden="1" customHeight="1" x14ac:dyDescent="0.25">
      <c r="B51" s="4"/>
      <c r="C51" s="4"/>
      <c r="D51" s="4">
        <v>10.485099999999999</v>
      </c>
      <c r="E51" s="4"/>
      <c r="F51" s="4" t="e">
        <f>ROUND((#REF!-#REF!)*D51*12,2)</f>
        <v>#REF!</v>
      </c>
      <c r="G51" s="4"/>
      <c r="H51" s="4"/>
      <c r="I51" s="133"/>
      <c r="J51" s="27"/>
    </row>
    <row r="52" spans="2:10" ht="14.1" hidden="1" customHeight="1" x14ac:dyDescent="0.25">
      <c r="B52" s="158"/>
      <c r="C52" s="158"/>
      <c r="D52" s="158"/>
      <c r="E52" s="158"/>
      <c r="F52" s="158"/>
      <c r="G52" s="4"/>
      <c r="H52" s="4"/>
      <c r="I52" s="133"/>
      <c r="J52" s="27"/>
    </row>
    <row r="53" spans="2:10" ht="14.1" hidden="1" customHeight="1" x14ac:dyDescent="0.25">
      <c r="B53" s="4"/>
      <c r="C53" s="4"/>
      <c r="D53" s="4">
        <v>16.940200000000001</v>
      </c>
      <c r="E53" s="4"/>
      <c r="F53" s="4" t="e">
        <f>ROUND((#REF!-#REF!)*D53*12,2)</f>
        <v>#REF!</v>
      </c>
      <c r="G53" s="4"/>
      <c r="H53" s="4"/>
      <c r="I53" s="133"/>
      <c r="J53" s="27"/>
    </row>
    <row r="54" spans="2:10" ht="14.1" hidden="1" customHeight="1" x14ac:dyDescent="0.25">
      <c r="B54" s="158"/>
      <c r="C54" s="158"/>
      <c r="D54" s="158"/>
      <c r="E54" s="158"/>
      <c r="F54" s="158"/>
      <c r="G54" s="4"/>
      <c r="H54" s="4"/>
      <c r="I54" s="133"/>
      <c r="J54" s="27"/>
    </row>
    <row r="55" spans="2:10" ht="14.1" hidden="1" customHeight="1" x14ac:dyDescent="0.25">
      <c r="B55" s="4"/>
      <c r="C55" s="4"/>
      <c r="D55" s="4">
        <v>8.9930000000000003</v>
      </c>
      <c r="E55" s="4"/>
      <c r="F55" s="4" t="e">
        <f>ROUND((#REF!-#REF!)*D55*12,2)</f>
        <v>#REF!</v>
      </c>
      <c r="G55" s="4"/>
      <c r="H55" s="4"/>
      <c r="I55" s="133"/>
      <c r="J55" s="27"/>
    </row>
    <row r="56" spans="2:10" ht="15.75" hidden="1" customHeight="1" thickBot="1" x14ac:dyDescent="0.3">
      <c r="B56" s="35"/>
      <c r="C56" s="35"/>
      <c r="D56" s="35"/>
      <c r="E56" s="35"/>
      <c r="F56" s="34" t="e">
        <f>F39+F41+F43+F45+F47+F49+F51+F53+F55</f>
        <v>#REF!</v>
      </c>
      <c r="G56" s="34">
        <v>0</v>
      </c>
      <c r="H56" s="46">
        <v>11014.01</v>
      </c>
      <c r="I56" s="134"/>
      <c r="J56" s="30">
        <v>0</v>
      </c>
    </row>
    <row r="57" spans="2:10" ht="14.1" hidden="1" customHeight="1" x14ac:dyDescent="0.25">
      <c r="B57" s="29"/>
      <c r="C57" s="29"/>
      <c r="D57" s="29"/>
      <c r="E57" s="29"/>
      <c r="F57" s="58"/>
      <c r="G57" s="32"/>
      <c r="H57" s="32"/>
      <c r="I57" s="62"/>
      <c r="J57" s="26"/>
    </row>
    <row r="58" spans="2:10" ht="14.1" hidden="1" customHeight="1" thickBot="1" x14ac:dyDescent="0.3">
      <c r="B58" s="155"/>
      <c r="C58" s="155"/>
      <c r="D58" s="155"/>
      <c r="E58" s="155"/>
      <c r="F58" s="155"/>
      <c r="G58" s="16"/>
      <c r="H58" s="16"/>
      <c r="I58" s="14"/>
      <c r="J58" s="41"/>
    </row>
    <row r="59" spans="2:10" ht="14.1" hidden="1" customHeight="1" x14ac:dyDescent="0.25">
      <c r="B59" s="131"/>
      <c r="C59" s="131"/>
      <c r="D59" s="131"/>
      <c r="E59" s="131"/>
      <c r="F59" s="131"/>
      <c r="G59" s="18"/>
      <c r="H59" s="18"/>
      <c r="I59" s="59"/>
      <c r="J59" s="19"/>
    </row>
    <row r="60" spans="2:10" ht="14.1" hidden="1" customHeight="1" x14ac:dyDescent="0.25">
      <c r="B60" s="4"/>
      <c r="C60" s="4"/>
      <c r="D60" s="4">
        <v>32.6</v>
      </c>
      <c r="E60" s="4"/>
      <c r="F60" s="3" t="e">
        <f>ROUND((#REF!-#REF!)*D60*12,2)</f>
        <v>#REF!</v>
      </c>
      <c r="G60" s="3"/>
      <c r="H60" s="3"/>
      <c r="I60" s="8"/>
      <c r="J60" s="27"/>
    </row>
    <row r="61" spans="2:10" ht="14.1" hidden="1" customHeight="1" x14ac:dyDescent="0.25">
      <c r="B61" s="132"/>
      <c r="C61" s="132"/>
      <c r="D61" s="132"/>
      <c r="E61" s="132"/>
      <c r="F61" s="132"/>
      <c r="G61" s="3"/>
      <c r="H61" s="3"/>
      <c r="I61" s="8"/>
      <c r="J61" s="27"/>
    </row>
    <row r="62" spans="2:10" ht="14.1" hidden="1" customHeight="1" x14ac:dyDescent="0.25">
      <c r="B62" s="3"/>
      <c r="C62" s="3"/>
      <c r="D62" s="3">
        <v>2.7</v>
      </c>
      <c r="E62" s="3"/>
      <c r="F62" s="3" t="e">
        <f>ROUND((#REF!-#REF!)*D62*12,2)</f>
        <v>#REF!</v>
      </c>
      <c r="G62" s="3"/>
      <c r="H62" s="3"/>
      <c r="I62" s="8"/>
      <c r="J62" s="27"/>
    </row>
    <row r="63" spans="2:10" ht="14.1" hidden="1" customHeight="1" x14ac:dyDescent="0.25">
      <c r="B63" s="132"/>
      <c r="C63" s="132"/>
      <c r="D63" s="132"/>
      <c r="E63" s="132"/>
      <c r="F63" s="132"/>
      <c r="G63" s="3"/>
      <c r="H63" s="3"/>
      <c r="I63" s="8"/>
      <c r="J63" s="27"/>
    </row>
    <row r="64" spans="2:10" ht="14.1" hidden="1" customHeight="1" x14ac:dyDescent="0.25">
      <c r="B64" s="3"/>
      <c r="C64" s="3"/>
      <c r="D64" s="3">
        <v>0.95520000000000005</v>
      </c>
      <c r="E64" s="3"/>
      <c r="F64" s="3" t="e">
        <f>ROUND((#REF!-#REF!)*D64*12,2)</f>
        <v>#REF!</v>
      </c>
      <c r="G64" s="3"/>
      <c r="H64" s="3"/>
      <c r="I64" s="8"/>
      <c r="J64" s="27"/>
    </row>
    <row r="65" spans="2:10" ht="14.1" hidden="1" customHeight="1" thickBot="1" x14ac:dyDescent="0.3">
      <c r="B65" s="37"/>
      <c r="C65" s="37"/>
      <c r="D65" s="37"/>
      <c r="E65" s="37"/>
      <c r="F65" s="21" t="e">
        <f>F60+F62+F64</f>
        <v>#REF!</v>
      </c>
      <c r="G65" s="21" t="e">
        <f>ROUND(F65*99%,2)</f>
        <v>#REF!</v>
      </c>
      <c r="H65" s="45">
        <v>1912.85</v>
      </c>
      <c r="I65" s="37"/>
      <c r="J65" s="30">
        <f>ROUND(H65*99%,2)</f>
        <v>1893.72</v>
      </c>
    </row>
    <row r="66" spans="2:10" ht="14.1" hidden="1" customHeight="1" x14ac:dyDescent="0.25">
      <c r="B66" s="15"/>
      <c r="C66" s="15"/>
      <c r="D66" s="15"/>
      <c r="E66" s="15"/>
      <c r="F66" s="58"/>
      <c r="G66" s="17"/>
      <c r="H66" s="17"/>
      <c r="I66" s="15"/>
      <c r="J66" s="26"/>
    </row>
    <row r="67" spans="2:10" ht="14.1" hidden="1" customHeight="1" thickBot="1" x14ac:dyDescent="0.3">
      <c r="B67" s="155"/>
      <c r="C67" s="155"/>
      <c r="D67" s="155"/>
      <c r="E67" s="155"/>
      <c r="F67" s="155"/>
      <c r="G67" s="16"/>
      <c r="H67" s="16"/>
      <c r="I67" s="14"/>
      <c r="J67" s="41"/>
    </row>
    <row r="68" spans="2:10" ht="14.1" hidden="1" customHeight="1" x14ac:dyDescent="0.25">
      <c r="B68" s="131"/>
      <c r="C68" s="131"/>
      <c r="D68" s="131"/>
      <c r="E68" s="131"/>
      <c r="F68" s="131"/>
      <c r="G68" s="18"/>
      <c r="H68" s="18"/>
      <c r="I68" s="59"/>
      <c r="J68" s="19"/>
    </row>
    <row r="69" spans="2:10" ht="14.1" hidden="1" customHeight="1" x14ac:dyDescent="0.25">
      <c r="B69" s="132"/>
      <c r="C69" s="132"/>
      <c r="D69" s="132"/>
      <c r="E69" s="132"/>
      <c r="F69" s="132"/>
      <c r="G69" s="3"/>
      <c r="H69" s="3"/>
      <c r="I69" s="8"/>
      <c r="J69" s="27"/>
    </row>
    <row r="70" spans="2:10" ht="14.1" hidden="1" customHeight="1" x14ac:dyDescent="0.25">
      <c r="B70" s="3"/>
      <c r="C70" s="3"/>
      <c r="D70" s="3">
        <v>1.0436000000000001</v>
      </c>
      <c r="E70" s="3"/>
      <c r="F70" s="3" t="e">
        <f>ROUND((#REF!-#REF!)*D70*12,2)</f>
        <v>#REF!</v>
      </c>
      <c r="G70" s="3"/>
      <c r="H70" s="3"/>
      <c r="I70" s="8"/>
      <c r="J70" s="27"/>
    </row>
    <row r="71" spans="2:10" ht="14.1" hidden="1" customHeight="1" x14ac:dyDescent="0.25">
      <c r="B71" s="132"/>
      <c r="C71" s="132"/>
      <c r="D71" s="132"/>
      <c r="E71" s="132"/>
      <c r="F71" s="132"/>
      <c r="G71" s="3"/>
      <c r="H71" s="3"/>
      <c r="I71" s="8"/>
      <c r="J71" s="27"/>
    </row>
    <row r="72" spans="2:10" ht="14.1" hidden="1" customHeight="1" x14ac:dyDescent="0.25">
      <c r="B72" s="3"/>
      <c r="C72" s="3"/>
      <c r="D72" s="3">
        <v>1.3462000000000001</v>
      </c>
      <c r="E72" s="3"/>
      <c r="F72" s="3" t="e">
        <f>ROUND((#REF!-#REF!)*D72*12,2)</f>
        <v>#REF!</v>
      </c>
      <c r="G72" s="3"/>
      <c r="H72" s="3"/>
      <c r="I72" s="8"/>
      <c r="J72" s="27"/>
    </row>
    <row r="73" spans="2:10" ht="14.1" hidden="1" customHeight="1" x14ac:dyDescent="0.25">
      <c r="B73" s="132"/>
      <c r="C73" s="132"/>
      <c r="D73" s="132"/>
      <c r="E73" s="132"/>
      <c r="F73" s="132"/>
      <c r="G73" s="3"/>
      <c r="H73" s="3"/>
      <c r="I73" s="8"/>
      <c r="J73" s="27"/>
    </row>
    <row r="74" spans="2:10" ht="14.1" hidden="1" customHeight="1" x14ac:dyDescent="0.25">
      <c r="B74" s="3"/>
      <c r="C74" s="3"/>
      <c r="D74" s="3">
        <v>1.4602999999999999</v>
      </c>
      <c r="E74" s="3"/>
      <c r="F74" s="3" t="e">
        <f>ROUND((#REF!-#REF!)*D74*12,2)</f>
        <v>#REF!</v>
      </c>
      <c r="G74" s="3"/>
      <c r="H74" s="3"/>
      <c r="I74" s="8"/>
      <c r="J74" s="27"/>
    </row>
    <row r="75" spans="2:10" ht="14.1" hidden="1" customHeight="1" x14ac:dyDescent="0.25">
      <c r="B75" s="132"/>
      <c r="C75" s="132"/>
      <c r="D75" s="132"/>
      <c r="E75" s="132"/>
      <c r="F75" s="132"/>
      <c r="G75" s="3"/>
      <c r="H75" s="3"/>
      <c r="I75" s="8"/>
      <c r="J75" s="27"/>
    </row>
    <row r="76" spans="2:10" ht="14.1" hidden="1" customHeight="1" x14ac:dyDescent="0.25">
      <c r="B76" s="3"/>
      <c r="C76" s="3"/>
      <c r="D76" s="3">
        <v>0.94420000000000004</v>
      </c>
      <c r="E76" s="3"/>
      <c r="F76" s="3" t="e">
        <f>ROUND((#REF!-#REF!)*D76*12,2)</f>
        <v>#REF!</v>
      </c>
      <c r="G76" s="3"/>
      <c r="H76" s="3"/>
      <c r="I76" s="8"/>
      <c r="J76" s="27"/>
    </row>
    <row r="77" spans="2:10" ht="14.1" hidden="1" customHeight="1" x14ac:dyDescent="0.25">
      <c r="B77" s="132"/>
      <c r="C77" s="132"/>
      <c r="D77" s="132"/>
      <c r="E77" s="132"/>
      <c r="F77" s="132"/>
      <c r="G77" s="3"/>
      <c r="H77" s="3"/>
      <c r="I77" s="8"/>
      <c r="J77" s="27"/>
    </row>
    <row r="78" spans="2:10" ht="14.1" hidden="1" customHeight="1" x14ac:dyDescent="0.25">
      <c r="B78" s="3"/>
      <c r="C78" s="3"/>
      <c r="D78" s="3">
        <v>0.88109999999999999</v>
      </c>
      <c r="E78" s="3"/>
      <c r="F78" s="3" t="e">
        <f>ROUND((#REF!-#REF!)*D78*12,2)</f>
        <v>#REF!</v>
      </c>
      <c r="G78" s="3"/>
      <c r="H78" s="3"/>
      <c r="I78" s="8"/>
      <c r="J78" s="27"/>
    </row>
    <row r="79" spans="2:10" ht="14.1" hidden="1" customHeight="1" x14ac:dyDescent="0.25">
      <c r="B79" s="132"/>
      <c r="C79" s="132"/>
      <c r="D79" s="132"/>
      <c r="E79" s="132"/>
      <c r="F79" s="132"/>
      <c r="G79" s="3"/>
      <c r="H79" s="3"/>
      <c r="I79" s="8"/>
      <c r="J79" s="27"/>
    </row>
    <row r="80" spans="2:10" ht="14.1" hidden="1" customHeight="1" x14ac:dyDescent="0.25">
      <c r="B80" s="3"/>
      <c r="C80" s="3"/>
      <c r="D80" s="3">
        <v>0.37909999999999999</v>
      </c>
      <c r="E80" s="3"/>
      <c r="F80" s="3" t="e">
        <f>ROUND((#REF!-#REF!)*D80*12,2)</f>
        <v>#REF!</v>
      </c>
      <c r="G80" s="3"/>
      <c r="H80" s="3"/>
      <c r="I80" s="8"/>
      <c r="J80" s="27"/>
    </row>
    <row r="81" spans="2:10" ht="14.1" hidden="1" customHeight="1" x14ac:dyDescent="0.25">
      <c r="B81" s="132"/>
      <c r="C81" s="132"/>
      <c r="D81" s="132"/>
      <c r="E81" s="132"/>
      <c r="F81" s="132"/>
      <c r="G81" s="3"/>
      <c r="H81" s="3"/>
      <c r="I81" s="8"/>
      <c r="J81" s="27"/>
    </row>
    <row r="82" spans="2:10" ht="14.1" hidden="1" customHeight="1" x14ac:dyDescent="0.25">
      <c r="B82" s="3"/>
      <c r="C82" s="3"/>
      <c r="D82" s="3">
        <v>0.36899999999999999</v>
      </c>
      <c r="E82" s="3"/>
      <c r="F82" s="3" t="e">
        <f>ROUND((#REF!-#REF!)*D82*12,2)</f>
        <v>#REF!</v>
      </c>
      <c r="G82" s="3"/>
      <c r="H82" s="3"/>
      <c r="I82" s="8"/>
      <c r="J82" s="27"/>
    </row>
    <row r="83" spans="2:10" ht="14.1" hidden="1" customHeight="1" x14ac:dyDescent="0.25">
      <c r="B83" s="132"/>
      <c r="C83" s="132"/>
      <c r="D83" s="132"/>
      <c r="E83" s="132"/>
      <c r="F83" s="132"/>
      <c r="G83" s="3"/>
      <c r="H83" s="3"/>
      <c r="I83" s="8"/>
      <c r="J83" s="27"/>
    </row>
    <row r="84" spans="2:10" ht="14.1" hidden="1" customHeight="1" x14ac:dyDescent="0.25">
      <c r="B84" s="3"/>
      <c r="C84" s="3"/>
      <c r="D84" s="3">
        <v>1.26651</v>
      </c>
      <c r="E84" s="3"/>
      <c r="F84" s="3" t="e">
        <f>ROUND((#REF!-#REF!)*D84*12,2)</f>
        <v>#REF!</v>
      </c>
      <c r="G84" s="3"/>
      <c r="H84" s="3"/>
      <c r="I84" s="8"/>
      <c r="J84" s="27"/>
    </row>
    <row r="85" spans="2:10" ht="14.1" hidden="1" customHeight="1" x14ac:dyDescent="0.25">
      <c r="B85" s="132"/>
      <c r="C85" s="132"/>
      <c r="D85" s="132"/>
      <c r="E85" s="132"/>
      <c r="F85" s="132"/>
      <c r="G85" s="3"/>
      <c r="H85" s="3"/>
      <c r="I85" s="8"/>
      <c r="J85" s="27"/>
    </row>
    <row r="86" spans="2:10" ht="14.1" hidden="1" customHeight="1" x14ac:dyDescent="0.25">
      <c r="B86" s="3"/>
      <c r="C86" s="3"/>
      <c r="D86" s="3">
        <v>0.75609999999999999</v>
      </c>
      <c r="E86" s="3"/>
      <c r="F86" s="3" t="e">
        <f>ROUND((#REF!-#REF!)*D86*12,2)</f>
        <v>#REF!</v>
      </c>
      <c r="G86" s="3"/>
      <c r="H86" s="3"/>
      <c r="I86" s="8"/>
      <c r="J86" s="27"/>
    </row>
    <row r="87" spans="2:10" ht="14.1" hidden="1" customHeight="1" x14ac:dyDescent="0.25">
      <c r="B87" s="132"/>
      <c r="C87" s="132"/>
      <c r="D87" s="132"/>
      <c r="E87" s="132"/>
      <c r="F87" s="132"/>
      <c r="G87" s="3"/>
      <c r="H87" s="3"/>
      <c r="I87" s="8"/>
      <c r="J87" s="27"/>
    </row>
    <row r="88" spans="2:10" ht="14.1" hidden="1" customHeight="1" x14ac:dyDescent="0.25">
      <c r="B88" s="3"/>
      <c r="C88" s="3"/>
      <c r="D88" s="3">
        <v>2.3035000000000001</v>
      </c>
      <c r="E88" s="3"/>
      <c r="F88" s="3" t="e">
        <f>ROUND((#REF!-#REF!)*D88*12,2)</f>
        <v>#REF!</v>
      </c>
      <c r="G88" s="3"/>
      <c r="H88" s="3"/>
      <c r="I88" s="8"/>
      <c r="J88" s="27"/>
    </row>
    <row r="89" spans="2:10" ht="14.1" hidden="1" customHeight="1" x14ac:dyDescent="0.25">
      <c r="B89" s="132"/>
      <c r="C89" s="132"/>
      <c r="D89" s="132"/>
      <c r="E89" s="132"/>
      <c r="F89" s="132"/>
      <c r="G89" s="6"/>
      <c r="H89" s="6"/>
      <c r="I89" s="8"/>
      <c r="J89" s="27"/>
    </row>
    <row r="90" spans="2:10" ht="14.1" hidden="1" customHeight="1" x14ac:dyDescent="0.25">
      <c r="B90" s="132"/>
      <c r="C90" s="132"/>
      <c r="D90" s="132"/>
      <c r="E90" s="132"/>
      <c r="F90" s="132"/>
      <c r="G90" s="3"/>
      <c r="H90" s="3"/>
      <c r="I90" s="8"/>
      <c r="J90" s="27"/>
    </row>
    <row r="91" spans="2:10" ht="14.1" hidden="1" customHeight="1" x14ac:dyDescent="0.25">
      <c r="B91" s="132"/>
      <c r="C91" s="132"/>
      <c r="D91" s="132"/>
      <c r="E91" s="132"/>
      <c r="F91" s="132"/>
      <c r="G91" s="3"/>
      <c r="H91" s="3"/>
      <c r="I91" s="8"/>
      <c r="J91" s="27"/>
    </row>
    <row r="92" spans="2:10" ht="14.1" hidden="1" customHeight="1" x14ac:dyDescent="0.25">
      <c r="B92" s="3"/>
      <c r="C92" s="3"/>
      <c r="D92" s="3">
        <v>2.8814000000000002</v>
      </c>
      <c r="E92" s="3"/>
      <c r="F92" s="3" t="e">
        <f>ROUND((#REF!-#REF!)*D92*12,2)</f>
        <v>#REF!</v>
      </c>
      <c r="G92" s="3"/>
      <c r="H92" s="3"/>
      <c r="I92" s="8"/>
      <c r="J92" s="27"/>
    </row>
    <row r="93" spans="2:10" ht="14.1" hidden="1" customHeight="1" x14ac:dyDescent="0.25">
      <c r="B93" s="132"/>
      <c r="C93" s="132"/>
      <c r="D93" s="132"/>
      <c r="E93" s="132"/>
      <c r="F93" s="132"/>
      <c r="G93" s="3"/>
      <c r="H93" s="3"/>
      <c r="I93" s="8"/>
      <c r="J93" s="27"/>
    </row>
    <row r="94" spans="2:10" ht="14.1" hidden="1" customHeight="1" x14ac:dyDescent="0.25">
      <c r="B94" s="3"/>
      <c r="C94" s="3"/>
      <c r="D94" s="3">
        <v>1.0749</v>
      </c>
      <c r="E94" s="3"/>
      <c r="F94" s="3" t="e">
        <f>ROUND((#REF!-#REF!)*D94*12,2)</f>
        <v>#REF!</v>
      </c>
      <c r="G94" s="3"/>
      <c r="H94" s="3"/>
      <c r="I94" s="8"/>
      <c r="J94" s="27"/>
    </row>
    <row r="95" spans="2:10" ht="14.1" hidden="1" customHeight="1" x14ac:dyDescent="0.25">
      <c r="B95" s="132"/>
      <c r="C95" s="132"/>
      <c r="D95" s="132"/>
      <c r="E95" s="132"/>
      <c r="F95" s="132"/>
      <c r="G95" s="3"/>
      <c r="H95" s="3"/>
      <c r="I95" s="8"/>
      <c r="J95" s="27"/>
    </row>
    <row r="96" spans="2:10" ht="14.1" hidden="1" customHeight="1" x14ac:dyDescent="0.25">
      <c r="B96" s="3"/>
      <c r="C96" s="3"/>
      <c r="D96" s="3">
        <v>0.37390000000000001</v>
      </c>
      <c r="E96" s="3"/>
      <c r="F96" s="3" t="e">
        <f>ROUND((#REF!-#REF!)*D96*12,2)</f>
        <v>#REF!</v>
      </c>
      <c r="G96" s="3"/>
      <c r="H96" s="3"/>
      <c r="I96" s="8"/>
      <c r="J96" s="27"/>
    </row>
    <row r="97" spans="2:10" ht="14.1" hidden="1" customHeight="1" x14ac:dyDescent="0.25">
      <c r="B97" s="132"/>
      <c r="C97" s="132"/>
      <c r="D97" s="132"/>
      <c r="E97" s="132"/>
      <c r="F97" s="132"/>
      <c r="G97" s="3"/>
      <c r="H97" s="3"/>
      <c r="I97" s="8"/>
      <c r="J97" s="27"/>
    </row>
    <row r="98" spans="2:10" ht="14.1" hidden="1" customHeight="1" x14ac:dyDescent="0.25">
      <c r="B98" s="132"/>
      <c r="C98" s="132"/>
      <c r="D98" s="132"/>
      <c r="E98" s="132"/>
      <c r="F98" s="132"/>
      <c r="G98" s="3"/>
      <c r="H98" s="3"/>
      <c r="I98" s="8"/>
      <c r="J98" s="27"/>
    </row>
    <row r="99" spans="2:10" ht="14.1" hidden="1" customHeight="1" x14ac:dyDescent="0.25">
      <c r="B99" s="3"/>
      <c r="C99" s="3"/>
      <c r="D99" s="3">
        <v>0.10879999999999999</v>
      </c>
      <c r="E99" s="3"/>
      <c r="F99" s="3" t="e">
        <f>ROUND((#REF!-#REF!)*D99*12,2)</f>
        <v>#REF!</v>
      </c>
      <c r="G99" s="3"/>
      <c r="H99" s="3"/>
      <c r="I99" s="8"/>
      <c r="J99" s="27"/>
    </row>
    <row r="100" spans="2:10" ht="14.1" hidden="1" customHeight="1" x14ac:dyDescent="0.25">
      <c r="B100" s="132"/>
      <c r="C100" s="132"/>
      <c r="D100" s="132"/>
      <c r="E100" s="132"/>
      <c r="F100" s="132"/>
      <c r="G100" s="3"/>
      <c r="H100" s="3"/>
      <c r="I100" s="8"/>
      <c r="J100" s="27"/>
    </row>
    <row r="101" spans="2:10" ht="14.1" hidden="1" customHeight="1" x14ac:dyDescent="0.25">
      <c r="B101" s="132"/>
      <c r="C101" s="132"/>
      <c r="D101" s="132"/>
      <c r="E101" s="132"/>
      <c r="F101" s="132"/>
      <c r="G101" s="3"/>
      <c r="H101" s="3"/>
      <c r="I101" s="8"/>
      <c r="J101" s="27"/>
    </row>
    <row r="102" spans="2:10" ht="14.1" hidden="1" customHeight="1" x14ac:dyDescent="0.25">
      <c r="B102" s="3"/>
      <c r="C102" s="3"/>
      <c r="D102" s="3">
        <v>0.1177</v>
      </c>
      <c r="E102" s="3"/>
      <c r="F102" s="3" t="e">
        <f>ROUND((#REF!-#REF!)*D102*12,2)</f>
        <v>#REF!</v>
      </c>
      <c r="G102" s="3"/>
      <c r="H102" s="3"/>
      <c r="I102" s="8"/>
      <c r="J102" s="27"/>
    </row>
    <row r="103" spans="2:10" ht="14.1" hidden="1" customHeight="1" x14ac:dyDescent="0.25">
      <c r="B103" s="132"/>
      <c r="C103" s="132"/>
      <c r="D103" s="132"/>
      <c r="E103" s="132"/>
      <c r="F103" s="132"/>
      <c r="G103" s="3"/>
      <c r="H103" s="3"/>
      <c r="I103" s="8"/>
      <c r="J103" s="27"/>
    </row>
    <row r="104" spans="2:10" ht="14.1" hidden="1" customHeight="1" x14ac:dyDescent="0.25">
      <c r="B104" s="3"/>
      <c r="C104" s="3"/>
      <c r="D104" s="3">
        <v>0.10589999999999999</v>
      </c>
      <c r="E104" s="3"/>
      <c r="F104" s="3" t="e">
        <f>ROUND((#REF!-#REF!)*D104*12,2)</f>
        <v>#REF!</v>
      </c>
      <c r="G104" s="3"/>
      <c r="H104" s="3"/>
      <c r="I104" s="8"/>
      <c r="J104" s="27"/>
    </row>
    <row r="105" spans="2:10" ht="14.1" hidden="1" customHeight="1" x14ac:dyDescent="0.25">
      <c r="B105" s="132"/>
      <c r="C105" s="132"/>
      <c r="D105" s="132"/>
      <c r="E105" s="132"/>
      <c r="F105" s="132"/>
      <c r="G105" s="3"/>
      <c r="H105" s="3"/>
      <c r="I105" s="8"/>
      <c r="J105" s="27"/>
    </row>
    <row r="106" spans="2:10" ht="14.1" hidden="1" customHeight="1" x14ac:dyDescent="0.25">
      <c r="B106" s="3"/>
      <c r="C106" s="3"/>
      <c r="D106" s="3">
        <v>0.1051</v>
      </c>
      <c r="E106" s="3"/>
      <c r="F106" s="3" t="e">
        <f>ROUND((#REF!-#REF!)*D106*12,2)</f>
        <v>#REF!</v>
      </c>
      <c r="G106" s="3"/>
      <c r="H106" s="3"/>
      <c r="I106" s="8"/>
      <c r="J106" s="27"/>
    </row>
    <row r="107" spans="2:10" ht="14.1" hidden="1" customHeight="1" x14ac:dyDescent="0.25">
      <c r="B107" s="132"/>
      <c r="C107" s="132"/>
      <c r="D107" s="132"/>
      <c r="E107" s="132"/>
      <c r="F107" s="132"/>
      <c r="G107" s="3"/>
      <c r="H107" s="3"/>
      <c r="I107" s="8"/>
      <c r="J107" s="27"/>
    </row>
    <row r="108" spans="2:10" ht="14.1" hidden="1" customHeight="1" x14ac:dyDescent="0.25">
      <c r="B108" s="3"/>
      <c r="C108" s="3"/>
      <c r="D108" s="3">
        <v>0.15609999999999999</v>
      </c>
      <c r="E108" s="3"/>
      <c r="F108" s="3" t="e">
        <f>ROUND((#REF!-#REF!)*D108*12,2)</f>
        <v>#REF!</v>
      </c>
      <c r="G108" s="3"/>
      <c r="H108" s="3"/>
      <c r="I108" s="8"/>
      <c r="J108" s="27"/>
    </row>
    <row r="109" spans="2:10" ht="14.1" hidden="1" customHeight="1" x14ac:dyDescent="0.25">
      <c r="B109" s="132"/>
      <c r="C109" s="132"/>
      <c r="D109" s="132"/>
      <c r="E109" s="132"/>
      <c r="F109" s="132"/>
      <c r="G109" s="3"/>
      <c r="H109" s="3"/>
      <c r="I109" s="8"/>
      <c r="J109" s="27"/>
    </row>
    <row r="110" spans="2:10" ht="14.1" hidden="1" customHeight="1" x14ac:dyDescent="0.25">
      <c r="B110" s="3"/>
      <c r="C110" s="3"/>
      <c r="D110" s="3">
        <v>0.52310000000000001</v>
      </c>
      <c r="E110" s="3"/>
      <c r="F110" s="3" t="e">
        <f>ROUND((#REF!-#REF!)*D110*12,2)</f>
        <v>#REF!</v>
      </c>
      <c r="G110" s="3"/>
      <c r="H110" s="3"/>
      <c r="I110" s="8"/>
      <c r="J110" s="27"/>
    </row>
    <row r="111" spans="2:10" ht="14.1" hidden="1" customHeight="1" x14ac:dyDescent="0.25">
      <c r="B111" s="132"/>
      <c r="C111" s="132"/>
      <c r="D111" s="132"/>
      <c r="E111" s="132"/>
      <c r="F111" s="132"/>
      <c r="G111" s="3"/>
      <c r="H111" s="3"/>
      <c r="I111" s="8"/>
      <c r="J111" s="27"/>
    </row>
    <row r="112" spans="2:10" ht="14.1" hidden="1" customHeight="1" x14ac:dyDescent="0.25">
      <c r="B112" s="3"/>
      <c r="C112" s="3"/>
      <c r="D112" s="3">
        <v>0.64290000000000003</v>
      </c>
      <c r="E112" s="3"/>
      <c r="F112" s="3" t="e">
        <f>ROUND((#REF!-#REF!)*D112*12,2)</f>
        <v>#REF!</v>
      </c>
      <c r="G112" s="3"/>
      <c r="H112" s="3"/>
      <c r="I112" s="8"/>
      <c r="J112" s="27"/>
    </row>
    <row r="113" spans="2:10" ht="14.1" hidden="1" customHeight="1" x14ac:dyDescent="0.25">
      <c r="B113" s="132"/>
      <c r="C113" s="132"/>
      <c r="D113" s="132"/>
      <c r="E113" s="132"/>
      <c r="F113" s="132"/>
      <c r="G113" s="3"/>
      <c r="H113" s="3"/>
      <c r="I113" s="8"/>
      <c r="J113" s="27"/>
    </row>
    <row r="114" spans="2:10" ht="14.1" hidden="1" customHeight="1" x14ac:dyDescent="0.25">
      <c r="B114" s="3"/>
      <c r="C114" s="3"/>
      <c r="D114" s="3">
        <v>0.1211</v>
      </c>
      <c r="E114" s="3"/>
      <c r="F114" s="3" t="e">
        <f>ROUND((#REF!-#REF!)*D114*12,2)</f>
        <v>#REF!</v>
      </c>
      <c r="G114" s="3"/>
      <c r="H114" s="3"/>
      <c r="I114" s="8"/>
      <c r="J114" s="27"/>
    </row>
    <row r="115" spans="2:10" ht="14.1" hidden="1" customHeight="1" x14ac:dyDescent="0.25">
      <c r="B115" s="132"/>
      <c r="C115" s="132"/>
      <c r="D115" s="132"/>
      <c r="E115" s="132"/>
      <c r="F115" s="132"/>
      <c r="G115" s="3"/>
      <c r="H115" s="3"/>
      <c r="I115" s="8"/>
      <c r="J115" s="27"/>
    </row>
    <row r="116" spans="2:10" ht="14.1" hidden="1" customHeight="1" x14ac:dyDescent="0.25">
      <c r="B116" s="132"/>
      <c r="C116" s="132"/>
      <c r="D116" s="132"/>
      <c r="E116" s="132"/>
      <c r="F116" s="132"/>
      <c r="G116" s="3"/>
      <c r="H116" s="3"/>
      <c r="I116" s="8"/>
      <c r="J116" s="27"/>
    </row>
    <row r="117" spans="2:10" ht="14.1" hidden="1" customHeight="1" x14ac:dyDescent="0.25">
      <c r="B117" s="3"/>
      <c r="C117" s="3"/>
      <c r="D117" s="3">
        <v>0.15720000000000001</v>
      </c>
      <c r="E117" s="3"/>
      <c r="F117" s="3" t="e">
        <f>ROUND((#REF!-#REF!)*D117*12,2)</f>
        <v>#REF!</v>
      </c>
      <c r="G117" s="3"/>
      <c r="H117" s="3"/>
      <c r="I117" s="8"/>
      <c r="J117" s="27"/>
    </row>
    <row r="118" spans="2:10" ht="14.1" hidden="1" customHeight="1" x14ac:dyDescent="0.25">
      <c r="B118" s="132"/>
      <c r="C118" s="132"/>
      <c r="D118" s="132"/>
      <c r="E118" s="132"/>
      <c r="F118" s="132"/>
      <c r="G118" s="3"/>
      <c r="H118" s="3"/>
      <c r="I118" s="8"/>
      <c r="J118" s="27"/>
    </row>
    <row r="119" spans="2:10" ht="14.1" hidden="1" customHeight="1" x14ac:dyDescent="0.25">
      <c r="B119" s="3"/>
      <c r="C119" s="3"/>
      <c r="D119" s="3">
        <v>5.57E-2</v>
      </c>
      <c r="E119" s="3"/>
      <c r="F119" s="3" t="e">
        <f>ROUND((#REF!-#REF!)*D119*12,2)</f>
        <v>#REF!</v>
      </c>
      <c r="G119" s="3"/>
      <c r="H119" s="3"/>
      <c r="I119" s="8"/>
      <c r="J119" s="27"/>
    </row>
    <row r="120" spans="2:10" ht="14.1" hidden="1" customHeight="1" x14ac:dyDescent="0.25">
      <c r="B120" s="132"/>
      <c r="C120" s="132"/>
      <c r="D120" s="132"/>
      <c r="E120" s="132"/>
      <c r="F120" s="132"/>
      <c r="G120" s="3"/>
      <c r="H120" s="3"/>
      <c r="I120" s="8"/>
      <c r="J120" s="27"/>
    </row>
    <row r="121" spans="2:10" ht="14.1" hidden="1" customHeight="1" x14ac:dyDescent="0.25">
      <c r="B121" s="132"/>
      <c r="C121" s="132"/>
      <c r="D121" s="132"/>
      <c r="E121" s="132"/>
      <c r="F121" s="132"/>
      <c r="G121" s="3"/>
      <c r="H121" s="3"/>
      <c r="I121" s="8"/>
      <c r="J121" s="27"/>
    </row>
    <row r="122" spans="2:10" ht="14.1" hidden="1" customHeight="1" x14ac:dyDescent="0.25">
      <c r="B122" s="3"/>
      <c r="C122" s="3"/>
      <c r="D122" s="3">
        <v>9.9299999999999999E-2</v>
      </c>
      <c r="E122" s="3"/>
      <c r="F122" s="3" t="e">
        <f>ROUND((#REF!-#REF!)*D122*12,2)</f>
        <v>#REF!</v>
      </c>
      <c r="G122" s="3"/>
      <c r="H122" s="3"/>
      <c r="I122" s="8"/>
      <c r="J122" s="27"/>
    </row>
    <row r="123" spans="2:10" ht="14.1" hidden="1" customHeight="1" x14ac:dyDescent="0.25">
      <c r="B123" s="132"/>
      <c r="C123" s="132"/>
      <c r="D123" s="132"/>
      <c r="E123" s="132"/>
      <c r="F123" s="132"/>
      <c r="G123" s="3"/>
      <c r="H123" s="3"/>
      <c r="I123" s="8"/>
      <c r="J123" s="27"/>
    </row>
    <row r="124" spans="2:10" ht="14.1" hidden="1" customHeight="1" x14ac:dyDescent="0.25">
      <c r="B124" s="3"/>
      <c r="C124" s="3"/>
      <c r="D124" s="3">
        <v>9.1800000000000007E-2</v>
      </c>
      <c r="E124" s="3"/>
      <c r="F124" s="3" t="e">
        <f>ROUND((#REF!-#REF!)*D124*12,2)</f>
        <v>#REF!</v>
      </c>
      <c r="G124" s="3"/>
      <c r="H124" s="3"/>
      <c r="I124" s="8"/>
      <c r="J124" s="27"/>
    </row>
    <row r="125" spans="2:10" ht="14.1" hidden="1" customHeight="1" x14ac:dyDescent="0.25">
      <c r="B125" s="132"/>
      <c r="C125" s="132"/>
      <c r="D125" s="132"/>
      <c r="E125" s="132"/>
      <c r="F125" s="132"/>
      <c r="G125" s="3"/>
      <c r="H125" s="3"/>
      <c r="I125" s="8"/>
      <c r="J125" s="27"/>
    </row>
    <row r="126" spans="2:10" ht="14.1" hidden="1" customHeight="1" x14ac:dyDescent="0.25">
      <c r="B126" s="132"/>
      <c r="C126" s="132"/>
      <c r="D126" s="132"/>
      <c r="E126" s="132"/>
      <c r="F126" s="132"/>
      <c r="G126" s="3"/>
      <c r="H126" s="3"/>
      <c r="I126" s="8"/>
      <c r="J126" s="27"/>
    </row>
    <row r="127" spans="2:10" ht="14.1" hidden="1" customHeight="1" x14ac:dyDescent="0.25">
      <c r="B127" s="3"/>
      <c r="C127" s="3"/>
      <c r="D127" s="3">
        <v>2.1215999999999999</v>
      </c>
      <c r="E127" s="3"/>
      <c r="F127" s="3" t="e">
        <f>ROUND((#REF!-#REF!)*D127*12,2)</f>
        <v>#REF!</v>
      </c>
      <c r="G127" s="3"/>
      <c r="H127" s="3"/>
      <c r="I127" s="8"/>
      <c r="J127" s="27"/>
    </row>
    <row r="128" spans="2:10" ht="14.1" hidden="1" customHeight="1" x14ac:dyDescent="0.25">
      <c r="B128" s="132"/>
      <c r="C128" s="132"/>
      <c r="D128" s="132"/>
      <c r="E128" s="132"/>
      <c r="F128" s="132"/>
      <c r="G128" s="3"/>
      <c r="H128" s="3"/>
      <c r="I128" s="8"/>
      <c r="J128" s="27"/>
    </row>
    <row r="129" spans="2:11" ht="14.1" hidden="1" customHeight="1" x14ac:dyDescent="0.25">
      <c r="B129" s="3"/>
      <c r="C129" s="3"/>
      <c r="D129" s="3">
        <v>0.79300000000000004</v>
      </c>
      <c r="E129" s="3"/>
      <c r="F129" s="3" t="e">
        <f>ROUND((#REF!-#REF!)*D129*12,2)</f>
        <v>#REF!</v>
      </c>
      <c r="G129" s="3"/>
      <c r="H129" s="3"/>
      <c r="I129" s="8"/>
      <c r="J129" s="27"/>
    </row>
    <row r="130" spans="2:11" ht="14.1" hidden="1" customHeight="1" x14ac:dyDescent="0.25">
      <c r="B130" s="132"/>
      <c r="C130" s="132"/>
      <c r="D130" s="132"/>
      <c r="E130" s="132"/>
      <c r="F130" s="132"/>
      <c r="G130" s="3"/>
      <c r="H130" s="3"/>
      <c r="I130" s="8"/>
      <c r="J130" s="27"/>
    </row>
    <row r="131" spans="2:11" ht="14.1" hidden="1" customHeight="1" x14ac:dyDescent="0.25">
      <c r="B131" s="3"/>
      <c r="C131" s="3"/>
      <c r="D131" s="3">
        <v>0.1007</v>
      </c>
      <c r="E131" s="3"/>
      <c r="F131" s="3" t="e">
        <f>ROUND((#REF!-#REF!)*D131*12,2)</f>
        <v>#REF!</v>
      </c>
      <c r="G131" s="3"/>
      <c r="H131" s="3"/>
      <c r="I131" s="8"/>
      <c r="J131" s="27"/>
    </row>
    <row r="132" spans="2:11" ht="14.1" hidden="1" customHeight="1" x14ac:dyDescent="0.25">
      <c r="B132" s="132"/>
      <c r="C132" s="132"/>
      <c r="D132" s="132"/>
      <c r="E132" s="132"/>
      <c r="F132" s="132"/>
      <c r="G132" s="3"/>
      <c r="H132" s="3"/>
      <c r="I132" s="8"/>
      <c r="J132" s="27"/>
    </row>
    <row r="133" spans="2:11" ht="14.1" hidden="1" customHeight="1" x14ac:dyDescent="0.25">
      <c r="B133" s="3"/>
      <c r="C133" s="3"/>
      <c r="D133" s="3">
        <v>0.1055</v>
      </c>
      <c r="E133" s="3"/>
      <c r="F133" s="3" t="e">
        <f>ROUND((#REF!-#REF!)*D133*12,2)</f>
        <v>#REF!</v>
      </c>
      <c r="G133" s="3"/>
      <c r="H133" s="3"/>
      <c r="I133" s="8"/>
      <c r="J133" s="27"/>
    </row>
    <row r="134" spans="2:11" ht="14.1" hidden="1" customHeight="1" thickBot="1" x14ac:dyDescent="0.3">
      <c r="B134" s="37"/>
      <c r="C134" s="37"/>
      <c r="D134" s="37"/>
      <c r="E134" s="37"/>
      <c r="F134" s="21" t="e">
        <f>F70+F72+F74+F76+F78+F80+F82+F84+F86+F88+F92+F94+F96+F99+F102+F104+F106+F108+F110+F112+F114+F117+F119+F122+F124+F127+F129+F131+F133</f>
        <v>#REF!</v>
      </c>
      <c r="G134" s="21">
        <v>0</v>
      </c>
      <c r="H134" s="45">
        <v>6751.17</v>
      </c>
      <c r="I134" s="37"/>
      <c r="J134" s="30">
        <v>0</v>
      </c>
    </row>
    <row r="135" spans="2:11" ht="14.1" hidden="1" customHeight="1" x14ac:dyDescent="0.25">
      <c r="B135" s="15"/>
      <c r="C135" s="15"/>
      <c r="D135" s="15"/>
      <c r="E135" s="15"/>
      <c r="F135" s="58"/>
      <c r="G135" s="17"/>
      <c r="H135" s="17"/>
      <c r="I135" s="15"/>
      <c r="J135" s="26"/>
    </row>
    <row r="136" spans="2:11" ht="14.1" hidden="1" customHeight="1" thickBot="1" x14ac:dyDescent="0.3">
      <c r="B136" s="159"/>
      <c r="C136" s="159"/>
      <c r="D136" s="159"/>
      <c r="E136" s="159"/>
      <c r="F136" s="159"/>
      <c r="G136" s="41"/>
      <c r="H136" s="41"/>
      <c r="I136" s="14"/>
      <c r="J136" s="41"/>
    </row>
    <row r="137" spans="2:11" ht="14.1" hidden="1" customHeight="1" x14ac:dyDescent="0.25">
      <c r="B137" s="131"/>
      <c r="C137" s="131"/>
      <c r="D137" s="131"/>
      <c r="E137" s="131"/>
      <c r="F137" s="131"/>
      <c r="G137" s="18"/>
      <c r="H137" s="18"/>
      <c r="I137" s="59"/>
      <c r="J137" s="19"/>
    </row>
    <row r="138" spans="2:11" ht="14.1" hidden="1" customHeight="1" x14ac:dyDescent="0.25">
      <c r="B138" s="132"/>
      <c r="C138" s="132"/>
      <c r="D138" s="132"/>
      <c r="E138" s="132"/>
      <c r="F138" s="132"/>
      <c r="G138" s="3"/>
      <c r="H138" s="3"/>
      <c r="I138" s="8"/>
      <c r="J138" s="27"/>
      <c r="K138" s="56"/>
    </row>
    <row r="139" spans="2:11" ht="14.1" hidden="1" customHeight="1" x14ac:dyDescent="0.25">
      <c r="B139" s="3"/>
      <c r="C139" s="3"/>
      <c r="D139" s="3">
        <v>0.79869999999999997</v>
      </c>
      <c r="E139" s="3"/>
      <c r="F139" s="3" t="e">
        <f>ROUND((#REF!-#REF!)*D139*12,2)</f>
        <v>#REF!</v>
      </c>
      <c r="G139" s="3"/>
      <c r="H139" s="3"/>
      <c r="I139" s="57" t="s">
        <v>103</v>
      </c>
      <c r="J139" s="27"/>
    </row>
    <row r="140" spans="2:11" ht="14.1" hidden="1" customHeight="1" x14ac:dyDescent="0.25">
      <c r="B140" s="132"/>
      <c r="C140" s="132"/>
      <c r="D140" s="132"/>
      <c r="E140" s="132"/>
      <c r="F140" s="132"/>
      <c r="G140" s="3"/>
      <c r="H140" s="3"/>
      <c r="I140" s="57"/>
      <c r="J140" s="27"/>
    </row>
    <row r="141" spans="2:11" ht="14.1" hidden="1" customHeight="1" x14ac:dyDescent="0.25">
      <c r="B141" s="3"/>
      <c r="C141" s="3"/>
      <c r="D141" s="3">
        <v>1.0557000000000001</v>
      </c>
      <c r="E141" s="3"/>
      <c r="F141" s="3" t="e">
        <f>ROUND((#REF!-#REF!)*D141*12,2)</f>
        <v>#REF!</v>
      </c>
      <c r="G141" s="3"/>
      <c r="H141" s="3"/>
      <c r="I141" s="57" t="s">
        <v>99</v>
      </c>
      <c r="J141" s="27"/>
    </row>
    <row r="142" spans="2:11" ht="14.1" hidden="1" customHeight="1" x14ac:dyDescent="0.25">
      <c r="B142" s="132"/>
      <c r="C142" s="132"/>
      <c r="D142" s="132"/>
      <c r="E142" s="132"/>
      <c r="F142" s="132"/>
      <c r="G142" s="3"/>
      <c r="H142" s="3"/>
      <c r="I142" s="57"/>
      <c r="J142" s="27"/>
    </row>
    <row r="143" spans="2:11" ht="14.1" hidden="1" customHeight="1" x14ac:dyDescent="0.25">
      <c r="B143" s="3"/>
      <c r="C143" s="3"/>
      <c r="D143" s="3">
        <v>0.92149999999999999</v>
      </c>
      <c r="E143" s="3"/>
      <c r="F143" s="3" t="e">
        <f>ROUND((#REF!-#REF!)*D143*12,2)</f>
        <v>#REF!</v>
      </c>
      <c r="G143" s="3"/>
      <c r="H143" s="3"/>
      <c r="I143" s="57" t="s">
        <v>102</v>
      </c>
      <c r="J143" s="27"/>
    </row>
    <row r="144" spans="2:11" ht="14.1" hidden="1" customHeight="1" x14ac:dyDescent="0.25">
      <c r="B144" s="132"/>
      <c r="C144" s="132"/>
      <c r="D144" s="132"/>
      <c r="E144" s="132"/>
      <c r="F144" s="132"/>
      <c r="G144" s="3"/>
      <c r="H144" s="3"/>
      <c r="I144" s="57"/>
      <c r="J144" s="27"/>
    </row>
    <row r="145" spans="2:10" ht="14.1" hidden="1" customHeight="1" x14ac:dyDescent="0.25">
      <c r="B145" s="3"/>
      <c r="C145" s="3"/>
      <c r="D145" s="3">
        <v>1.2824</v>
      </c>
      <c r="E145" s="3"/>
      <c r="F145" s="3" t="e">
        <f>ROUND((#REF!-#REF!)*D145*12,2)</f>
        <v>#REF!</v>
      </c>
      <c r="G145" s="3"/>
      <c r="H145" s="3"/>
      <c r="I145" s="57" t="s">
        <v>106</v>
      </c>
      <c r="J145" s="27"/>
    </row>
    <row r="146" spans="2:10" ht="14.1" hidden="1" customHeight="1" x14ac:dyDescent="0.25">
      <c r="B146" s="132"/>
      <c r="C146" s="132"/>
      <c r="D146" s="132"/>
      <c r="E146" s="132"/>
      <c r="F146" s="132"/>
      <c r="G146" s="3"/>
      <c r="H146" s="3"/>
      <c r="I146" s="57"/>
      <c r="J146" s="27"/>
    </row>
    <row r="147" spans="2:10" ht="14.1" hidden="1" customHeight="1" x14ac:dyDescent="0.25">
      <c r="B147" s="3"/>
      <c r="C147" s="3"/>
      <c r="D147" s="3">
        <v>2.1132</v>
      </c>
      <c r="E147" s="3"/>
      <c r="F147" s="3" t="e">
        <f>ROUND((#REF!-#REF!)*D147*12,2)</f>
        <v>#REF!</v>
      </c>
      <c r="G147" s="3"/>
      <c r="H147" s="3"/>
      <c r="I147" s="57" t="s">
        <v>101</v>
      </c>
      <c r="J147" s="27"/>
    </row>
    <row r="148" spans="2:10" ht="14.1" hidden="1" customHeight="1" x14ac:dyDescent="0.25">
      <c r="B148" s="132"/>
      <c r="C148" s="132"/>
      <c r="D148" s="132"/>
      <c r="E148" s="132"/>
      <c r="F148" s="132"/>
      <c r="G148" s="3"/>
      <c r="H148" s="3"/>
      <c r="I148" s="57"/>
      <c r="J148" s="27"/>
    </row>
    <row r="149" spans="2:10" ht="14.1" hidden="1" customHeight="1" x14ac:dyDescent="0.25">
      <c r="B149" s="3"/>
      <c r="C149" s="3"/>
      <c r="D149" s="3">
        <v>2.6227999999999998</v>
      </c>
      <c r="E149" s="3"/>
      <c r="F149" s="3" t="e">
        <f>ROUND((#REF!-#REF!)*D149*12,2)</f>
        <v>#REF!</v>
      </c>
      <c r="G149" s="3"/>
      <c r="H149" s="3"/>
      <c r="I149" s="57" t="s">
        <v>104</v>
      </c>
      <c r="J149" s="27"/>
    </row>
    <row r="150" spans="2:10" ht="14.1" hidden="1" customHeight="1" x14ac:dyDescent="0.25">
      <c r="B150" s="132"/>
      <c r="C150" s="132"/>
      <c r="D150" s="132"/>
      <c r="E150" s="132"/>
      <c r="F150" s="132"/>
      <c r="G150" s="3"/>
      <c r="H150" s="3"/>
      <c r="I150" s="57"/>
      <c r="J150" s="27"/>
    </row>
    <row r="151" spans="2:10" ht="14.1" hidden="1" customHeight="1" x14ac:dyDescent="0.25">
      <c r="B151" s="132"/>
      <c r="C151" s="132"/>
      <c r="D151" s="132"/>
      <c r="E151" s="132"/>
      <c r="F151" s="132"/>
      <c r="G151" s="3"/>
      <c r="H151" s="3"/>
      <c r="I151" s="57"/>
      <c r="J151" s="27"/>
    </row>
    <row r="152" spans="2:10" ht="14.1" hidden="1" customHeight="1" x14ac:dyDescent="0.25">
      <c r="B152" s="3"/>
      <c r="C152" s="3"/>
      <c r="D152" s="3">
        <v>3.0983999999999998</v>
      </c>
      <c r="E152" s="3"/>
      <c r="F152" s="3" t="e">
        <f>ROUND((#REF!-#REF!)*D152*12,2)</f>
        <v>#REF!</v>
      </c>
      <c r="G152" s="3"/>
      <c r="H152" s="3"/>
      <c r="I152" s="57" t="s">
        <v>100</v>
      </c>
      <c r="J152" s="27"/>
    </row>
    <row r="153" spans="2:10" ht="14.1" hidden="1" customHeight="1" x14ac:dyDescent="0.25">
      <c r="B153" s="132"/>
      <c r="C153" s="132"/>
      <c r="D153" s="132"/>
      <c r="E153" s="132"/>
      <c r="F153" s="132"/>
      <c r="G153" s="3"/>
      <c r="H153" s="3"/>
      <c r="I153" s="57"/>
      <c r="J153" s="27"/>
    </row>
    <row r="154" spans="2:10" ht="14.1" hidden="1" customHeight="1" x14ac:dyDescent="0.25">
      <c r="B154" s="3"/>
      <c r="C154" s="3"/>
      <c r="D154" s="3">
        <v>2.9076</v>
      </c>
      <c r="E154" s="3"/>
      <c r="F154" s="3" t="e">
        <f>ROUND((#REF!-#REF!)*D154*12,2)</f>
        <v>#REF!</v>
      </c>
      <c r="G154" s="3"/>
      <c r="H154" s="3"/>
      <c r="I154" s="57" t="s">
        <v>98</v>
      </c>
      <c r="J154" s="27"/>
    </row>
    <row r="155" spans="2:10" ht="14.1" hidden="1" customHeight="1" x14ac:dyDescent="0.25">
      <c r="B155" s="132"/>
      <c r="C155" s="132"/>
      <c r="D155" s="132"/>
      <c r="E155" s="132"/>
      <c r="F155" s="132"/>
      <c r="G155" s="3"/>
      <c r="H155" s="3"/>
      <c r="I155" s="57"/>
      <c r="J155" s="27"/>
    </row>
    <row r="156" spans="2:10" ht="14.1" hidden="1" customHeight="1" x14ac:dyDescent="0.25">
      <c r="B156" s="3"/>
      <c r="C156" s="3"/>
      <c r="D156" s="3">
        <v>0.93230000000000002</v>
      </c>
      <c r="E156" s="3"/>
      <c r="F156" s="3" t="e">
        <f>ROUND((#REF!-#REF!)*D156*12,2)</f>
        <v>#REF!</v>
      </c>
      <c r="G156" s="3"/>
      <c r="H156" s="3"/>
      <c r="I156" s="57" t="s">
        <v>105</v>
      </c>
      <c r="J156" s="39"/>
    </row>
    <row r="157" spans="2:10" ht="14.1" hidden="1" customHeight="1" thickBot="1" x14ac:dyDescent="0.3">
      <c r="B157" s="20"/>
      <c r="C157" s="20"/>
      <c r="D157" s="20"/>
      <c r="E157" s="20"/>
      <c r="F157" s="21" t="e">
        <f>F139+F141+F143+F145+F147+F149+F152+F154+F156</f>
        <v>#REF!</v>
      </c>
      <c r="G157" s="21">
        <v>0</v>
      </c>
      <c r="H157" s="45">
        <v>7016.65</v>
      </c>
      <c r="I157" s="37"/>
      <c r="J157" s="30">
        <v>0</v>
      </c>
    </row>
    <row r="158" spans="2:10" ht="14.1" hidden="1" customHeight="1" x14ac:dyDescent="0.25">
      <c r="B158" s="26"/>
      <c r="C158" s="26"/>
      <c r="D158" s="26"/>
      <c r="E158" s="26"/>
      <c r="F158" s="58"/>
      <c r="G158" s="17"/>
      <c r="H158" s="17"/>
      <c r="I158" s="15"/>
      <c r="J158" s="26"/>
    </row>
    <row r="159" spans="2:10" ht="14.1" hidden="1" customHeight="1" thickBot="1" x14ac:dyDescent="0.3">
      <c r="B159" s="159"/>
      <c r="C159" s="159"/>
      <c r="D159" s="159"/>
      <c r="E159" s="159"/>
      <c r="F159" s="159"/>
      <c r="G159" s="159"/>
      <c r="H159" s="159"/>
      <c r="I159" s="159"/>
      <c r="J159" s="41"/>
    </row>
    <row r="160" spans="2:10" ht="14.1" hidden="1" customHeight="1" x14ac:dyDescent="0.25">
      <c r="B160" s="131"/>
      <c r="C160" s="131"/>
      <c r="D160" s="131"/>
      <c r="E160" s="131"/>
      <c r="F160" s="131"/>
      <c r="G160" s="18"/>
      <c r="H160" s="18"/>
      <c r="I160" s="18"/>
      <c r="J160" s="19"/>
    </row>
    <row r="161" spans="2:10" ht="14.1" hidden="1" customHeight="1" x14ac:dyDescent="0.25">
      <c r="B161" s="132"/>
      <c r="C161" s="132"/>
      <c r="D161" s="132"/>
      <c r="E161" s="132"/>
      <c r="F161" s="132"/>
      <c r="G161" s="3"/>
      <c r="H161" s="3"/>
      <c r="I161" s="3"/>
      <c r="J161" s="27"/>
    </row>
    <row r="162" spans="2:10" ht="14.1" hidden="1" customHeight="1" x14ac:dyDescent="0.25">
      <c r="B162" s="3"/>
      <c r="C162" s="3"/>
      <c r="D162" s="3">
        <v>11.3</v>
      </c>
      <c r="E162" s="3"/>
      <c r="F162" s="3" t="e">
        <f>ROUND((#REF!-#REF!)*D162*12,2)</f>
        <v>#REF!</v>
      </c>
      <c r="G162" s="3"/>
      <c r="H162" s="3"/>
      <c r="I162" s="3"/>
      <c r="J162" s="27"/>
    </row>
    <row r="163" spans="2:10" ht="14.1" hidden="1" customHeight="1" x14ac:dyDescent="0.25">
      <c r="B163" s="132"/>
      <c r="C163" s="132"/>
      <c r="D163" s="132"/>
      <c r="E163" s="132"/>
      <c r="F163" s="132"/>
      <c r="G163" s="3"/>
      <c r="H163" s="3"/>
      <c r="I163" s="3"/>
      <c r="J163" s="27"/>
    </row>
    <row r="164" spans="2:10" s="2" customFormat="1" ht="14.1" hidden="1" customHeight="1" x14ac:dyDescent="0.25">
      <c r="B164" s="3"/>
      <c r="C164" s="3"/>
      <c r="D164" s="3">
        <v>0.34</v>
      </c>
      <c r="E164" s="3"/>
      <c r="F164" s="3" t="e">
        <f>ROUND((#REF!-#REF!)*D164*12,2)</f>
        <v>#REF!</v>
      </c>
      <c r="G164" s="3"/>
      <c r="H164" s="3"/>
      <c r="I164" s="3"/>
      <c r="J164" s="27"/>
    </row>
    <row r="165" spans="2:10" s="2" customFormat="1" ht="14.1" hidden="1" customHeight="1" x14ac:dyDescent="0.25">
      <c r="B165" s="158"/>
      <c r="C165" s="158"/>
      <c r="D165" s="158"/>
      <c r="E165" s="158"/>
      <c r="F165" s="158"/>
      <c r="G165" s="4"/>
      <c r="H165" s="4"/>
      <c r="I165" s="4"/>
      <c r="J165" s="27"/>
    </row>
    <row r="166" spans="2:10" s="2" customFormat="1" ht="14.1" hidden="1" customHeight="1" x14ac:dyDescent="0.25">
      <c r="B166" s="4"/>
      <c r="C166" s="4"/>
      <c r="D166" s="4">
        <v>1.579</v>
      </c>
      <c r="E166" s="4"/>
      <c r="F166" s="4" t="e">
        <f>ROUND((#REF!-#REF!)*D166*12,2)</f>
        <v>#REF!</v>
      </c>
      <c r="G166" s="4"/>
      <c r="H166" s="4"/>
      <c r="I166" s="4"/>
      <c r="J166" s="27"/>
    </row>
    <row r="167" spans="2:10" s="2" customFormat="1" ht="14.1" hidden="1" customHeight="1" x14ac:dyDescent="0.25">
      <c r="B167" s="158"/>
      <c r="C167" s="158"/>
      <c r="D167" s="158"/>
      <c r="E167" s="158"/>
      <c r="F167" s="158"/>
      <c r="G167" s="4"/>
      <c r="H167" s="4"/>
      <c r="I167" s="4"/>
      <c r="J167" s="27"/>
    </row>
    <row r="168" spans="2:10" s="2" customFormat="1" ht="14.1" hidden="1" customHeight="1" x14ac:dyDescent="0.25">
      <c r="B168" s="4"/>
      <c r="C168" s="4"/>
      <c r="D168" s="4">
        <v>0.88100000000000001</v>
      </c>
      <c r="E168" s="4"/>
      <c r="F168" s="4" t="e">
        <f>ROUND((#REF!-#REF!)*D168*12,2)</f>
        <v>#REF!</v>
      </c>
      <c r="G168" s="4"/>
      <c r="H168" s="4"/>
      <c r="I168" s="4"/>
      <c r="J168" s="27"/>
    </row>
    <row r="169" spans="2:10" s="2" customFormat="1" ht="14.1" hidden="1" customHeight="1" x14ac:dyDescent="0.25">
      <c r="B169" s="158"/>
      <c r="C169" s="158"/>
      <c r="D169" s="158"/>
      <c r="E169" s="158"/>
      <c r="F169" s="158"/>
      <c r="G169" s="4"/>
      <c r="H169" s="4"/>
      <c r="I169" s="4"/>
      <c r="J169" s="27"/>
    </row>
    <row r="170" spans="2:10" s="2" customFormat="1" ht="14.1" hidden="1" customHeight="1" x14ac:dyDescent="0.25">
      <c r="B170" s="158"/>
      <c r="C170" s="158"/>
      <c r="D170" s="158"/>
      <c r="E170" s="158"/>
      <c r="F170" s="158"/>
      <c r="G170" s="4"/>
      <c r="H170" s="4"/>
      <c r="I170" s="4"/>
      <c r="J170" s="27"/>
    </row>
    <row r="171" spans="2:10" s="2" customFormat="1" ht="14.1" hidden="1" customHeight="1" x14ac:dyDescent="0.25">
      <c r="B171" s="4"/>
      <c r="C171" s="4"/>
      <c r="D171" s="4">
        <v>1.675</v>
      </c>
      <c r="E171" s="4"/>
      <c r="F171" s="4" t="e">
        <f>ROUND((#REF!-#REF!)*D171*12,2)</f>
        <v>#REF!</v>
      </c>
      <c r="G171" s="4"/>
      <c r="H171" s="4"/>
      <c r="I171" s="4"/>
      <c r="J171" s="27"/>
    </row>
    <row r="172" spans="2:10" s="2" customFormat="1" ht="14.1" hidden="1" customHeight="1" x14ac:dyDescent="0.25">
      <c r="B172" s="158"/>
      <c r="C172" s="158"/>
      <c r="D172" s="158"/>
      <c r="E172" s="158"/>
      <c r="F172" s="158"/>
      <c r="G172" s="4"/>
      <c r="H172" s="4"/>
      <c r="I172" s="4"/>
      <c r="J172" s="27"/>
    </row>
    <row r="173" spans="2:10" s="2" customFormat="1" ht="14.1" hidden="1" customHeight="1" x14ac:dyDescent="0.25">
      <c r="B173" s="158"/>
      <c r="C173" s="158"/>
      <c r="D173" s="158"/>
      <c r="E173" s="158"/>
      <c r="F173" s="158"/>
      <c r="G173" s="4"/>
      <c r="H173" s="4"/>
      <c r="I173" s="4"/>
      <c r="J173" s="27"/>
    </row>
    <row r="174" spans="2:10" s="2" customFormat="1" ht="14.1" hidden="1" customHeight="1" x14ac:dyDescent="0.25">
      <c r="B174" s="4"/>
      <c r="C174" s="4"/>
      <c r="D174" s="4">
        <v>1.7509999999999999</v>
      </c>
      <c r="E174" s="4"/>
      <c r="F174" s="4" t="e">
        <f>ROUND((#REF!-#REF!)*D174*12,2)</f>
        <v>#REF!</v>
      </c>
      <c r="G174" s="4"/>
      <c r="H174" s="4"/>
      <c r="I174" s="4"/>
      <c r="J174" s="27"/>
    </row>
    <row r="175" spans="2:10" s="2" customFormat="1" ht="14.1" hidden="1" customHeight="1" x14ac:dyDescent="0.25">
      <c r="B175" s="158"/>
      <c r="C175" s="158"/>
      <c r="D175" s="158"/>
      <c r="E175" s="158"/>
      <c r="F175" s="158"/>
      <c r="G175" s="4"/>
      <c r="H175" s="4"/>
      <c r="I175" s="4"/>
      <c r="J175" s="27"/>
    </row>
    <row r="176" spans="2:10" s="2" customFormat="1" ht="14.1" hidden="1" customHeight="1" x14ac:dyDescent="0.25">
      <c r="B176" s="4"/>
      <c r="C176" s="4"/>
      <c r="D176" s="4">
        <v>1.31</v>
      </c>
      <c r="E176" s="4"/>
      <c r="F176" s="4" t="e">
        <f>ROUND((#REF!-#REF!)*D176*12,2)</f>
        <v>#REF!</v>
      </c>
      <c r="G176" s="4"/>
      <c r="H176" s="4"/>
      <c r="I176" s="4"/>
      <c r="J176" s="27"/>
    </row>
    <row r="177" spans="2:10" s="2" customFormat="1" ht="14.1" hidden="1" customHeight="1" x14ac:dyDescent="0.25">
      <c r="B177" s="158"/>
      <c r="C177" s="158"/>
      <c r="D177" s="158"/>
      <c r="E177" s="158"/>
      <c r="F177" s="158"/>
      <c r="G177" s="4"/>
      <c r="H177" s="4"/>
      <c r="I177" s="4"/>
      <c r="J177" s="27"/>
    </row>
    <row r="178" spans="2:10" s="2" customFormat="1" ht="14.1" hidden="1" customHeight="1" x14ac:dyDescent="0.25">
      <c r="B178" s="4"/>
      <c r="C178" s="4"/>
      <c r="D178" s="4">
        <v>1.288</v>
      </c>
      <c r="E178" s="4"/>
      <c r="F178" s="4" t="e">
        <f>ROUND((#REF!-#REF!)*D178*12,2)</f>
        <v>#REF!</v>
      </c>
      <c r="G178" s="4"/>
      <c r="H178" s="4"/>
      <c r="I178" s="4"/>
      <c r="J178" s="27"/>
    </row>
    <row r="179" spans="2:10" s="2" customFormat="1" ht="14.1" hidden="1" customHeight="1" thickBot="1" x14ac:dyDescent="0.3">
      <c r="B179" s="35"/>
      <c r="C179" s="35"/>
      <c r="D179" s="35"/>
      <c r="E179" s="35"/>
      <c r="F179" s="34" t="e">
        <f>F162+F164+F166+F168+F171+F174+F176+F178</f>
        <v>#REF!</v>
      </c>
      <c r="G179" s="34">
        <v>0</v>
      </c>
      <c r="H179" s="46">
        <v>847.61</v>
      </c>
      <c r="I179" s="35"/>
      <c r="J179" s="30">
        <v>0</v>
      </c>
    </row>
    <row r="180" spans="2:10" s="2" customFormat="1" ht="14.1" hidden="1" customHeight="1" x14ac:dyDescent="0.25">
      <c r="B180" s="29"/>
      <c r="C180" s="29"/>
      <c r="D180" s="29"/>
      <c r="E180" s="29"/>
      <c r="F180" s="15"/>
      <c r="G180" s="32"/>
      <c r="H180" s="32"/>
      <c r="I180" s="29"/>
      <c r="J180" s="26"/>
    </row>
    <row r="181" spans="2:10" ht="14.1" hidden="1" customHeight="1" thickBot="1" x14ac:dyDescent="0.3">
      <c r="B181" s="159"/>
      <c r="C181" s="159"/>
      <c r="D181" s="159"/>
      <c r="E181" s="159"/>
      <c r="F181" s="159"/>
      <c r="G181" s="159"/>
      <c r="H181" s="159"/>
      <c r="I181" s="159"/>
      <c r="J181" s="41"/>
    </row>
    <row r="182" spans="2:10" ht="14.1" hidden="1" customHeight="1" x14ac:dyDescent="0.25">
      <c r="B182" s="131"/>
      <c r="C182" s="131"/>
      <c r="D182" s="131"/>
      <c r="E182" s="131"/>
      <c r="F182" s="131"/>
      <c r="G182" s="131"/>
      <c r="H182" s="131"/>
      <c r="I182" s="131"/>
      <c r="J182" s="19"/>
    </row>
    <row r="183" spans="2:10" ht="14.1" hidden="1" customHeight="1" thickBot="1" x14ac:dyDescent="0.3">
      <c r="B183" s="20"/>
      <c r="C183" s="20"/>
      <c r="D183" s="20">
        <v>4.6603599999999998</v>
      </c>
      <c r="E183" s="20"/>
      <c r="F183" s="21" t="e">
        <f>ROUND((#REF!-#REF!)*D183*12,2)</f>
        <v>#REF!</v>
      </c>
      <c r="G183" s="21" t="e">
        <f>ROUND(F183*75%,2)</f>
        <v>#REF!</v>
      </c>
      <c r="H183" s="45">
        <v>1536.27</v>
      </c>
      <c r="I183" s="63" t="s">
        <v>70</v>
      </c>
      <c r="J183" s="30">
        <f>ROUND(H183*75%,2)</f>
        <v>1152.2</v>
      </c>
    </row>
    <row r="184" spans="2:10" ht="14.1" hidden="1" customHeight="1" x14ac:dyDescent="0.25">
      <c r="B184" s="26"/>
      <c r="C184" s="26"/>
      <c r="D184" s="26"/>
      <c r="E184" s="26"/>
      <c r="F184" s="58"/>
      <c r="G184" s="17"/>
      <c r="H184" s="17"/>
      <c r="I184" s="62"/>
      <c r="J184" s="26"/>
    </row>
    <row r="185" spans="2:10" ht="14.1" hidden="1" customHeight="1" thickBot="1" x14ac:dyDescent="0.3">
      <c r="B185" s="155"/>
      <c r="C185" s="155"/>
      <c r="D185" s="155"/>
      <c r="E185" s="155"/>
      <c r="F185" s="155"/>
      <c r="G185" s="155"/>
      <c r="H185" s="155"/>
      <c r="I185" s="155"/>
      <c r="J185" s="41"/>
    </row>
    <row r="186" spans="2:10" ht="14.1" hidden="1" customHeight="1" x14ac:dyDescent="0.25">
      <c r="B186" s="131"/>
      <c r="C186" s="131"/>
      <c r="D186" s="131"/>
      <c r="E186" s="131"/>
      <c r="F186" s="131"/>
      <c r="G186" s="131"/>
      <c r="H186" s="131"/>
      <c r="I186" s="131"/>
      <c r="J186" s="19"/>
    </row>
    <row r="187" spans="2:10" ht="14.1" hidden="1" customHeight="1" x14ac:dyDescent="0.25">
      <c r="B187" s="10"/>
      <c r="C187" s="10"/>
      <c r="D187" s="3">
        <v>4.484</v>
      </c>
      <c r="E187" s="3"/>
      <c r="F187" s="3" t="e">
        <f>ROUND((#REF!-#REF!)*D187*12,2)</f>
        <v>#REF!</v>
      </c>
      <c r="G187" s="3"/>
      <c r="H187" s="3"/>
      <c r="I187" s="3"/>
      <c r="J187" s="27"/>
    </row>
    <row r="188" spans="2:10" ht="14.1" hidden="1" customHeight="1" x14ac:dyDescent="0.25">
      <c r="B188" s="132"/>
      <c r="C188" s="132"/>
      <c r="D188" s="132"/>
      <c r="E188" s="132"/>
      <c r="F188" s="132"/>
      <c r="G188" s="3"/>
      <c r="H188" s="3"/>
      <c r="I188" s="3"/>
      <c r="J188" s="27"/>
    </row>
    <row r="189" spans="2:10" ht="14.1" hidden="1" customHeight="1" x14ac:dyDescent="0.25">
      <c r="B189" s="10"/>
      <c r="C189" s="10"/>
      <c r="D189" s="3">
        <v>10.416</v>
      </c>
      <c r="E189" s="3"/>
      <c r="F189" s="3" t="e">
        <f>ROUND((#REF!-#REF!)*D189*12,2)</f>
        <v>#REF!</v>
      </c>
      <c r="G189" s="3"/>
      <c r="H189" s="3"/>
      <c r="I189" s="3"/>
      <c r="J189" s="27"/>
    </row>
    <row r="190" spans="2:10" ht="14.1" hidden="1" customHeight="1" x14ac:dyDescent="0.25">
      <c r="B190" s="158"/>
      <c r="C190" s="158"/>
      <c r="D190" s="158"/>
      <c r="E190" s="158"/>
      <c r="F190" s="158"/>
      <c r="G190" s="4"/>
      <c r="H190" s="4"/>
      <c r="I190" s="3"/>
      <c r="J190" s="27"/>
    </row>
    <row r="191" spans="2:10" ht="14.1" hidden="1" customHeight="1" x14ac:dyDescent="0.25">
      <c r="B191" s="42"/>
      <c r="C191" s="42"/>
      <c r="D191" s="4">
        <v>1.42</v>
      </c>
      <c r="E191" s="4"/>
      <c r="F191" s="4" t="e">
        <f>ROUND((#REF!-#REF!)*D191*12,2)</f>
        <v>#REF!</v>
      </c>
      <c r="G191" s="4"/>
      <c r="H191" s="4"/>
      <c r="I191" s="3"/>
      <c r="J191" s="27"/>
    </row>
    <row r="192" spans="2:10" ht="14.1" hidden="1" customHeight="1" x14ac:dyDescent="0.25">
      <c r="B192" s="158"/>
      <c r="C192" s="158"/>
      <c r="D192" s="158"/>
      <c r="E192" s="158"/>
      <c r="F192" s="158"/>
      <c r="G192" s="4"/>
      <c r="H192" s="4"/>
      <c r="I192" s="3"/>
      <c r="J192" s="27"/>
    </row>
    <row r="193" spans="2:10" ht="14.1" hidden="1" customHeight="1" x14ac:dyDescent="0.25">
      <c r="B193" s="42"/>
      <c r="C193" s="42"/>
      <c r="D193" s="4">
        <v>8.7059999999999995</v>
      </c>
      <c r="E193" s="4"/>
      <c r="F193" s="4" t="e">
        <f>ROUND((#REF!-#REF!)*D193*12,2)</f>
        <v>#REF!</v>
      </c>
      <c r="G193" s="4"/>
      <c r="H193" s="4"/>
      <c r="I193" s="3"/>
      <c r="J193" s="27"/>
    </row>
    <row r="194" spans="2:10" ht="14.1" hidden="1" customHeight="1" x14ac:dyDescent="0.25">
      <c r="B194" s="158"/>
      <c r="C194" s="158"/>
      <c r="D194" s="158"/>
      <c r="E194" s="158"/>
      <c r="F194" s="158"/>
      <c r="G194" s="4"/>
      <c r="H194" s="4"/>
      <c r="I194" s="3"/>
      <c r="J194" s="27"/>
    </row>
    <row r="195" spans="2:10" ht="14.1" hidden="1" customHeight="1" x14ac:dyDescent="0.25">
      <c r="B195" s="42"/>
      <c r="C195" s="42"/>
      <c r="D195" s="4">
        <v>0.41599999999999998</v>
      </c>
      <c r="E195" s="4"/>
      <c r="F195" s="4" t="e">
        <f>ROUND((#REF!-#REF!)*D195*12,2)</f>
        <v>#REF!</v>
      </c>
      <c r="G195" s="4"/>
      <c r="H195" s="4"/>
      <c r="I195" s="3"/>
      <c r="J195" s="27"/>
    </row>
    <row r="196" spans="2:10" ht="14.1" hidden="1" customHeight="1" x14ac:dyDescent="0.25">
      <c r="B196" s="158"/>
      <c r="C196" s="158"/>
      <c r="D196" s="158"/>
      <c r="E196" s="158"/>
      <c r="F196" s="158"/>
      <c r="G196" s="4"/>
      <c r="H196" s="4"/>
      <c r="I196" s="3"/>
      <c r="J196" s="27"/>
    </row>
    <row r="197" spans="2:10" ht="14.1" hidden="1" customHeight="1" x14ac:dyDescent="0.25">
      <c r="B197" s="42"/>
      <c r="C197" s="42"/>
      <c r="D197" s="4">
        <v>13.32</v>
      </c>
      <c r="E197" s="4"/>
      <c r="F197" s="4" t="e">
        <f>ROUND((#REF!-#REF!)*D197*12,2)</f>
        <v>#REF!</v>
      </c>
      <c r="G197" s="4"/>
      <c r="H197" s="4"/>
      <c r="I197" s="3"/>
      <c r="J197" s="27"/>
    </row>
    <row r="198" spans="2:10" ht="14.1" hidden="1" customHeight="1" x14ac:dyDescent="0.25">
      <c r="B198" s="158"/>
      <c r="C198" s="158"/>
      <c r="D198" s="158"/>
      <c r="E198" s="158"/>
      <c r="F198" s="158"/>
      <c r="G198" s="4"/>
      <c r="H198" s="4"/>
      <c r="I198" s="3"/>
      <c r="J198" s="27"/>
    </row>
    <row r="199" spans="2:10" ht="14.1" hidden="1" customHeight="1" x14ac:dyDescent="0.25">
      <c r="B199" s="42"/>
      <c r="C199" s="42"/>
      <c r="D199" s="4">
        <v>0.81499999999999995</v>
      </c>
      <c r="E199" s="4"/>
      <c r="F199" s="4" t="e">
        <f>ROUND((#REF!-#REF!)*D199*12,2)</f>
        <v>#REF!</v>
      </c>
      <c r="G199" s="4"/>
      <c r="H199" s="42"/>
      <c r="I199" s="3"/>
      <c r="J199" s="27"/>
    </row>
    <row r="200" spans="2:10" ht="14.1" hidden="1" customHeight="1" thickBot="1" x14ac:dyDescent="0.3">
      <c r="B200" s="35"/>
      <c r="C200" s="35"/>
      <c r="D200" s="35"/>
      <c r="E200" s="35"/>
      <c r="F200" s="34" t="e">
        <f>F187+F189+F191+F193+F195+F197+F199</f>
        <v>#REF!</v>
      </c>
      <c r="G200" s="34" t="e">
        <f>ROUND(F200*75%,2)</f>
        <v>#REF!</v>
      </c>
      <c r="H200" s="46">
        <v>943.3</v>
      </c>
      <c r="I200" s="20"/>
      <c r="J200" s="30">
        <f>ROUND(H200*75%,2)</f>
        <v>707.48</v>
      </c>
    </row>
    <row r="201" spans="2:10" ht="14.1" hidden="1" customHeight="1" x14ac:dyDescent="0.25">
      <c r="B201" s="29"/>
      <c r="C201" s="29"/>
      <c r="D201" s="29"/>
      <c r="E201" s="29"/>
      <c r="F201" s="58"/>
      <c r="G201" s="32"/>
      <c r="H201" s="32"/>
      <c r="I201" s="26"/>
      <c r="J201" s="26"/>
    </row>
    <row r="202" spans="2:10" ht="14.1" hidden="1" customHeight="1" thickBot="1" x14ac:dyDescent="0.3">
      <c r="B202" s="160"/>
      <c r="C202" s="160"/>
      <c r="D202" s="160"/>
      <c r="E202" s="160"/>
      <c r="F202" s="160"/>
      <c r="G202" s="47"/>
      <c r="H202" s="47"/>
      <c r="I202" s="41"/>
      <c r="J202" s="41"/>
    </row>
    <row r="203" spans="2:10" ht="14.1" hidden="1" customHeight="1" x14ac:dyDescent="0.25">
      <c r="B203" s="156"/>
      <c r="C203" s="156"/>
      <c r="D203" s="156"/>
      <c r="E203" s="156"/>
      <c r="F203" s="156"/>
      <c r="G203" s="33"/>
      <c r="H203" s="33"/>
      <c r="I203" s="18"/>
      <c r="J203" s="19"/>
    </row>
    <row r="204" spans="2:10" ht="14.1" hidden="1" customHeight="1" x14ac:dyDescent="0.25">
      <c r="B204" s="4"/>
      <c r="C204" s="4"/>
      <c r="D204" s="4">
        <v>44.506100000000004</v>
      </c>
      <c r="E204" s="4"/>
      <c r="F204" s="4" t="e">
        <f>ROUND((#REF!-#REF!)*D204*12,2)</f>
        <v>#REF!</v>
      </c>
      <c r="G204" s="4"/>
      <c r="H204" s="4"/>
      <c r="I204" s="3"/>
      <c r="J204" s="27"/>
    </row>
    <row r="205" spans="2:10" ht="14.1" hidden="1" customHeight="1" x14ac:dyDescent="0.25">
      <c r="B205" s="158"/>
      <c r="C205" s="158"/>
      <c r="D205" s="158"/>
      <c r="E205" s="158"/>
      <c r="F205" s="158"/>
      <c r="G205" s="4"/>
      <c r="H205" s="4"/>
      <c r="I205" s="3"/>
      <c r="J205" s="27"/>
    </row>
    <row r="206" spans="2:10" ht="14.1" hidden="1" customHeight="1" x14ac:dyDescent="0.25">
      <c r="B206" s="4"/>
      <c r="C206" s="4"/>
      <c r="D206" s="4">
        <v>8.4420000000000002</v>
      </c>
      <c r="E206" s="4"/>
      <c r="F206" s="4" t="e">
        <f>ROUND((#REF!-#REF!)*D206*12,2)</f>
        <v>#REF!</v>
      </c>
      <c r="G206" s="4"/>
      <c r="H206" s="4"/>
      <c r="I206" s="3"/>
      <c r="J206" s="27"/>
    </row>
    <row r="207" spans="2:10" ht="14.1" hidden="1" customHeight="1" x14ac:dyDescent="0.25">
      <c r="B207" s="158"/>
      <c r="C207" s="158"/>
      <c r="D207" s="158"/>
      <c r="E207" s="158"/>
      <c r="F207" s="158"/>
      <c r="G207" s="4"/>
      <c r="H207" s="4"/>
      <c r="I207" s="3"/>
      <c r="J207" s="27"/>
    </row>
    <row r="208" spans="2:10" ht="14.1" hidden="1" customHeight="1" x14ac:dyDescent="0.25">
      <c r="B208" s="4"/>
      <c r="C208" s="4"/>
      <c r="D208" s="4">
        <v>2.1520000000000001</v>
      </c>
      <c r="E208" s="4"/>
      <c r="F208" s="4" t="e">
        <f>ROUND((#REF!-#REF!)*D208*12,2)</f>
        <v>#REF!</v>
      </c>
      <c r="G208" s="4"/>
      <c r="H208" s="4"/>
      <c r="I208" s="3"/>
      <c r="J208" s="27"/>
    </row>
    <row r="209" spans="2:10" ht="14.1" hidden="1" customHeight="1" x14ac:dyDescent="0.25">
      <c r="B209" s="158"/>
      <c r="C209" s="158"/>
      <c r="D209" s="158"/>
      <c r="E209" s="158"/>
      <c r="F209" s="158"/>
      <c r="G209" s="4"/>
      <c r="H209" s="4"/>
      <c r="I209" s="3"/>
      <c r="J209" s="27"/>
    </row>
    <row r="210" spans="2:10" ht="14.1" hidden="1" customHeight="1" x14ac:dyDescent="0.25">
      <c r="B210" s="4"/>
      <c r="C210" s="4"/>
      <c r="D210" s="4">
        <v>9.0825990999999995</v>
      </c>
      <c r="E210" s="4"/>
      <c r="F210" s="4" t="e">
        <f>ROUND((#REF!-#REF!)*D210*12,2)</f>
        <v>#REF!</v>
      </c>
      <c r="G210" s="4"/>
      <c r="H210" s="4"/>
      <c r="I210" s="3"/>
      <c r="J210" s="27"/>
    </row>
    <row r="211" spans="2:10" ht="14.1" hidden="1" customHeight="1" x14ac:dyDescent="0.25">
      <c r="B211" s="4"/>
      <c r="C211" s="4"/>
      <c r="D211" s="4"/>
      <c r="E211" s="4"/>
      <c r="F211" s="4" t="e">
        <f>F204+F206+F208+F210</f>
        <v>#REF!</v>
      </c>
      <c r="G211" s="9"/>
      <c r="H211" s="9"/>
      <c r="I211" s="3"/>
      <c r="J211" s="27"/>
    </row>
    <row r="212" spans="2:10" ht="14.1" hidden="1" customHeight="1" x14ac:dyDescent="0.25">
      <c r="B212" s="158"/>
      <c r="C212" s="158"/>
      <c r="D212" s="158"/>
      <c r="E212" s="158"/>
      <c r="F212" s="158"/>
      <c r="G212" s="4"/>
      <c r="H212" s="4"/>
      <c r="I212" s="3"/>
      <c r="J212" s="27"/>
    </row>
    <row r="213" spans="2:10" ht="14.1" hidden="1" customHeight="1" x14ac:dyDescent="0.25">
      <c r="B213" s="158"/>
      <c r="C213" s="158"/>
      <c r="D213" s="158"/>
      <c r="E213" s="158"/>
      <c r="F213" s="158"/>
      <c r="G213" s="4"/>
      <c r="H213" s="4"/>
      <c r="I213" s="3"/>
      <c r="J213" s="27"/>
    </row>
    <row r="214" spans="2:10" ht="14.1" hidden="1" customHeight="1" x14ac:dyDescent="0.25">
      <c r="B214" s="4"/>
      <c r="C214" s="4"/>
      <c r="D214" s="4">
        <v>31.819808999999999</v>
      </c>
      <c r="E214" s="4"/>
      <c r="F214" s="4" t="e">
        <f>ROUND((#REF!-#REF!)*D214*12,2)</f>
        <v>#REF!</v>
      </c>
      <c r="G214" s="4"/>
      <c r="H214" s="4"/>
      <c r="I214" s="3"/>
      <c r="J214" s="27"/>
    </row>
    <row r="215" spans="2:10" ht="14.1" hidden="1" customHeight="1" x14ac:dyDescent="0.25">
      <c r="B215" s="158"/>
      <c r="C215" s="158"/>
      <c r="D215" s="158"/>
      <c r="E215" s="158"/>
      <c r="F215" s="158"/>
      <c r="G215" s="4"/>
      <c r="H215" s="4"/>
      <c r="I215" s="3"/>
      <c r="J215" s="27"/>
    </row>
    <row r="216" spans="2:10" ht="14.1" hidden="1" customHeight="1" x14ac:dyDescent="0.25">
      <c r="B216" s="4"/>
      <c r="C216" s="4"/>
      <c r="D216" s="4">
        <v>8.6709999999999994</v>
      </c>
      <c r="E216" s="4"/>
      <c r="F216" s="4" t="e">
        <f>ROUND((#REF!-#REF!)*D216*12,2)</f>
        <v>#REF!</v>
      </c>
      <c r="G216" s="4"/>
      <c r="H216" s="4"/>
      <c r="I216" s="3"/>
      <c r="J216" s="27"/>
    </row>
    <row r="217" spans="2:10" ht="14.1" hidden="1" customHeight="1" x14ac:dyDescent="0.25">
      <c r="B217" s="158"/>
      <c r="C217" s="158"/>
      <c r="D217" s="158"/>
      <c r="E217" s="158"/>
      <c r="F217" s="158"/>
      <c r="G217" s="4"/>
      <c r="H217" s="4"/>
      <c r="I217" s="3"/>
      <c r="J217" s="27"/>
    </row>
    <row r="218" spans="2:10" ht="14.1" hidden="1" customHeight="1" x14ac:dyDescent="0.25">
      <c r="B218" s="4"/>
      <c r="C218" s="4"/>
      <c r="D218" s="4">
        <v>20.742000000000001</v>
      </c>
      <c r="E218" s="4"/>
      <c r="F218" s="4" t="e">
        <f>ROUND((#REF!-#REF!)*D218*12,2)</f>
        <v>#REF!</v>
      </c>
      <c r="G218" s="4"/>
      <c r="H218" s="4"/>
      <c r="I218" s="3"/>
      <c r="J218" s="27"/>
    </row>
    <row r="219" spans="2:10" ht="14.1" hidden="1" customHeight="1" x14ac:dyDescent="0.25">
      <c r="B219" s="4"/>
      <c r="C219" s="4"/>
      <c r="D219" s="4"/>
      <c r="E219" s="4"/>
      <c r="F219" s="4" t="e">
        <f>F214+F216+F218</f>
        <v>#REF!</v>
      </c>
      <c r="G219" s="9"/>
      <c r="H219" s="9"/>
      <c r="I219" s="3"/>
      <c r="J219" s="27"/>
    </row>
    <row r="220" spans="2:10" ht="14.1" hidden="1" customHeight="1" thickBot="1" x14ac:dyDescent="0.3">
      <c r="B220" s="35"/>
      <c r="C220" s="35"/>
      <c r="D220" s="35"/>
      <c r="E220" s="35"/>
      <c r="F220" s="34" t="e">
        <f>F211+F219</f>
        <v>#REF!</v>
      </c>
      <c r="G220" s="34">
        <v>0</v>
      </c>
      <c r="H220" s="46">
        <v>48997.57</v>
      </c>
      <c r="I220" s="20"/>
      <c r="J220" s="30">
        <v>0</v>
      </c>
    </row>
    <row r="221" spans="2:10" ht="14.1" hidden="1" customHeight="1" x14ac:dyDescent="0.25">
      <c r="B221" s="29"/>
      <c r="C221" s="29"/>
      <c r="D221" s="29"/>
      <c r="E221" s="29"/>
      <c r="F221" s="58"/>
      <c r="G221" s="32"/>
      <c r="H221" s="32"/>
      <c r="I221" s="26"/>
      <c r="J221" s="26"/>
    </row>
    <row r="222" spans="2:10" ht="14.1" hidden="1" customHeight="1" thickBot="1" x14ac:dyDescent="0.3">
      <c r="B222" s="155"/>
      <c r="C222" s="155"/>
      <c r="D222" s="155"/>
      <c r="E222" s="155"/>
      <c r="F222" s="155"/>
      <c r="G222" s="155"/>
      <c r="H222" s="155"/>
      <c r="I222" s="155"/>
      <c r="J222" s="41"/>
    </row>
    <row r="223" spans="2:10" ht="14.1" hidden="1" customHeight="1" x14ac:dyDescent="0.25">
      <c r="B223" s="131"/>
      <c r="C223" s="131"/>
      <c r="D223" s="131"/>
      <c r="E223" s="131"/>
      <c r="F223" s="131"/>
      <c r="G223" s="18"/>
      <c r="H223" s="18"/>
      <c r="I223" s="18"/>
      <c r="J223" s="19"/>
    </row>
    <row r="224" spans="2:10" ht="14.1" hidden="1" customHeight="1" x14ac:dyDescent="0.25">
      <c r="B224" s="3"/>
      <c r="C224" s="3"/>
      <c r="D224" s="3">
        <v>0.88</v>
      </c>
      <c r="E224" s="3"/>
      <c r="F224" s="3" t="e">
        <f>ROUND((#REF!-#REF!)*D224*12,2)</f>
        <v>#REF!</v>
      </c>
      <c r="G224" s="3"/>
      <c r="H224" s="3"/>
      <c r="I224" s="8"/>
      <c r="J224" s="27"/>
    </row>
    <row r="225" spans="2:10" ht="14.1" hidden="1" customHeight="1" x14ac:dyDescent="0.25">
      <c r="B225" s="132"/>
      <c r="C225" s="132"/>
      <c r="D225" s="132"/>
      <c r="E225" s="132"/>
      <c r="F225" s="132"/>
      <c r="G225" s="3"/>
      <c r="H225" s="3"/>
      <c r="I225" s="3"/>
      <c r="J225" s="27"/>
    </row>
    <row r="226" spans="2:10" ht="14.1" hidden="1" customHeight="1" x14ac:dyDescent="0.25">
      <c r="B226" s="3"/>
      <c r="C226" s="3"/>
      <c r="D226" s="3">
        <v>5.81</v>
      </c>
      <c r="E226" s="3"/>
      <c r="F226" s="3" t="e">
        <f>ROUND((#REF!-#REF!)*D226*12,2)</f>
        <v>#REF!</v>
      </c>
      <c r="G226" s="3"/>
      <c r="H226" s="3"/>
      <c r="I226" s="8"/>
      <c r="J226" s="27"/>
    </row>
    <row r="227" spans="2:10" ht="14.1" hidden="1" customHeight="1" x14ac:dyDescent="0.25">
      <c r="B227" s="132"/>
      <c r="C227" s="132"/>
      <c r="D227" s="132"/>
      <c r="E227" s="132"/>
      <c r="F227" s="132"/>
      <c r="G227" s="3"/>
      <c r="H227" s="3"/>
      <c r="I227" s="3"/>
      <c r="J227" s="27"/>
    </row>
    <row r="228" spans="2:10" ht="14.1" hidden="1" customHeight="1" x14ac:dyDescent="0.25">
      <c r="B228" s="3"/>
      <c r="C228" s="3"/>
      <c r="D228" s="3">
        <v>7.34</v>
      </c>
      <c r="E228" s="3"/>
      <c r="F228" s="3" t="e">
        <f>ROUND((#REF!-#REF!)*D228*12,2)</f>
        <v>#REF!</v>
      </c>
      <c r="G228" s="3"/>
      <c r="H228" s="3"/>
      <c r="I228" s="3"/>
      <c r="J228" s="27"/>
    </row>
    <row r="229" spans="2:10" ht="14.1" hidden="1" customHeight="1" x14ac:dyDescent="0.25">
      <c r="B229" s="132"/>
      <c r="C229" s="132"/>
      <c r="D229" s="132"/>
      <c r="E229" s="132"/>
      <c r="F229" s="132"/>
      <c r="G229" s="3"/>
      <c r="H229" s="3"/>
      <c r="I229" s="3"/>
      <c r="J229" s="27"/>
    </row>
    <row r="230" spans="2:10" ht="14.1" hidden="1" customHeight="1" x14ac:dyDescent="0.25">
      <c r="B230" s="3"/>
      <c r="C230" s="3"/>
      <c r="D230" s="3">
        <v>0.33</v>
      </c>
      <c r="E230" s="3"/>
      <c r="F230" s="3" t="e">
        <f>ROUND((#REF!-#REF!)*D230*12,2)</f>
        <v>#REF!</v>
      </c>
      <c r="G230" s="3"/>
      <c r="H230" s="3"/>
      <c r="I230" s="3"/>
      <c r="J230" s="27"/>
    </row>
    <row r="231" spans="2:10" ht="14.1" hidden="1" customHeight="1" thickBot="1" x14ac:dyDescent="0.3">
      <c r="B231" s="20"/>
      <c r="C231" s="20"/>
      <c r="D231" s="20"/>
      <c r="E231" s="20"/>
      <c r="F231" s="21" t="e">
        <f>F224+F226+F228+F230</f>
        <v>#REF!</v>
      </c>
      <c r="G231" s="21" t="e">
        <f>ROUND(F231*99%,2)</f>
        <v>#REF!</v>
      </c>
      <c r="H231" s="45">
        <v>328.79</v>
      </c>
      <c r="I231" s="20"/>
      <c r="J231" s="30">
        <f>ROUND(H231*99%,2)</f>
        <v>325.5</v>
      </c>
    </row>
    <row r="232" spans="2:10" ht="14.1" hidden="1" customHeight="1" x14ac:dyDescent="0.25">
      <c r="B232" s="26"/>
      <c r="C232" s="26"/>
      <c r="D232" s="26"/>
      <c r="E232" s="26"/>
      <c r="F232" s="58"/>
      <c r="G232" s="17"/>
      <c r="H232" s="17"/>
      <c r="I232" s="26"/>
      <c r="J232" s="26"/>
    </row>
    <row r="233" spans="2:10" ht="14.1" hidden="1" customHeight="1" thickBot="1" x14ac:dyDescent="0.3">
      <c r="B233" s="155"/>
      <c r="C233" s="155"/>
      <c r="D233" s="155"/>
      <c r="E233" s="155"/>
      <c r="F233" s="155"/>
      <c r="G233" s="16"/>
      <c r="H233" s="16"/>
      <c r="I233" s="14"/>
      <c r="J233" s="41"/>
    </row>
    <row r="234" spans="2:10" ht="14.1" hidden="1" customHeight="1" x14ac:dyDescent="0.25">
      <c r="B234" s="131"/>
      <c r="C234" s="131"/>
      <c r="D234" s="131"/>
      <c r="E234" s="131"/>
      <c r="F234" s="131"/>
      <c r="G234" s="49"/>
      <c r="H234" s="49"/>
      <c r="I234" s="59"/>
      <c r="J234" s="19"/>
    </row>
    <row r="235" spans="2:10" ht="14.1" hidden="1" customHeight="1" x14ac:dyDescent="0.25">
      <c r="B235" s="3"/>
      <c r="C235" s="3"/>
      <c r="D235" s="3">
        <v>66.58</v>
      </c>
      <c r="E235" s="3"/>
      <c r="F235" s="3" t="e">
        <f>ROUND((#REF!-#REF!)*D235*12,2)</f>
        <v>#REF!</v>
      </c>
      <c r="G235" s="6"/>
      <c r="H235" s="6"/>
      <c r="I235" s="8"/>
      <c r="J235" s="27"/>
    </row>
    <row r="236" spans="2:10" ht="14.1" hidden="1" customHeight="1" x14ac:dyDescent="0.25">
      <c r="B236" s="132"/>
      <c r="C236" s="132"/>
      <c r="D236" s="132"/>
      <c r="E236" s="132"/>
      <c r="F236" s="132"/>
      <c r="G236" s="6"/>
      <c r="H236" s="6"/>
      <c r="I236" s="8"/>
      <c r="J236" s="27"/>
    </row>
    <row r="237" spans="2:10" ht="14.1" hidden="1" customHeight="1" x14ac:dyDescent="0.25">
      <c r="B237" s="3"/>
      <c r="C237" s="3"/>
      <c r="D237" s="3">
        <v>16.861999999999998</v>
      </c>
      <c r="E237" s="3"/>
      <c r="F237" s="3">
        <v>7200.15</v>
      </c>
      <c r="G237" s="6"/>
      <c r="H237" s="6"/>
      <c r="I237" s="4" t="s">
        <v>112</v>
      </c>
      <c r="J237" s="27"/>
    </row>
    <row r="238" spans="2:10" ht="14.1" hidden="1" customHeight="1" x14ac:dyDescent="0.25">
      <c r="B238" s="132"/>
      <c r="C238" s="132"/>
      <c r="D238" s="132"/>
      <c r="E238" s="132"/>
      <c r="F238" s="132"/>
      <c r="G238" s="6"/>
      <c r="H238" s="6"/>
      <c r="I238" s="8"/>
      <c r="J238" s="27"/>
    </row>
    <row r="239" spans="2:10" ht="14.1" hidden="1" customHeight="1" x14ac:dyDescent="0.25">
      <c r="B239" s="132"/>
      <c r="C239" s="132"/>
      <c r="D239" s="132"/>
      <c r="E239" s="132"/>
      <c r="F239" s="132"/>
      <c r="G239" s="3"/>
      <c r="H239" s="3"/>
      <c r="I239" s="8"/>
      <c r="J239" s="27"/>
    </row>
    <row r="240" spans="2:10" ht="14.1" hidden="1" customHeight="1" x14ac:dyDescent="0.25">
      <c r="B240" s="3"/>
      <c r="C240" s="3"/>
      <c r="D240" s="3">
        <v>18.096170000000001</v>
      </c>
      <c r="E240" s="3"/>
      <c r="F240" s="3" t="e">
        <f>ROUND((#REF!-#REF!)*D240*12,2)</f>
        <v>#REF!</v>
      </c>
      <c r="G240" s="3"/>
      <c r="H240" s="3"/>
      <c r="I240" s="8"/>
      <c r="J240" s="27"/>
    </row>
    <row r="241" spans="2:10" ht="14.1" hidden="1" customHeight="1" x14ac:dyDescent="0.25">
      <c r="B241" s="3"/>
      <c r="C241" s="3"/>
      <c r="D241" s="3">
        <v>2.1467100000000001</v>
      </c>
      <c r="E241" s="3"/>
      <c r="F241" s="3" t="e">
        <f>ROUND((#REF!-#REF!)*D241*12,2)</f>
        <v>#REF!</v>
      </c>
      <c r="G241" s="3"/>
      <c r="H241" s="3"/>
      <c r="I241" s="8"/>
      <c r="J241" s="27"/>
    </row>
    <row r="242" spans="2:10" ht="14.1" hidden="1" customHeight="1" x14ac:dyDescent="0.25">
      <c r="B242" s="132"/>
      <c r="C242" s="132"/>
      <c r="D242" s="132"/>
      <c r="E242" s="132"/>
      <c r="F242" s="132"/>
      <c r="G242" s="3"/>
      <c r="H242" s="3"/>
      <c r="I242" s="8"/>
      <c r="J242" s="27"/>
    </row>
    <row r="243" spans="2:10" ht="14.1" hidden="1" customHeight="1" x14ac:dyDescent="0.25">
      <c r="B243" s="3"/>
      <c r="C243" s="3"/>
      <c r="D243" s="3">
        <v>6.7527499999999998</v>
      </c>
      <c r="E243" s="3"/>
      <c r="F243" s="3" t="e">
        <f>ROUND((#REF!-#REF!)*D243*12,2)</f>
        <v>#REF!</v>
      </c>
      <c r="G243" s="3"/>
      <c r="H243" s="3"/>
      <c r="I243" s="8"/>
      <c r="J243" s="27"/>
    </row>
    <row r="244" spans="2:10" ht="14.1" hidden="1" customHeight="1" x14ac:dyDescent="0.25">
      <c r="B244" s="132"/>
      <c r="C244" s="132"/>
      <c r="D244" s="132"/>
      <c r="E244" s="132"/>
      <c r="F244" s="132"/>
      <c r="G244" s="3"/>
      <c r="H244" s="3"/>
      <c r="I244" s="8"/>
      <c r="J244" s="27"/>
    </row>
    <row r="245" spans="2:10" ht="14.1" hidden="1" customHeight="1" x14ac:dyDescent="0.25">
      <c r="B245" s="3"/>
      <c r="C245" s="3"/>
      <c r="D245" s="3">
        <v>38.458060000000003</v>
      </c>
      <c r="E245" s="3"/>
      <c r="F245" s="3" t="e">
        <f>ROUND((#REF!-#REF!)*D245*12,2)</f>
        <v>#REF!</v>
      </c>
      <c r="G245" s="3"/>
      <c r="H245" s="3"/>
      <c r="I245" s="8"/>
      <c r="J245" s="27"/>
    </row>
    <row r="246" spans="2:10" ht="14.1" hidden="1" customHeight="1" x14ac:dyDescent="0.25">
      <c r="B246" s="3"/>
      <c r="C246" s="3"/>
      <c r="D246" s="3">
        <v>4.1514499999999996</v>
      </c>
      <c r="E246" s="3"/>
      <c r="F246" s="3" t="e">
        <f>ROUND((#REF!-#REF!)*D246*12,2)</f>
        <v>#REF!</v>
      </c>
      <c r="G246" s="3"/>
      <c r="H246" s="3"/>
      <c r="I246" s="8"/>
      <c r="J246" s="27"/>
    </row>
    <row r="247" spans="2:10" ht="14.1" hidden="1" customHeight="1" x14ac:dyDescent="0.25">
      <c r="B247" s="132"/>
      <c r="C247" s="132"/>
      <c r="D247" s="132"/>
      <c r="E247" s="132"/>
      <c r="F247" s="132"/>
      <c r="G247" s="3"/>
      <c r="H247" s="3"/>
      <c r="I247" s="8"/>
      <c r="J247" s="27"/>
    </row>
    <row r="248" spans="2:10" ht="14.1" hidden="1" customHeight="1" x14ac:dyDescent="0.25">
      <c r="B248" s="3"/>
      <c r="C248" s="3"/>
      <c r="D248" s="3">
        <v>0.26019999999999999</v>
      </c>
      <c r="E248" s="3"/>
      <c r="F248" s="3" t="e">
        <f>ROUND((#REF!-#REF!)*D248*12,2)</f>
        <v>#REF!</v>
      </c>
      <c r="G248" s="3"/>
      <c r="H248" s="3"/>
      <c r="I248" s="8"/>
      <c r="J248" s="27"/>
    </row>
    <row r="249" spans="2:10" ht="14.1" hidden="1" customHeight="1" x14ac:dyDescent="0.25">
      <c r="B249" s="132"/>
      <c r="C249" s="132"/>
      <c r="D249" s="132"/>
      <c r="E249" s="132"/>
      <c r="F249" s="132"/>
      <c r="G249" s="3"/>
      <c r="H249" s="3"/>
      <c r="I249" s="8"/>
      <c r="J249" s="27"/>
    </row>
    <row r="250" spans="2:10" ht="14.1" hidden="1" customHeight="1" x14ac:dyDescent="0.25">
      <c r="B250" s="3"/>
      <c r="C250" s="3"/>
      <c r="D250" s="3">
        <v>1.5285200000000001</v>
      </c>
      <c r="E250" s="3"/>
      <c r="F250" s="3" t="e">
        <f>ROUND((#REF!-#REF!)*D250*12,2)</f>
        <v>#REF!</v>
      </c>
      <c r="G250" s="3"/>
      <c r="H250" s="3"/>
      <c r="I250" s="8"/>
      <c r="J250" s="27"/>
    </row>
    <row r="251" spans="2:10" ht="14.1" hidden="1" customHeight="1" x14ac:dyDescent="0.25">
      <c r="B251" s="3"/>
      <c r="C251" s="3"/>
      <c r="D251" s="3">
        <v>2.1399999999999999E-2</v>
      </c>
      <c r="E251" s="3"/>
      <c r="F251" s="3" t="e">
        <f>ROUND((#REF!-#REF!)*D251*12,2)</f>
        <v>#REF!</v>
      </c>
      <c r="G251" s="3"/>
      <c r="H251" s="3"/>
      <c r="I251" s="8"/>
      <c r="J251" s="27"/>
    </row>
    <row r="252" spans="2:10" ht="14.1" hidden="1" customHeight="1" x14ac:dyDescent="0.25">
      <c r="B252" s="132"/>
      <c r="C252" s="132"/>
      <c r="D252" s="132"/>
      <c r="E252" s="132"/>
      <c r="F252" s="132"/>
      <c r="G252" s="3"/>
      <c r="H252" s="3"/>
      <c r="I252" s="8"/>
      <c r="J252" s="27"/>
    </row>
    <row r="253" spans="2:10" ht="14.1" hidden="1" customHeight="1" x14ac:dyDescent="0.25">
      <c r="B253" s="3"/>
      <c r="C253" s="3"/>
      <c r="D253" s="3">
        <v>1.7561199999999999</v>
      </c>
      <c r="E253" s="3"/>
      <c r="F253" s="3" t="e">
        <f>ROUND((#REF!-#REF!)*D253*12,2)</f>
        <v>#REF!</v>
      </c>
      <c r="G253" s="3"/>
      <c r="H253" s="3"/>
      <c r="I253" s="8"/>
      <c r="J253" s="27"/>
    </row>
    <row r="254" spans="2:10" ht="14.1" hidden="1" customHeight="1" x14ac:dyDescent="0.25">
      <c r="B254" s="3"/>
      <c r="C254" s="3"/>
      <c r="D254" s="3">
        <v>3.7039999999999997E-2</v>
      </c>
      <c r="E254" s="3"/>
      <c r="F254" s="3" t="e">
        <f>ROUND((#REF!-#REF!)*D254*12,2)</f>
        <v>#REF!</v>
      </c>
      <c r="G254" s="3"/>
      <c r="H254" s="3"/>
      <c r="I254" s="8"/>
      <c r="J254" s="27"/>
    </row>
    <row r="255" spans="2:10" ht="14.1" hidden="1" customHeight="1" x14ac:dyDescent="0.25">
      <c r="B255" s="132"/>
      <c r="C255" s="132"/>
      <c r="D255" s="132"/>
      <c r="E255" s="132"/>
      <c r="F255" s="132"/>
      <c r="G255" s="3"/>
      <c r="H255" s="3"/>
      <c r="I255" s="8"/>
      <c r="J255" s="27"/>
    </row>
    <row r="256" spans="2:10" ht="14.1" hidden="1" customHeight="1" x14ac:dyDescent="0.25">
      <c r="B256" s="3"/>
      <c r="C256" s="3"/>
      <c r="D256" s="3">
        <v>1.5786899999999999</v>
      </c>
      <c r="E256" s="3"/>
      <c r="F256" s="3" t="e">
        <f>ROUND((#REF!-#REF!)*D256*12,2)</f>
        <v>#REF!</v>
      </c>
      <c r="G256" s="3"/>
      <c r="H256" s="3"/>
      <c r="I256" s="8"/>
      <c r="J256" s="27"/>
    </row>
    <row r="257" spans="2:10" ht="14.1" hidden="1" customHeight="1" x14ac:dyDescent="0.25">
      <c r="B257" s="132"/>
      <c r="C257" s="132"/>
      <c r="D257" s="132"/>
      <c r="E257" s="132"/>
      <c r="F257" s="132"/>
      <c r="G257" s="3"/>
      <c r="H257" s="3"/>
      <c r="I257" s="8"/>
      <c r="J257" s="27"/>
    </row>
    <row r="258" spans="2:10" ht="14.1" hidden="1" customHeight="1" x14ac:dyDescent="0.25">
      <c r="B258" s="3"/>
      <c r="C258" s="3"/>
      <c r="D258" s="3">
        <v>1.75413</v>
      </c>
      <c r="E258" s="3"/>
      <c r="F258" s="3" t="e">
        <f>ROUND((#REF!-#REF!)*D258*12,2)</f>
        <v>#REF!</v>
      </c>
      <c r="G258" s="3"/>
      <c r="H258" s="3"/>
      <c r="I258" s="8"/>
      <c r="J258" s="27"/>
    </row>
    <row r="259" spans="2:10" ht="14.1" hidden="1" customHeight="1" x14ac:dyDescent="0.25">
      <c r="B259" s="3"/>
      <c r="C259" s="3"/>
      <c r="D259" s="3">
        <v>5.4800000000000001E-2</v>
      </c>
      <c r="E259" s="3"/>
      <c r="F259" s="3" t="e">
        <f>ROUND((#REF!-#REF!)*D259*12,2)</f>
        <v>#REF!</v>
      </c>
      <c r="G259" s="3"/>
      <c r="H259" s="3"/>
      <c r="I259" s="8"/>
      <c r="J259" s="27"/>
    </row>
    <row r="260" spans="2:10" ht="14.1" hidden="1" customHeight="1" x14ac:dyDescent="0.25">
      <c r="B260" s="3"/>
      <c r="C260" s="3"/>
      <c r="D260" s="3"/>
      <c r="E260" s="3"/>
      <c r="F260" s="3" t="e">
        <f>F240+F241+F243+F245+F246+F248+F250+F251+F253+F254+F256+F258+F259</f>
        <v>#REF!</v>
      </c>
      <c r="G260" s="6"/>
      <c r="H260" s="6"/>
      <c r="I260" s="8"/>
      <c r="J260" s="27"/>
    </row>
    <row r="261" spans="2:10" ht="14.1" hidden="1" customHeight="1" x14ac:dyDescent="0.25">
      <c r="B261" s="132"/>
      <c r="C261" s="132"/>
      <c r="D261" s="132"/>
      <c r="E261" s="132"/>
      <c r="F261" s="132"/>
      <c r="G261" s="3"/>
      <c r="H261" s="3"/>
      <c r="I261" s="8"/>
      <c r="J261" s="27"/>
    </row>
    <row r="262" spans="2:10" ht="14.1" hidden="1" customHeight="1" x14ac:dyDescent="0.25">
      <c r="B262" s="3"/>
      <c r="C262" s="3"/>
      <c r="D262" s="3">
        <v>2.069</v>
      </c>
      <c r="E262" s="3"/>
      <c r="F262" s="3" t="e">
        <f>ROUND((#REF!-#REF!)*D262*12,2)</f>
        <v>#REF!</v>
      </c>
      <c r="G262" s="6"/>
      <c r="H262" s="6"/>
      <c r="I262" s="8"/>
      <c r="J262" s="27"/>
    </row>
    <row r="263" spans="2:10" ht="14.1" hidden="1" customHeight="1" x14ac:dyDescent="0.25">
      <c r="B263" s="132"/>
      <c r="C263" s="132"/>
      <c r="D263" s="132"/>
      <c r="E263" s="132"/>
      <c r="F263" s="132"/>
      <c r="G263" s="3"/>
      <c r="H263" s="3"/>
      <c r="I263" s="8"/>
      <c r="J263" s="27"/>
    </row>
    <row r="264" spans="2:10" ht="14.1" hidden="1" customHeight="1" x14ac:dyDescent="0.25">
      <c r="B264" s="3"/>
      <c r="C264" s="3"/>
      <c r="D264" s="3">
        <v>3.2423000000000002</v>
      </c>
      <c r="E264" s="3"/>
      <c r="F264" s="3" t="e">
        <f>ROUND((#REF!-#REF!)*D264*12,2)</f>
        <v>#REF!</v>
      </c>
      <c r="G264" s="3"/>
      <c r="H264" s="3"/>
      <c r="I264" s="8"/>
      <c r="J264" s="27"/>
    </row>
    <row r="265" spans="2:10" ht="14.1" hidden="1" customHeight="1" x14ac:dyDescent="0.25">
      <c r="B265" s="132"/>
      <c r="C265" s="132"/>
      <c r="D265" s="132"/>
      <c r="E265" s="132"/>
      <c r="F265" s="132"/>
      <c r="G265" s="3"/>
      <c r="H265" s="3"/>
      <c r="I265" s="8"/>
      <c r="J265" s="27"/>
    </row>
    <row r="266" spans="2:10" ht="14.1" hidden="1" customHeight="1" x14ac:dyDescent="0.25">
      <c r="B266" s="3"/>
      <c r="C266" s="3"/>
      <c r="D266" s="3">
        <v>6.0217999999999998</v>
      </c>
      <c r="E266" s="3"/>
      <c r="F266" s="3" t="e">
        <f>ROUND((#REF!-#REF!)*D266*12,2)</f>
        <v>#REF!</v>
      </c>
      <c r="G266" s="3"/>
      <c r="H266" s="3"/>
      <c r="I266" s="8"/>
      <c r="J266" s="27"/>
    </row>
    <row r="267" spans="2:10" ht="14.1" hidden="1" customHeight="1" x14ac:dyDescent="0.25">
      <c r="B267" s="132"/>
      <c r="C267" s="132"/>
      <c r="D267" s="132"/>
      <c r="E267" s="132"/>
      <c r="F267" s="132"/>
      <c r="G267" s="3"/>
      <c r="H267" s="3"/>
      <c r="I267" s="8"/>
      <c r="J267" s="27"/>
    </row>
    <row r="268" spans="2:10" ht="14.1" hidden="1" customHeight="1" x14ac:dyDescent="0.25">
      <c r="B268" s="3"/>
      <c r="C268" s="3"/>
      <c r="D268" s="3">
        <v>2.5238999999999998</v>
      </c>
      <c r="E268" s="3"/>
      <c r="F268" s="3" t="e">
        <f>ROUND((#REF!-#REF!)*D268*12,2)</f>
        <v>#REF!</v>
      </c>
      <c r="G268" s="3"/>
      <c r="H268" s="3"/>
      <c r="I268" s="8"/>
      <c r="J268" s="27"/>
    </row>
    <row r="269" spans="2:10" ht="14.1" hidden="1" customHeight="1" x14ac:dyDescent="0.25">
      <c r="B269" s="132"/>
      <c r="C269" s="132"/>
      <c r="D269" s="132"/>
      <c r="E269" s="132"/>
      <c r="F269" s="132"/>
      <c r="G269" s="3"/>
      <c r="H269" s="3"/>
      <c r="I269" s="8"/>
      <c r="J269" s="27"/>
    </row>
    <row r="270" spans="2:10" ht="14.1" hidden="1" customHeight="1" x14ac:dyDescent="0.25">
      <c r="B270" s="3"/>
      <c r="C270" s="3"/>
      <c r="D270" s="3">
        <v>3.7366999999999999</v>
      </c>
      <c r="E270" s="3"/>
      <c r="F270" s="3" t="e">
        <f>ROUND((#REF!-#REF!)*D270*12,2)</f>
        <v>#REF!</v>
      </c>
      <c r="G270" s="3"/>
      <c r="H270" s="3"/>
      <c r="I270" s="8"/>
      <c r="J270" s="27"/>
    </row>
    <row r="271" spans="2:10" ht="14.1" hidden="1" customHeight="1" x14ac:dyDescent="0.25">
      <c r="B271" s="3"/>
      <c r="C271" s="3"/>
      <c r="D271" s="3"/>
      <c r="E271" s="3"/>
      <c r="F271" s="3" t="e">
        <f>F264+F266+F268+F270</f>
        <v>#REF!</v>
      </c>
      <c r="G271" s="6"/>
      <c r="H271" s="6"/>
      <c r="I271" s="8"/>
      <c r="J271" s="27"/>
    </row>
    <row r="272" spans="2:10" ht="14.1" hidden="1" customHeight="1" x14ac:dyDescent="0.25">
      <c r="B272" s="132"/>
      <c r="C272" s="132"/>
      <c r="D272" s="132"/>
      <c r="E272" s="132"/>
      <c r="F272" s="132"/>
      <c r="G272" s="6"/>
      <c r="H272" s="6"/>
      <c r="I272" s="8"/>
      <c r="J272" s="27"/>
    </row>
    <row r="273" spans="2:10" ht="14.1" hidden="1" customHeight="1" x14ac:dyDescent="0.25">
      <c r="B273" s="3"/>
      <c r="C273" s="3"/>
      <c r="D273" s="3">
        <v>31.22</v>
      </c>
      <c r="E273" s="3"/>
      <c r="F273" s="3" t="e">
        <f>ROUND((#REF!-#REF!)*D273*12,2)</f>
        <v>#REF!</v>
      </c>
      <c r="G273" s="6"/>
      <c r="H273" s="6"/>
      <c r="I273" s="8"/>
      <c r="J273" s="27"/>
    </row>
    <row r="274" spans="2:10" ht="14.1" hidden="1" customHeight="1" thickBot="1" x14ac:dyDescent="0.3">
      <c r="B274" s="20"/>
      <c r="C274" s="20"/>
      <c r="D274" s="20"/>
      <c r="E274" s="20"/>
      <c r="F274" s="21" t="e">
        <f>F235+F237+F260+F262+F271+F273</f>
        <v>#REF!</v>
      </c>
      <c r="G274" s="21" t="e">
        <f>ROUND(F274*99%,2)</f>
        <v>#REF!</v>
      </c>
      <c r="H274" s="45">
        <v>62583.96</v>
      </c>
      <c r="I274" s="37"/>
      <c r="J274" s="30">
        <f>ROUND(H274*99%,2)</f>
        <v>61958.12</v>
      </c>
    </row>
    <row r="275" spans="2:10" ht="14.1" hidden="1" customHeight="1" x14ac:dyDescent="0.25">
      <c r="B275" s="26"/>
      <c r="C275" s="26"/>
      <c r="D275" s="26"/>
      <c r="E275" s="26"/>
      <c r="F275" s="58"/>
      <c r="G275" s="17"/>
      <c r="H275" s="17"/>
      <c r="I275" s="15"/>
      <c r="J275" s="26"/>
    </row>
    <row r="276" spans="2:10" ht="14.1" hidden="1" customHeight="1" x14ac:dyDescent="0.25">
      <c r="B276" s="8"/>
      <c r="C276" s="8"/>
      <c r="D276" s="8"/>
      <c r="E276" s="8"/>
      <c r="F276" s="8" t="e">
        <f>F17+F20+F35+F56+F65+F134+F157+F179+F183+F200+F220+F231+F274</f>
        <v>#REF!</v>
      </c>
      <c r="G276" s="8"/>
      <c r="H276" s="8"/>
      <c r="I276" s="54" t="e">
        <f>F231+F220+F183+F179+F157+F134+F65+F56+F35+F17+F20</f>
        <v>#REF!</v>
      </c>
      <c r="J276" s="55" t="e">
        <f>217946.69-I276</f>
        <v>#REF!</v>
      </c>
    </row>
    <row r="277" spans="2:10" ht="14.1" hidden="1" customHeight="1" thickBot="1" x14ac:dyDescent="0.3">
      <c r="B277" s="155"/>
      <c r="C277" s="155"/>
      <c r="D277" s="155"/>
      <c r="E277" s="155"/>
      <c r="F277" s="155"/>
      <c r="G277" s="16"/>
      <c r="H277" s="16"/>
      <c r="I277" s="64"/>
      <c r="J277" s="65"/>
    </row>
    <row r="278" spans="2:10" ht="14.1" hidden="1" customHeight="1" x14ac:dyDescent="0.25">
      <c r="B278" s="131"/>
      <c r="C278" s="131"/>
      <c r="D278" s="131"/>
      <c r="E278" s="131"/>
      <c r="F278" s="131"/>
      <c r="G278" s="18"/>
      <c r="H278" s="18"/>
      <c r="I278" s="66"/>
      <c r="J278" s="67"/>
    </row>
    <row r="279" spans="2:10" ht="14.1" hidden="1" customHeight="1" thickBot="1" x14ac:dyDescent="0.3">
      <c r="B279" s="44"/>
      <c r="C279" s="44"/>
      <c r="D279" s="20">
        <v>48.274000000000001</v>
      </c>
      <c r="E279" s="20"/>
      <c r="F279" s="21" t="e">
        <f>ROUND((#REF!-#REF!)*D279*12,2)</f>
        <v>#REF!</v>
      </c>
      <c r="G279" s="21" t="e">
        <f>ROUND(F279*99%,2)</f>
        <v>#REF!</v>
      </c>
      <c r="H279" s="21">
        <v>7977.08</v>
      </c>
      <c r="I279" s="68"/>
      <c r="J279" s="30">
        <f>ROUND(H279*99%,2)</f>
        <v>7897.31</v>
      </c>
    </row>
    <row r="280" spans="2:10" ht="14.1" hidden="1" customHeight="1" thickBot="1" x14ac:dyDescent="0.3">
      <c r="B280" s="70"/>
      <c r="C280" s="70"/>
      <c r="D280" s="69"/>
      <c r="E280" s="69"/>
      <c r="F280" s="71" t="e">
        <f>F17+F20+F35+F56+F65+F134+F157+F179+F183+F200+F220+F231+F274+F279</f>
        <v>#REF!</v>
      </c>
      <c r="G280" s="72" t="e">
        <f>G17+G20+G35+G56+G65+G134+G157+G179+G183+G200+G220+G231+G274+G279</f>
        <v>#REF!</v>
      </c>
      <c r="H280" s="72">
        <f>H17+H20+H35+H56+H65+H134+H157+H179+H183+H200+H220+H231+H274+H279</f>
        <v>289451.03000000003</v>
      </c>
      <c r="I280" s="73"/>
      <c r="J280" s="74">
        <f>J17+J20+J35+J56+J65+J134+J157+J179+J183+J200+J220+J231+J274+J279</f>
        <v>135381.99</v>
      </c>
    </row>
    <row r="281" spans="2:10" ht="14.1" hidden="1" customHeight="1" x14ac:dyDescent="0.25">
      <c r="B281" s="161"/>
      <c r="C281" s="161"/>
      <c r="D281" s="161"/>
      <c r="E281" s="161"/>
      <c r="F281" s="161"/>
      <c r="G281" s="161"/>
      <c r="H281" s="161"/>
      <c r="I281" s="161"/>
    </row>
    <row r="282" spans="2:10" ht="14.1" hidden="1" customHeight="1" x14ac:dyDescent="0.25">
      <c r="B282" s="162"/>
      <c r="C282" s="162"/>
      <c r="D282" s="162"/>
      <c r="E282" s="162"/>
      <c r="F282" s="162"/>
      <c r="G282" s="162"/>
      <c r="H282" s="162"/>
      <c r="I282" s="162"/>
    </row>
    <row r="283" spans="2:10" ht="15.75" hidden="1" x14ac:dyDescent="0.25">
      <c r="B283" s="2"/>
      <c r="C283" s="2"/>
      <c r="D283" s="2"/>
      <c r="E283" s="2"/>
      <c r="F283" s="2"/>
      <c r="G283" s="2"/>
      <c r="H283" s="2"/>
      <c r="I283" s="2"/>
    </row>
    <row r="284" spans="2:10" ht="15.75" hidden="1" x14ac:dyDescent="0.25">
      <c r="B284" s="131"/>
      <c r="C284" s="131"/>
      <c r="D284" s="131"/>
      <c r="E284" s="131"/>
      <c r="F284" s="131"/>
      <c r="G284" s="18"/>
      <c r="H284" s="2"/>
      <c r="I284" s="2"/>
    </row>
    <row r="285" spans="2:10" ht="15.75" hidden="1" x14ac:dyDescent="0.25">
      <c r="B285" s="132"/>
      <c r="C285" s="132"/>
      <c r="D285" s="132"/>
      <c r="E285" s="132"/>
      <c r="F285" s="132"/>
      <c r="G285" s="3"/>
      <c r="H285" s="2"/>
      <c r="I285" s="2"/>
    </row>
    <row r="286" spans="2:10" ht="15.75" hidden="1" x14ac:dyDescent="0.25">
      <c r="B286" s="3"/>
      <c r="C286" s="3"/>
      <c r="D286" s="3">
        <v>26.4</v>
      </c>
      <c r="E286" s="3"/>
      <c r="F286" s="3" t="e">
        <f>ROUND((#REF!-#REF!)*D286*2,2)</f>
        <v>#REF!</v>
      </c>
      <c r="G286" s="3"/>
      <c r="H286" s="2"/>
      <c r="I286" s="2"/>
    </row>
    <row r="287" spans="2:10" ht="15.75" hidden="1" x14ac:dyDescent="0.25">
      <c r="B287" s="132"/>
      <c r="C287" s="132"/>
      <c r="D287" s="132"/>
      <c r="E287" s="132"/>
      <c r="F287" s="132"/>
      <c r="G287" s="3"/>
      <c r="H287" s="2"/>
      <c r="I287" s="2"/>
    </row>
    <row r="288" spans="2:10" ht="15.75" hidden="1" x14ac:dyDescent="0.25">
      <c r="B288" s="3"/>
      <c r="C288" s="3"/>
      <c r="D288" s="3">
        <v>3.35</v>
      </c>
      <c r="E288" s="3"/>
      <c r="F288" s="3" t="e">
        <f>ROUND((#REF!-#REF!)*D288*2,2)</f>
        <v>#REF!</v>
      </c>
      <c r="G288" s="3"/>
      <c r="H288" s="2"/>
      <c r="I288" s="2"/>
    </row>
    <row r="289" spans="1:9" ht="15.75" hidden="1" x14ac:dyDescent="0.25">
      <c r="B289" s="132"/>
      <c r="C289" s="132"/>
      <c r="D289" s="132"/>
      <c r="E289" s="132"/>
      <c r="F289" s="132"/>
      <c r="G289" s="3"/>
      <c r="H289" s="2"/>
      <c r="I289" s="2"/>
    </row>
    <row r="290" spans="1:9" ht="15.75" hidden="1" x14ac:dyDescent="0.25">
      <c r="B290" s="3"/>
      <c r="C290" s="3"/>
      <c r="D290" s="3">
        <v>10.72</v>
      </c>
      <c r="E290" s="3"/>
      <c r="F290" s="3" t="e">
        <f>ROUND((#REF!-#REF!)*D290*2,2)</f>
        <v>#REF!</v>
      </c>
      <c r="G290" s="3"/>
      <c r="H290" s="2"/>
      <c r="I290" s="2"/>
    </row>
    <row r="291" spans="1:9" ht="15.75" hidden="1" x14ac:dyDescent="0.25">
      <c r="B291" s="132"/>
      <c r="C291" s="132"/>
      <c r="D291" s="132"/>
      <c r="E291" s="132"/>
      <c r="F291" s="132"/>
      <c r="G291" s="3"/>
      <c r="H291" s="2"/>
      <c r="I291" s="2"/>
    </row>
    <row r="292" spans="1:9" ht="15.75" hidden="1" x14ac:dyDescent="0.25">
      <c r="B292" s="3"/>
      <c r="C292" s="3"/>
      <c r="D292" s="3">
        <v>55.58</v>
      </c>
      <c r="E292" s="3"/>
      <c r="F292" s="3" t="e">
        <f>ROUND((#REF!-#REF!)*D292*2,2)</f>
        <v>#REF!</v>
      </c>
      <c r="G292" s="3"/>
      <c r="H292" s="2"/>
      <c r="I292" s="2"/>
    </row>
    <row r="293" spans="1:9" ht="15.75" hidden="1" x14ac:dyDescent="0.25">
      <c r="B293" s="132"/>
      <c r="C293" s="132"/>
      <c r="D293" s="132"/>
      <c r="E293" s="132"/>
      <c r="F293" s="132"/>
      <c r="G293" s="3"/>
      <c r="H293" s="2"/>
      <c r="I293" s="2"/>
    </row>
    <row r="294" spans="1:9" ht="15.75" hidden="1" x14ac:dyDescent="0.25">
      <c r="B294" s="3"/>
      <c r="C294" s="3"/>
      <c r="D294" s="3">
        <v>2.66</v>
      </c>
      <c r="E294" s="3"/>
      <c r="F294" s="3" t="e">
        <f>ROUND((#REF!-#REF!)*D294*2,2)</f>
        <v>#REF!</v>
      </c>
      <c r="G294" s="3"/>
      <c r="H294" s="2"/>
      <c r="I294" s="2"/>
    </row>
    <row r="295" spans="1:9" ht="15.75" hidden="1" x14ac:dyDescent="0.25">
      <c r="B295" s="132"/>
      <c r="C295" s="132"/>
      <c r="D295" s="132"/>
      <c r="E295" s="132"/>
      <c r="F295" s="132"/>
      <c r="G295" s="3"/>
      <c r="H295" s="2"/>
      <c r="I295" s="2"/>
    </row>
    <row r="296" spans="1:9" ht="15.75" hidden="1" x14ac:dyDescent="0.25">
      <c r="B296" s="3"/>
      <c r="C296" s="3"/>
      <c r="D296" s="3">
        <v>0.24</v>
      </c>
      <c r="E296" s="3"/>
      <c r="F296" s="3" t="e">
        <f>ROUND((#REF!-#REF!)*D296*2,2)</f>
        <v>#REF!</v>
      </c>
      <c r="G296" s="3"/>
      <c r="H296" s="2"/>
      <c r="I296" s="2"/>
    </row>
    <row r="297" spans="1:9" ht="16.5" hidden="1" thickBot="1" x14ac:dyDescent="0.3">
      <c r="B297" s="20"/>
      <c r="C297" s="20"/>
      <c r="D297" s="20"/>
      <c r="E297" s="20"/>
      <c r="F297" s="21" t="e">
        <f>F286+F288+F290+F292+F294+F296</f>
        <v>#REF!</v>
      </c>
      <c r="G297" s="21"/>
      <c r="H297" s="2"/>
      <c r="I297" s="2"/>
    </row>
    <row r="298" spans="1:9" ht="8.25" customHeight="1" x14ac:dyDescent="0.25">
      <c r="B298" s="2"/>
      <c r="C298" s="2"/>
      <c r="D298" s="2"/>
      <c r="E298" s="2"/>
      <c r="F298" s="2"/>
      <c r="G298" s="2"/>
      <c r="H298" s="2"/>
      <c r="I298" s="2"/>
    </row>
    <row r="299" spans="1:9" ht="15.75" x14ac:dyDescent="0.25">
      <c r="A299" s="85" t="s">
        <v>160</v>
      </c>
      <c r="B299" s="2"/>
      <c r="C299" s="2" t="s">
        <v>141</v>
      </c>
      <c r="D299" s="2"/>
      <c r="E299" s="2"/>
      <c r="F299" s="2"/>
      <c r="G299" s="2"/>
      <c r="H299" s="2"/>
      <c r="I299" s="2"/>
    </row>
    <row r="300" spans="1:9" ht="12" customHeight="1" x14ac:dyDescent="0.25">
      <c r="A300" s="85"/>
      <c r="B300" s="2"/>
      <c r="C300" s="2"/>
      <c r="D300" s="2"/>
      <c r="E300" s="2"/>
      <c r="F300" s="2"/>
      <c r="G300" s="2"/>
      <c r="H300" s="2"/>
      <c r="I300" s="2"/>
    </row>
    <row r="301" spans="1:9" ht="15.75" x14ac:dyDescent="0.25">
      <c r="A301" s="85" t="s">
        <v>140</v>
      </c>
      <c r="B301" s="2"/>
      <c r="C301" s="2"/>
      <c r="D301" s="2"/>
      <c r="E301" s="2"/>
      <c r="F301" s="2"/>
      <c r="G301" s="2"/>
      <c r="H301" s="2"/>
      <c r="I301" s="2"/>
    </row>
    <row r="302" spans="1:9" ht="5.25" customHeight="1" x14ac:dyDescent="0.25">
      <c r="B302" s="2"/>
      <c r="C302" s="2"/>
      <c r="D302" s="2"/>
      <c r="E302" s="2"/>
      <c r="F302" s="2"/>
      <c r="G302" s="2"/>
      <c r="H302" s="2"/>
      <c r="I302" s="2"/>
    </row>
    <row r="303" spans="1:9" ht="15.75" x14ac:dyDescent="0.25">
      <c r="B303" s="2"/>
      <c r="C303" s="2"/>
      <c r="D303" s="2"/>
      <c r="E303" s="2"/>
      <c r="F303" s="2"/>
      <c r="G303" s="2"/>
      <c r="H303" s="2"/>
      <c r="I303" s="2"/>
    </row>
    <row r="304" spans="1:9" ht="15.75" x14ac:dyDescent="0.25">
      <c r="B304" s="2"/>
      <c r="C304" s="2"/>
      <c r="D304" s="2"/>
      <c r="E304" s="2"/>
      <c r="F304" s="2"/>
      <c r="G304" s="2"/>
      <c r="H304" s="2"/>
      <c r="I304" s="2"/>
    </row>
    <row r="305" spans="2:9" ht="15.75" x14ac:dyDescent="0.25">
      <c r="B305" s="2"/>
      <c r="C305" s="2"/>
      <c r="D305" s="2"/>
      <c r="E305" s="2"/>
      <c r="F305" s="2"/>
      <c r="G305" s="2"/>
      <c r="H305" s="2"/>
      <c r="I305" s="2"/>
    </row>
    <row r="306" spans="2:9" ht="15.75" x14ac:dyDescent="0.25">
      <c r="B306" s="2"/>
      <c r="C306" s="2"/>
      <c r="D306" s="2"/>
      <c r="E306" s="2"/>
      <c r="F306" s="2"/>
      <c r="G306" s="2"/>
      <c r="H306" s="2"/>
      <c r="I306" s="2"/>
    </row>
    <row r="307" spans="2:9" ht="15.75" x14ac:dyDescent="0.25">
      <c r="B307" s="2"/>
      <c r="C307" s="2"/>
      <c r="D307" s="2"/>
      <c r="E307" s="2"/>
      <c r="F307" s="2"/>
      <c r="G307" s="2"/>
      <c r="H307" s="2"/>
      <c r="I307" s="2"/>
    </row>
    <row r="308" spans="2:9" ht="15.75" x14ac:dyDescent="0.25">
      <c r="B308" s="2"/>
      <c r="C308" s="2"/>
      <c r="D308" s="2"/>
      <c r="E308" s="2"/>
      <c r="F308" s="2"/>
      <c r="G308" s="2"/>
      <c r="H308" s="2"/>
      <c r="I308" s="2"/>
    </row>
    <row r="309" spans="2:9" ht="15.75" x14ac:dyDescent="0.25">
      <c r="B309" s="2"/>
      <c r="C309" s="2"/>
      <c r="D309" s="2"/>
      <c r="E309" s="2"/>
      <c r="F309" s="2"/>
      <c r="G309" s="2"/>
      <c r="H309" s="2"/>
      <c r="I309" s="2"/>
    </row>
    <row r="310" spans="2:9" ht="15.75" x14ac:dyDescent="0.25">
      <c r="B310" s="2"/>
      <c r="C310" s="2"/>
      <c r="D310" s="2"/>
      <c r="E310" s="2"/>
      <c r="F310" s="2"/>
      <c r="G310" s="2"/>
      <c r="H310" s="2"/>
      <c r="I310" s="2"/>
    </row>
    <row r="311" spans="2:9" ht="15.75" x14ac:dyDescent="0.25">
      <c r="B311" s="2"/>
      <c r="C311" s="2"/>
      <c r="D311" s="2"/>
      <c r="E311" s="2"/>
      <c r="F311" s="2"/>
      <c r="G311" s="2"/>
      <c r="H311" s="2"/>
      <c r="I311" s="2"/>
    </row>
    <row r="312" spans="2:9" ht="15.75" x14ac:dyDescent="0.25">
      <c r="B312" s="2"/>
      <c r="C312" s="2"/>
      <c r="D312" s="2"/>
      <c r="E312" s="2"/>
      <c r="F312" s="2"/>
      <c r="G312" s="2"/>
      <c r="H312" s="2"/>
      <c r="I312" s="2"/>
    </row>
    <row r="313" spans="2:9" ht="15.75" x14ac:dyDescent="0.25">
      <c r="B313" s="2"/>
      <c r="C313" s="2"/>
      <c r="D313" s="2"/>
      <c r="E313" s="2"/>
      <c r="F313" s="2"/>
      <c r="G313" s="2"/>
      <c r="H313" s="2"/>
      <c r="I313" s="2"/>
    </row>
    <row r="314" spans="2:9" ht="15.75" x14ac:dyDescent="0.25">
      <c r="B314" s="2"/>
      <c r="C314" s="2"/>
      <c r="D314" s="2"/>
      <c r="E314" s="2"/>
      <c r="F314" s="2"/>
      <c r="G314" s="2"/>
      <c r="H314" s="2"/>
      <c r="I314" s="2"/>
    </row>
    <row r="315" spans="2:9" ht="15.75" x14ac:dyDescent="0.25">
      <c r="B315" s="2"/>
      <c r="C315" s="2"/>
      <c r="D315" s="2"/>
      <c r="E315" s="2"/>
      <c r="F315" s="2"/>
      <c r="G315" s="2"/>
      <c r="H315" s="2"/>
      <c r="I315" s="2"/>
    </row>
    <row r="316" spans="2:9" ht="15.75" x14ac:dyDescent="0.25">
      <c r="B316" s="2"/>
      <c r="C316" s="2"/>
      <c r="D316" s="2"/>
      <c r="E316" s="2"/>
      <c r="F316" s="2"/>
      <c r="G316" s="2"/>
      <c r="H316" s="2"/>
      <c r="I316" s="2"/>
    </row>
    <row r="317" spans="2:9" ht="15.75" x14ac:dyDescent="0.25">
      <c r="B317" s="2"/>
      <c r="C317" s="2"/>
      <c r="D317" s="2"/>
      <c r="E317" s="2"/>
      <c r="F317" s="2"/>
      <c r="G317" s="2"/>
      <c r="H317" s="2"/>
      <c r="I317" s="2"/>
    </row>
    <row r="318" spans="2:9" ht="15.75" x14ac:dyDescent="0.25">
      <c r="B318" s="2"/>
      <c r="C318" s="2"/>
      <c r="D318" s="2"/>
      <c r="E318" s="2"/>
      <c r="F318" s="2"/>
      <c r="G318" s="2"/>
      <c r="H318" s="2"/>
      <c r="I318" s="2"/>
    </row>
    <row r="319" spans="2:9" ht="15.75" x14ac:dyDescent="0.25">
      <c r="B319" s="2"/>
      <c r="C319" s="2"/>
      <c r="D319" s="2"/>
      <c r="E319" s="2"/>
      <c r="F319" s="2"/>
      <c r="G319" s="2"/>
      <c r="H319" s="2"/>
      <c r="I319" s="2"/>
    </row>
    <row r="320" spans="2:9" ht="15.75" x14ac:dyDescent="0.25">
      <c r="B320" s="2"/>
      <c r="C320" s="2"/>
      <c r="D320" s="2"/>
      <c r="E320" s="2"/>
      <c r="F320" s="2"/>
      <c r="G320" s="2"/>
      <c r="H320" s="2"/>
      <c r="I320" s="2"/>
    </row>
    <row r="321" spans="2:9" ht="15.75" x14ac:dyDescent="0.25">
      <c r="B321" s="2"/>
      <c r="C321" s="2"/>
      <c r="D321" s="2"/>
      <c r="E321" s="2"/>
      <c r="F321" s="2"/>
      <c r="G321" s="2"/>
      <c r="H321" s="2"/>
      <c r="I321" s="2"/>
    </row>
    <row r="322" spans="2:9" ht="15.75" x14ac:dyDescent="0.25">
      <c r="B322" s="2"/>
      <c r="C322" s="2"/>
      <c r="D322" s="2"/>
      <c r="E322" s="2"/>
      <c r="F322" s="2"/>
      <c r="G322" s="2"/>
      <c r="H322" s="2"/>
      <c r="I322" s="2"/>
    </row>
    <row r="323" spans="2:9" ht="15.75" x14ac:dyDescent="0.25">
      <c r="B323" s="2"/>
      <c r="C323" s="2"/>
      <c r="D323" s="2"/>
      <c r="E323" s="2"/>
      <c r="F323" s="2"/>
      <c r="G323" s="2"/>
      <c r="H323" s="2"/>
      <c r="I323" s="2"/>
    </row>
    <row r="324" spans="2:9" ht="15.75" x14ac:dyDescent="0.25">
      <c r="B324" s="2"/>
      <c r="C324" s="2"/>
      <c r="D324" s="2"/>
      <c r="E324" s="2"/>
      <c r="F324" s="2"/>
      <c r="G324" s="2"/>
      <c r="H324" s="2"/>
      <c r="I324" s="2"/>
    </row>
    <row r="325" spans="2:9" ht="15.75" x14ac:dyDescent="0.25">
      <c r="B325" s="2"/>
      <c r="C325" s="2"/>
      <c r="D325" s="2"/>
      <c r="E325" s="2"/>
      <c r="F325" s="2"/>
      <c r="G325" s="2"/>
      <c r="H325" s="2"/>
      <c r="I325" s="2"/>
    </row>
    <row r="326" spans="2:9" ht="15.75" x14ac:dyDescent="0.25">
      <c r="B326" s="2"/>
      <c r="C326" s="2"/>
      <c r="D326" s="2"/>
      <c r="E326" s="2"/>
      <c r="F326" s="2"/>
      <c r="G326" s="2"/>
      <c r="H326" s="2"/>
      <c r="I326" s="2"/>
    </row>
    <row r="327" spans="2:9" ht="15.75" x14ac:dyDescent="0.25">
      <c r="B327" s="2"/>
      <c r="C327" s="2"/>
      <c r="D327" s="2"/>
      <c r="E327" s="2"/>
      <c r="F327" s="2"/>
      <c r="G327" s="2"/>
      <c r="H327" s="2"/>
      <c r="I327" s="2"/>
    </row>
    <row r="328" spans="2:9" ht="15.75" x14ac:dyDescent="0.25">
      <c r="B328" s="2"/>
      <c r="C328" s="2"/>
      <c r="D328" s="2"/>
      <c r="E328" s="2"/>
      <c r="F328" s="2"/>
      <c r="G328" s="2"/>
      <c r="H328" s="2"/>
      <c r="I328" s="2"/>
    </row>
    <row r="329" spans="2:9" ht="15.75" x14ac:dyDescent="0.25">
      <c r="B329" s="2"/>
      <c r="C329" s="2"/>
      <c r="D329" s="2"/>
      <c r="E329" s="2"/>
      <c r="F329" s="2"/>
      <c r="G329" s="2"/>
      <c r="H329" s="2"/>
      <c r="I329" s="2"/>
    </row>
    <row r="330" spans="2:9" ht="15.75" x14ac:dyDescent="0.25">
      <c r="B330" s="2"/>
      <c r="C330" s="2"/>
      <c r="D330" s="2"/>
      <c r="E330" s="2"/>
      <c r="F330" s="2"/>
      <c r="G330" s="2"/>
      <c r="H330" s="2"/>
      <c r="I330" s="2"/>
    </row>
    <row r="331" spans="2:9" ht="15.75" x14ac:dyDescent="0.25">
      <c r="B331" s="2"/>
      <c r="C331" s="2"/>
      <c r="D331" s="2"/>
      <c r="E331" s="2"/>
      <c r="F331" s="2"/>
      <c r="G331" s="2"/>
      <c r="H331" s="2"/>
      <c r="I331" s="2"/>
    </row>
    <row r="332" spans="2:9" ht="15.75" x14ac:dyDescent="0.25">
      <c r="B332" s="2"/>
      <c r="C332" s="2"/>
      <c r="D332" s="2"/>
      <c r="E332" s="2"/>
      <c r="F332" s="2"/>
      <c r="G332" s="2"/>
      <c r="H332" s="2"/>
      <c r="I332" s="2"/>
    </row>
    <row r="333" spans="2:9" ht="15.75" x14ac:dyDescent="0.25">
      <c r="B333" s="2"/>
      <c r="C333" s="2"/>
      <c r="D333" s="2"/>
      <c r="E333" s="2"/>
      <c r="F333" s="2"/>
      <c r="G333" s="2"/>
      <c r="H333" s="2"/>
      <c r="I333" s="2"/>
    </row>
    <row r="334" spans="2:9" ht="15.75" x14ac:dyDescent="0.25">
      <c r="B334" s="2"/>
      <c r="C334" s="2"/>
      <c r="D334" s="2"/>
      <c r="E334" s="2"/>
      <c r="F334" s="2"/>
      <c r="G334" s="2"/>
      <c r="H334" s="2"/>
      <c r="I334" s="2"/>
    </row>
    <row r="335" spans="2:9" ht="15.75" x14ac:dyDescent="0.25">
      <c r="B335" s="2"/>
      <c r="C335" s="2"/>
      <c r="D335" s="2"/>
      <c r="E335" s="2"/>
      <c r="F335" s="2"/>
      <c r="G335" s="2"/>
      <c r="H335" s="2"/>
      <c r="I335" s="2"/>
    </row>
    <row r="336" spans="2:9" ht="15.75" x14ac:dyDescent="0.25">
      <c r="B336" s="2"/>
      <c r="C336" s="2"/>
      <c r="D336" s="2"/>
      <c r="E336" s="2"/>
      <c r="F336" s="2"/>
      <c r="G336" s="2"/>
      <c r="H336" s="2"/>
      <c r="I336" s="2"/>
    </row>
    <row r="337" spans="2:9" ht="15.75" x14ac:dyDescent="0.25">
      <c r="B337" s="2"/>
      <c r="C337" s="2"/>
      <c r="D337" s="2"/>
      <c r="E337" s="2"/>
      <c r="F337" s="2"/>
      <c r="G337" s="2"/>
      <c r="H337" s="2"/>
      <c r="I337" s="2"/>
    </row>
    <row r="338" spans="2:9" ht="15.75" x14ac:dyDescent="0.25">
      <c r="B338" s="2"/>
      <c r="C338" s="2"/>
      <c r="D338" s="2"/>
      <c r="E338" s="2"/>
      <c r="F338" s="2"/>
      <c r="G338" s="2"/>
      <c r="H338" s="2"/>
      <c r="I338" s="2"/>
    </row>
    <row r="339" spans="2:9" ht="15.75" x14ac:dyDescent="0.25">
      <c r="B339" s="2"/>
      <c r="C339" s="2"/>
      <c r="D339" s="2"/>
      <c r="E339" s="2"/>
      <c r="F339" s="2"/>
      <c r="G339" s="2"/>
      <c r="H339" s="2"/>
      <c r="I339" s="2"/>
    </row>
    <row r="340" spans="2:9" ht="15.75" x14ac:dyDescent="0.25">
      <c r="B340" s="2"/>
      <c r="C340" s="2"/>
      <c r="D340" s="2"/>
      <c r="E340" s="2"/>
      <c r="F340" s="2"/>
      <c r="G340" s="2"/>
      <c r="H340" s="2"/>
      <c r="I340" s="2"/>
    </row>
  </sheetData>
  <mergeCells count="153">
    <mergeCell ref="B285:F285"/>
    <mergeCell ref="B287:F287"/>
    <mergeCell ref="B289:F289"/>
    <mergeCell ref="B291:F291"/>
    <mergeCell ref="B293:F293"/>
    <mergeCell ref="B295:F295"/>
    <mergeCell ref="B272:F272"/>
    <mergeCell ref="B277:F277"/>
    <mergeCell ref="B278:F278"/>
    <mergeCell ref="B281:I281"/>
    <mergeCell ref="B282:I282"/>
    <mergeCell ref="B284:F284"/>
    <mergeCell ref="B257:F257"/>
    <mergeCell ref="B261:F261"/>
    <mergeCell ref="B263:F263"/>
    <mergeCell ref="B265:F265"/>
    <mergeCell ref="B267:F267"/>
    <mergeCell ref="B269:F269"/>
    <mergeCell ref="B242:F242"/>
    <mergeCell ref="B244:F244"/>
    <mergeCell ref="B247:F247"/>
    <mergeCell ref="B249:F249"/>
    <mergeCell ref="B252:F252"/>
    <mergeCell ref="B255:F255"/>
    <mergeCell ref="B229:F229"/>
    <mergeCell ref="B233:F233"/>
    <mergeCell ref="B234:F234"/>
    <mergeCell ref="B236:F236"/>
    <mergeCell ref="B238:F238"/>
    <mergeCell ref="B239:F239"/>
    <mergeCell ref="B215:F215"/>
    <mergeCell ref="B217:F217"/>
    <mergeCell ref="B222:I222"/>
    <mergeCell ref="B223:F223"/>
    <mergeCell ref="B225:F225"/>
    <mergeCell ref="B227:F227"/>
    <mergeCell ref="B203:F203"/>
    <mergeCell ref="B205:F205"/>
    <mergeCell ref="B207:F207"/>
    <mergeCell ref="B209:F209"/>
    <mergeCell ref="B212:F212"/>
    <mergeCell ref="B213:F213"/>
    <mergeCell ref="B190:F190"/>
    <mergeCell ref="B192:F192"/>
    <mergeCell ref="B194:F194"/>
    <mergeCell ref="B196:F196"/>
    <mergeCell ref="B198:F198"/>
    <mergeCell ref="B202:F202"/>
    <mergeCell ref="B177:F177"/>
    <mergeCell ref="B181:I181"/>
    <mergeCell ref="B182:I182"/>
    <mergeCell ref="B185:I185"/>
    <mergeCell ref="B186:I186"/>
    <mergeCell ref="B188:F188"/>
    <mergeCell ref="B167:F167"/>
    <mergeCell ref="B169:F169"/>
    <mergeCell ref="B170:F170"/>
    <mergeCell ref="B172:F172"/>
    <mergeCell ref="B173:F173"/>
    <mergeCell ref="B175:F175"/>
    <mergeCell ref="B155:F155"/>
    <mergeCell ref="B159:I159"/>
    <mergeCell ref="B160:F160"/>
    <mergeCell ref="B161:F161"/>
    <mergeCell ref="B163:F163"/>
    <mergeCell ref="B165:F165"/>
    <mergeCell ref="B144:F144"/>
    <mergeCell ref="B146:F146"/>
    <mergeCell ref="B148:F148"/>
    <mergeCell ref="B150:F150"/>
    <mergeCell ref="B151:F151"/>
    <mergeCell ref="B153:F153"/>
    <mergeCell ref="B132:F132"/>
    <mergeCell ref="B136:F136"/>
    <mergeCell ref="B137:F137"/>
    <mergeCell ref="B138:F138"/>
    <mergeCell ref="B140:F140"/>
    <mergeCell ref="B142:F142"/>
    <mergeCell ref="B121:F121"/>
    <mergeCell ref="B123:F123"/>
    <mergeCell ref="B125:F125"/>
    <mergeCell ref="B126:F126"/>
    <mergeCell ref="B128:F128"/>
    <mergeCell ref="B130:F130"/>
    <mergeCell ref="B111:F111"/>
    <mergeCell ref="B113:F113"/>
    <mergeCell ref="B115:F115"/>
    <mergeCell ref="B116:F116"/>
    <mergeCell ref="B118:F118"/>
    <mergeCell ref="B120:F120"/>
    <mergeCell ref="B100:F100"/>
    <mergeCell ref="B101:F101"/>
    <mergeCell ref="B103:F103"/>
    <mergeCell ref="B105:F105"/>
    <mergeCell ref="B107:F107"/>
    <mergeCell ref="B109:F109"/>
    <mergeCell ref="B90:F90"/>
    <mergeCell ref="B91:F91"/>
    <mergeCell ref="B93:F93"/>
    <mergeCell ref="B95:F95"/>
    <mergeCell ref="B97:F97"/>
    <mergeCell ref="B98:F98"/>
    <mergeCell ref="B79:F79"/>
    <mergeCell ref="B81:F81"/>
    <mergeCell ref="B83:F83"/>
    <mergeCell ref="B85:F85"/>
    <mergeCell ref="B87:F87"/>
    <mergeCell ref="B89:F89"/>
    <mergeCell ref="B68:F68"/>
    <mergeCell ref="B69:F69"/>
    <mergeCell ref="B71:F71"/>
    <mergeCell ref="B73:F73"/>
    <mergeCell ref="B75:F75"/>
    <mergeCell ref="B77:F77"/>
    <mergeCell ref="B54:F54"/>
    <mergeCell ref="B58:F58"/>
    <mergeCell ref="B59:F59"/>
    <mergeCell ref="B61:F61"/>
    <mergeCell ref="B63:F63"/>
    <mergeCell ref="B67:F67"/>
    <mergeCell ref="B37:F37"/>
    <mergeCell ref="B38:F38"/>
    <mergeCell ref="I38:I56"/>
    <mergeCell ref="B40:F40"/>
    <mergeCell ref="B42:F42"/>
    <mergeCell ref="B44:F44"/>
    <mergeCell ref="B46:F46"/>
    <mergeCell ref="B48:F48"/>
    <mergeCell ref="B50:F50"/>
    <mergeCell ref="B52:F52"/>
    <mergeCell ref="E3:G3"/>
    <mergeCell ref="B8:C9"/>
    <mergeCell ref="A5:G5"/>
    <mergeCell ref="A6:G6"/>
    <mergeCell ref="A8:A12"/>
    <mergeCell ref="B22:F22"/>
    <mergeCell ref="B23:F23"/>
    <mergeCell ref="I23:I35"/>
    <mergeCell ref="B25:F25"/>
    <mergeCell ref="B27:F27"/>
    <mergeCell ref="B29:F29"/>
    <mergeCell ref="B31:F31"/>
    <mergeCell ref="B33:F33"/>
    <mergeCell ref="H10:J10"/>
    <mergeCell ref="F11:F12"/>
    <mergeCell ref="G11:G12"/>
    <mergeCell ref="A14:F14"/>
    <mergeCell ref="B19:F19"/>
    <mergeCell ref="D8:D12"/>
    <mergeCell ref="E8:E12"/>
    <mergeCell ref="F8:G10"/>
    <mergeCell ref="B10:B12"/>
    <mergeCell ref="C10:C12"/>
  </mergeCells>
  <pageMargins left="0" right="0" top="0" bottom="0" header="0.19685039370078741" footer="0.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38"/>
  <sheetViews>
    <sheetView view="pageBreakPreview" zoomScale="77" zoomScaleNormal="100" zoomScaleSheetLayoutView="77" workbookViewId="0">
      <selection activeCell="A297" sqref="A297"/>
    </sheetView>
  </sheetViews>
  <sheetFormatPr defaultRowHeight="12.75" x14ac:dyDescent="0.2"/>
  <cols>
    <col min="1" max="1" width="7" customWidth="1"/>
    <col min="2" max="2" width="13.5703125" customWidth="1"/>
    <col min="3" max="3" width="20.7109375" customWidth="1"/>
    <col min="4" max="4" width="16.5703125" customWidth="1"/>
    <col min="5" max="5" width="23.28515625" customWidth="1"/>
    <col min="6" max="6" width="15.7109375" customWidth="1"/>
    <col min="7" max="7" width="19.140625" customWidth="1"/>
    <col min="8" max="8" width="22.140625" customWidth="1"/>
    <col min="9" max="9" width="15.5703125" hidden="1" customWidth="1"/>
    <col min="10" max="10" width="18.7109375" hidden="1" customWidth="1"/>
    <col min="11" max="11" width="17.42578125" hidden="1" customWidth="1"/>
  </cols>
  <sheetData>
    <row r="1" spans="1:19" ht="48" customHeight="1" x14ac:dyDescent="0.2"/>
    <row r="2" spans="1:19" ht="96" customHeight="1" x14ac:dyDescent="0.25">
      <c r="C2" s="98"/>
      <c r="D2" s="98"/>
      <c r="E2" s="98"/>
      <c r="F2" s="165" t="s">
        <v>150</v>
      </c>
      <c r="G2" s="165"/>
      <c r="H2" s="165"/>
    </row>
    <row r="3" spans="1:19" ht="15" customHeight="1" x14ac:dyDescent="0.2"/>
    <row r="4" spans="1:19" ht="41.25" customHeight="1" x14ac:dyDescent="0.3">
      <c r="A4" s="163" t="s">
        <v>151</v>
      </c>
      <c r="B4" s="163"/>
      <c r="C4" s="163"/>
      <c r="D4" s="163"/>
      <c r="E4" s="163"/>
      <c r="F4" s="163"/>
      <c r="G4" s="163"/>
      <c r="H4" s="163"/>
      <c r="I4" s="88"/>
      <c r="J4" s="81"/>
      <c r="K4" s="81"/>
      <c r="L4" s="79"/>
    </row>
    <row r="5" spans="1:19" ht="18" customHeight="1" x14ac:dyDescent="0.2">
      <c r="A5" s="90" t="s">
        <v>152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</row>
    <row r="6" spans="1:19" ht="11.25" customHeight="1" x14ac:dyDescent="0.25">
      <c r="D6" s="89"/>
      <c r="E6" s="89"/>
      <c r="F6" s="89"/>
      <c r="G6" s="89"/>
      <c r="H6" s="89"/>
      <c r="I6" s="88"/>
      <c r="J6" s="81"/>
      <c r="K6" s="81"/>
      <c r="L6" s="79"/>
    </row>
    <row r="7" spans="1:19" ht="17.25" hidden="1" customHeight="1" x14ac:dyDescent="0.2">
      <c r="A7" s="166" t="s">
        <v>153</v>
      </c>
      <c r="B7" s="143" t="s">
        <v>154</v>
      </c>
      <c r="C7" s="143" t="s">
        <v>155</v>
      </c>
      <c r="D7" s="143" t="s">
        <v>156</v>
      </c>
      <c r="E7" s="143" t="s">
        <v>157</v>
      </c>
      <c r="F7" s="164" t="s">
        <v>158</v>
      </c>
      <c r="G7" s="164" t="s">
        <v>159</v>
      </c>
      <c r="H7" s="164" t="s">
        <v>59</v>
      </c>
      <c r="I7" s="82"/>
      <c r="J7" s="82"/>
      <c r="K7" s="82"/>
      <c r="L7" s="79"/>
    </row>
    <row r="8" spans="1:19" ht="17.25" hidden="1" customHeight="1" x14ac:dyDescent="0.2">
      <c r="A8" s="167"/>
      <c r="B8" s="167"/>
      <c r="C8" s="167"/>
      <c r="D8" s="144"/>
      <c r="E8" s="144"/>
      <c r="F8" s="164"/>
      <c r="G8" s="164"/>
      <c r="H8" s="164"/>
      <c r="I8" s="82"/>
      <c r="J8" s="82"/>
      <c r="K8" s="82"/>
      <c r="L8" s="79"/>
    </row>
    <row r="9" spans="1:19" ht="66.75" customHeight="1" x14ac:dyDescent="0.2">
      <c r="A9" s="167"/>
      <c r="B9" s="167"/>
      <c r="C9" s="167"/>
      <c r="D9" s="144"/>
      <c r="E9" s="144"/>
      <c r="F9" s="164"/>
      <c r="G9" s="164"/>
      <c r="H9" s="164"/>
      <c r="I9" s="135" t="s">
        <v>136</v>
      </c>
      <c r="J9" s="136"/>
      <c r="K9" s="136"/>
      <c r="M9" s="13"/>
    </row>
    <row r="10" spans="1:19" ht="30.75" customHeight="1" x14ac:dyDescent="0.2">
      <c r="A10" s="167"/>
      <c r="B10" s="167"/>
      <c r="C10" s="167"/>
      <c r="D10" s="144"/>
      <c r="E10" s="144"/>
      <c r="F10" s="164"/>
      <c r="G10" s="164"/>
      <c r="H10" s="164"/>
      <c r="I10" s="51"/>
      <c r="J10" s="12" t="s">
        <v>59</v>
      </c>
      <c r="K10" s="53"/>
    </row>
    <row r="11" spans="1:19" ht="14.25" customHeight="1" x14ac:dyDescent="0.25">
      <c r="A11" s="99">
        <v>1</v>
      </c>
      <c r="B11" s="99">
        <f>A11+1</f>
        <v>2</v>
      </c>
      <c r="C11" s="99">
        <f t="shared" ref="C11:H11" si="0">B11+1</f>
        <v>3</v>
      </c>
      <c r="D11" s="99">
        <f t="shared" si="0"/>
        <v>4</v>
      </c>
      <c r="E11" s="99">
        <f t="shared" si="0"/>
        <v>5</v>
      </c>
      <c r="F11" s="99">
        <f t="shared" si="0"/>
        <v>6</v>
      </c>
      <c r="G11" s="99">
        <f t="shared" si="0"/>
        <v>7</v>
      </c>
      <c r="H11" s="99">
        <f t="shared" si="0"/>
        <v>8</v>
      </c>
      <c r="I11" s="11">
        <v>11</v>
      </c>
      <c r="J11" s="12"/>
      <c r="K11" s="3">
        <v>12</v>
      </c>
    </row>
    <row r="12" spans="1:19" ht="17.25" customHeight="1" x14ac:dyDescent="0.25">
      <c r="A12" s="95"/>
      <c r="B12" s="96"/>
      <c r="C12" s="97"/>
      <c r="D12" s="97"/>
      <c r="E12" s="97"/>
      <c r="F12" s="97"/>
      <c r="G12" s="97"/>
      <c r="H12" s="97"/>
      <c r="I12" s="76"/>
      <c r="J12" s="8"/>
      <c r="K12" s="53"/>
    </row>
    <row r="13" spans="1:19" ht="15.75" customHeight="1" x14ac:dyDescent="0.25">
      <c r="A13" s="95"/>
      <c r="B13" s="95"/>
      <c r="C13" s="91"/>
      <c r="D13" s="1"/>
      <c r="E13" s="1"/>
      <c r="F13" s="1"/>
      <c r="G13" s="1"/>
      <c r="H13" s="1"/>
      <c r="I13" s="1"/>
      <c r="J13" s="8"/>
      <c r="K13" s="3"/>
    </row>
    <row r="14" spans="1:19" ht="14.1" customHeight="1" x14ac:dyDescent="0.25">
      <c r="A14" s="95"/>
      <c r="B14" s="95"/>
      <c r="C14" s="91"/>
      <c r="D14" s="1"/>
      <c r="E14" s="1"/>
      <c r="F14" s="1"/>
      <c r="G14" s="1"/>
      <c r="H14" s="1"/>
      <c r="I14" s="1"/>
      <c r="J14" s="8"/>
      <c r="K14" s="3"/>
    </row>
    <row r="15" spans="1:19" ht="14.1" customHeight="1" x14ac:dyDescent="0.25">
      <c r="A15" s="95"/>
      <c r="B15" s="96"/>
      <c r="C15" s="97"/>
      <c r="D15" s="97"/>
      <c r="E15" s="76"/>
      <c r="F15" s="76"/>
      <c r="G15" s="76"/>
      <c r="H15" s="76"/>
      <c r="I15" s="83">
        <v>17285.07</v>
      </c>
      <c r="J15" s="8"/>
      <c r="K15" s="6">
        <v>0</v>
      </c>
    </row>
    <row r="16" spans="1:19" ht="14.1" customHeight="1" x14ac:dyDescent="0.25">
      <c r="D16" s="78"/>
      <c r="E16" s="78"/>
      <c r="F16" s="78"/>
      <c r="G16" s="78"/>
      <c r="H16" s="78"/>
      <c r="I16" s="77"/>
      <c r="J16" s="15"/>
      <c r="K16" s="26"/>
    </row>
    <row r="17" spans="4:11" ht="14.1" hidden="1" customHeight="1" x14ac:dyDescent="0.25">
      <c r="D17" s="142" t="s">
        <v>2</v>
      </c>
      <c r="E17" s="142"/>
      <c r="F17" s="142"/>
      <c r="G17" s="142"/>
      <c r="H17" s="142"/>
      <c r="I17" s="18"/>
      <c r="J17" s="59"/>
      <c r="K17" s="19"/>
    </row>
    <row r="18" spans="4:11" ht="14.1" hidden="1" customHeight="1" thickBot="1" x14ac:dyDescent="0.3">
      <c r="D18" s="20">
        <v>21.11</v>
      </c>
      <c r="E18" s="20">
        <v>5.2</v>
      </c>
      <c r="F18" s="20">
        <v>21.59</v>
      </c>
      <c r="G18" s="20">
        <v>5.88</v>
      </c>
      <c r="H18" s="20">
        <f>ROUND(F18/D18*100,1)</f>
        <v>102.3</v>
      </c>
      <c r="I18" s="45">
        <v>651.65</v>
      </c>
      <c r="J18" s="37"/>
      <c r="K18" s="30">
        <f>ROUND(I18*99%,2)</f>
        <v>645.13</v>
      </c>
    </row>
    <row r="19" spans="4:11" ht="14.1" hidden="1" customHeight="1" thickBot="1" x14ac:dyDescent="0.3">
      <c r="D19" s="22"/>
      <c r="E19" s="23"/>
      <c r="F19" s="23"/>
      <c r="G19" s="23"/>
      <c r="H19" s="23"/>
      <c r="I19" s="24"/>
      <c r="J19" s="22"/>
      <c r="K19" s="61"/>
    </row>
    <row r="20" spans="4:11" ht="14.1" hidden="1" customHeight="1" x14ac:dyDescent="0.25">
      <c r="D20" s="131" t="s">
        <v>13</v>
      </c>
      <c r="E20" s="131"/>
      <c r="F20" s="131"/>
      <c r="G20" s="131"/>
      <c r="H20" s="131"/>
      <c r="I20" s="18"/>
      <c r="J20" s="59"/>
      <c r="K20" s="19"/>
    </row>
    <row r="21" spans="4:11" ht="14.1" hidden="1" customHeight="1" x14ac:dyDescent="0.25">
      <c r="D21" s="132" t="s">
        <v>14</v>
      </c>
      <c r="E21" s="132"/>
      <c r="F21" s="132"/>
      <c r="G21" s="132"/>
      <c r="H21" s="132"/>
      <c r="I21" s="3"/>
      <c r="J21" s="133" t="s">
        <v>60</v>
      </c>
      <c r="K21" s="27"/>
    </row>
    <row r="22" spans="4:11" ht="14.1" hidden="1" customHeight="1" x14ac:dyDescent="0.25">
      <c r="D22" s="3">
        <v>95.58</v>
      </c>
      <c r="E22" s="3">
        <v>24.55</v>
      </c>
      <c r="F22" s="3">
        <v>90.58</v>
      </c>
      <c r="G22" s="3">
        <v>27.74</v>
      </c>
      <c r="H22" s="3">
        <f>ROUND(F22/D22*100,1)</f>
        <v>94.8</v>
      </c>
      <c r="I22" s="3"/>
      <c r="J22" s="133"/>
      <c r="K22" s="27"/>
    </row>
    <row r="23" spans="4:11" ht="14.1" hidden="1" customHeight="1" x14ac:dyDescent="0.25">
      <c r="D23" s="132" t="s">
        <v>15</v>
      </c>
      <c r="E23" s="132"/>
      <c r="F23" s="132"/>
      <c r="G23" s="132"/>
      <c r="H23" s="132"/>
      <c r="I23" s="3"/>
      <c r="J23" s="133"/>
      <c r="K23" s="27"/>
    </row>
    <row r="24" spans="4:11" ht="14.1" hidden="1" customHeight="1" x14ac:dyDescent="0.25">
      <c r="D24" s="3">
        <v>94.45</v>
      </c>
      <c r="E24" s="3">
        <v>23.3</v>
      </c>
      <c r="F24" s="3">
        <v>89.45</v>
      </c>
      <c r="G24" s="3">
        <v>26.33</v>
      </c>
      <c r="H24" s="3">
        <f>ROUND(F24/D24*100,1)</f>
        <v>94.7</v>
      </c>
      <c r="I24" s="3"/>
      <c r="J24" s="133"/>
      <c r="K24" s="27"/>
    </row>
    <row r="25" spans="4:11" ht="14.1" hidden="1" customHeight="1" x14ac:dyDescent="0.25">
      <c r="D25" s="132" t="s">
        <v>16</v>
      </c>
      <c r="E25" s="132"/>
      <c r="F25" s="132"/>
      <c r="G25" s="132"/>
      <c r="H25" s="132"/>
      <c r="I25" s="3"/>
      <c r="J25" s="133"/>
      <c r="K25" s="27"/>
    </row>
    <row r="26" spans="4:11" ht="14.1" hidden="1" customHeight="1" x14ac:dyDescent="0.25">
      <c r="D26" s="3">
        <v>89.84</v>
      </c>
      <c r="E26" s="3">
        <v>17.95</v>
      </c>
      <c r="F26" s="3">
        <v>74.84</v>
      </c>
      <c r="G26" s="3">
        <v>20.28</v>
      </c>
      <c r="H26" s="3">
        <f>ROUND(F26/D26*100,1)</f>
        <v>83.3</v>
      </c>
      <c r="I26" s="3"/>
      <c r="J26" s="133"/>
      <c r="K26" s="27"/>
    </row>
    <row r="27" spans="4:11" ht="14.1" hidden="1" customHeight="1" x14ac:dyDescent="0.25">
      <c r="D27" s="132" t="s">
        <v>17</v>
      </c>
      <c r="E27" s="132"/>
      <c r="F27" s="132"/>
      <c r="G27" s="132"/>
      <c r="H27" s="132"/>
      <c r="I27" s="3"/>
      <c r="J27" s="133"/>
      <c r="K27" s="27"/>
    </row>
    <row r="28" spans="4:11" ht="14.1" hidden="1" customHeight="1" x14ac:dyDescent="0.25">
      <c r="D28" s="3">
        <v>88.71</v>
      </c>
      <c r="E28" s="3">
        <v>16.7</v>
      </c>
      <c r="F28" s="3">
        <v>73.709999999999994</v>
      </c>
      <c r="G28" s="3">
        <v>18.87</v>
      </c>
      <c r="H28" s="3">
        <f>ROUND(F28/D28*100,1)</f>
        <v>83.1</v>
      </c>
      <c r="I28" s="3"/>
      <c r="J28" s="133"/>
      <c r="K28" s="27"/>
    </row>
    <row r="29" spans="4:11" ht="14.1" hidden="1" customHeight="1" x14ac:dyDescent="0.25">
      <c r="D29" s="132" t="s">
        <v>18</v>
      </c>
      <c r="E29" s="132"/>
      <c r="F29" s="132"/>
      <c r="G29" s="132"/>
      <c r="H29" s="132"/>
      <c r="I29" s="3"/>
      <c r="J29" s="133"/>
      <c r="K29" s="27"/>
    </row>
    <row r="30" spans="4:11" ht="14.1" hidden="1" customHeight="1" x14ac:dyDescent="0.25">
      <c r="D30" s="3">
        <v>57.01</v>
      </c>
      <c r="E30" s="3">
        <v>11.15</v>
      </c>
      <c r="F30" s="3">
        <v>57.01</v>
      </c>
      <c r="G30" s="3">
        <v>12.6</v>
      </c>
      <c r="H30" s="3">
        <f>ROUND(F30/D30*100,1)</f>
        <v>100</v>
      </c>
      <c r="I30" s="3"/>
      <c r="J30" s="133"/>
      <c r="K30" s="27"/>
    </row>
    <row r="31" spans="4:11" ht="14.1" hidden="1" customHeight="1" x14ac:dyDescent="0.25">
      <c r="D31" s="132" t="s">
        <v>19</v>
      </c>
      <c r="E31" s="132"/>
      <c r="F31" s="132"/>
      <c r="G31" s="132"/>
      <c r="H31" s="132"/>
      <c r="I31" s="3"/>
      <c r="J31" s="133"/>
      <c r="K31" s="27"/>
    </row>
    <row r="32" spans="4:11" ht="14.1" hidden="1" customHeight="1" x14ac:dyDescent="0.25">
      <c r="D32" s="3">
        <v>87.26</v>
      </c>
      <c r="E32" s="3">
        <v>15.49</v>
      </c>
      <c r="F32" s="3">
        <v>72.260000000000005</v>
      </c>
      <c r="G32" s="3">
        <v>17.5</v>
      </c>
      <c r="H32" s="3">
        <f>ROUND(F32/D32*100,1)</f>
        <v>82.8</v>
      </c>
      <c r="I32" s="3"/>
      <c r="J32" s="133"/>
      <c r="K32" s="27"/>
    </row>
    <row r="33" spans="4:11" ht="15.75" hidden="1" customHeight="1" thickBot="1" x14ac:dyDescent="0.3">
      <c r="D33" s="21" t="s">
        <v>1</v>
      </c>
      <c r="E33" s="20"/>
      <c r="F33" s="20"/>
      <c r="G33" s="20"/>
      <c r="H33" s="20"/>
      <c r="I33" s="45">
        <v>121605.05</v>
      </c>
      <c r="J33" s="134"/>
      <c r="K33" s="30">
        <f>ROUND(I33/2,2)</f>
        <v>60802.53</v>
      </c>
    </row>
    <row r="34" spans="4:11" ht="14.1" hidden="1" customHeight="1" x14ac:dyDescent="0.25">
      <c r="D34" s="25"/>
      <c r="E34" s="26"/>
      <c r="F34" s="26"/>
      <c r="G34" s="26"/>
      <c r="H34" s="26"/>
      <c r="I34" s="17"/>
      <c r="J34" s="62"/>
      <c r="K34" s="26"/>
    </row>
    <row r="35" spans="4:11" ht="14.1" hidden="1" customHeight="1" thickBot="1" x14ac:dyDescent="0.3">
      <c r="D35" s="155"/>
      <c r="E35" s="155"/>
      <c r="F35" s="155"/>
      <c r="G35" s="155"/>
      <c r="H35" s="155"/>
      <c r="I35" s="16"/>
      <c r="J35" s="14"/>
      <c r="K35" s="41"/>
    </row>
    <row r="36" spans="4:11" ht="14.1" hidden="1" customHeight="1" x14ac:dyDescent="0.25">
      <c r="D36" s="156" t="s">
        <v>4</v>
      </c>
      <c r="E36" s="156"/>
      <c r="F36" s="156"/>
      <c r="G36" s="156"/>
      <c r="H36" s="156"/>
      <c r="I36" s="33"/>
      <c r="J36" s="157" t="s">
        <v>61</v>
      </c>
      <c r="K36" s="19"/>
    </row>
    <row r="37" spans="4:11" ht="14.1" hidden="1" customHeight="1" x14ac:dyDescent="0.25">
      <c r="D37" s="3">
        <v>13.95</v>
      </c>
      <c r="E37" s="3">
        <v>11.46</v>
      </c>
      <c r="F37" s="3">
        <v>13.95</v>
      </c>
      <c r="G37" s="3">
        <v>12.95</v>
      </c>
      <c r="H37" s="3">
        <f>ROUND(F37/D37*100,1)</f>
        <v>100</v>
      </c>
      <c r="I37" s="3"/>
      <c r="J37" s="133"/>
      <c r="K37" s="27"/>
    </row>
    <row r="38" spans="4:11" ht="14.1" hidden="1" customHeight="1" x14ac:dyDescent="0.25">
      <c r="D38" s="158" t="s">
        <v>5</v>
      </c>
      <c r="E38" s="158"/>
      <c r="F38" s="158"/>
      <c r="G38" s="158"/>
      <c r="H38" s="158"/>
      <c r="I38" s="4"/>
      <c r="J38" s="133"/>
      <c r="K38" s="27"/>
    </row>
    <row r="39" spans="4:11" ht="14.1" hidden="1" customHeight="1" x14ac:dyDescent="0.25">
      <c r="D39" s="4">
        <v>25.65</v>
      </c>
      <c r="E39" s="4">
        <v>20.92</v>
      </c>
      <c r="F39" s="4">
        <v>25.65</v>
      </c>
      <c r="G39" s="4">
        <v>23.64</v>
      </c>
      <c r="H39" s="4">
        <f>ROUND(F39/D39*100,1)</f>
        <v>100</v>
      </c>
      <c r="I39" s="4"/>
      <c r="J39" s="133"/>
      <c r="K39" s="27"/>
    </row>
    <row r="40" spans="4:11" ht="14.1" hidden="1" customHeight="1" x14ac:dyDescent="0.25">
      <c r="D40" s="158" t="s">
        <v>6</v>
      </c>
      <c r="E40" s="158"/>
      <c r="F40" s="158"/>
      <c r="G40" s="158"/>
      <c r="H40" s="158"/>
      <c r="I40" s="4"/>
      <c r="J40" s="133"/>
      <c r="K40" s="27"/>
    </row>
    <row r="41" spans="4:11" ht="14.1" hidden="1" customHeight="1" x14ac:dyDescent="0.25">
      <c r="D41" s="4">
        <v>15.35</v>
      </c>
      <c r="E41" s="4">
        <v>12.62</v>
      </c>
      <c r="F41" s="4">
        <v>15.35</v>
      </c>
      <c r="G41" s="4">
        <v>14.26</v>
      </c>
      <c r="H41" s="4">
        <v>100</v>
      </c>
      <c r="I41" s="4"/>
      <c r="J41" s="133"/>
      <c r="K41" s="27"/>
    </row>
    <row r="42" spans="4:11" ht="14.1" hidden="1" customHeight="1" x14ac:dyDescent="0.25">
      <c r="D42" s="158" t="s">
        <v>7</v>
      </c>
      <c r="E42" s="158"/>
      <c r="F42" s="158"/>
      <c r="G42" s="158"/>
      <c r="H42" s="158"/>
      <c r="I42" s="4"/>
      <c r="J42" s="133"/>
      <c r="K42" s="27"/>
    </row>
    <row r="43" spans="4:11" ht="14.1" hidden="1" customHeight="1" x14ac:dyDescent="0.25">
      <c r="D43" s="4">
        <v>10.55</v>
      </c>
      <c r="E43" s="4">
        <v>5.1100000000000003</v>
      </c>
      <c r="F43" s="4">
        <v>10.55</v>
      </c>
      <c r="G43" s="4">
        <v>5.77</v>
      </c>
      <c r="H43" s="4">
        <f>ROUND(F43/D43*100,1)</f>
        <v>100</v>
      </c>
      <c r="I43" s="4"/>
      <c r="J43" s="133"/>
      <c r="K43" s="27"/>
    </row>
    <row r="44" spans="4:11" ht="14.1" hidden="1" customHeight="1" x14ac:dyDescent="0.25">
      <c r="D44" s="158" t="s">
        <v>8</v>
      </c>
      <c r="E44" s="158"/>
      <c r="F44" s="158"/>
      <c r="G44" s="158"/>
      <c r="H44" s="158"/>
      <c r="I44" s="4"/>
      <c r="J44" s="133"/>
      <c r="K44" s="27"/>
    </row>
    <row r="45" spans="4:11" ht="14.1" hidden="1" customHeight="1" x14ac:dyDescent="0.25">
      <c r="D45" s="4">
        <v>22.25</v>
      </c>
      <c r="E45" s="4">
        <v>8.26</v>
      </c>
      <c r="F45" s="4">
        <v>22.23</v>
      </c>
      <c r="G45" s="4">
        <v>9.33</v>
      </c>
      <c r="H45" s="4">
        <v>100</v>
      </c>
      <c r="I45" s="4"/>
      <c r="J45" s="133"/>
      <c r="K45" s="27"/>
    </row>
    <row r="46" spans="4:11" ht="14.1" hidden="1" customHeight="1" x14ac:dyDescent="0.25">
      <c r="D46" s="158" t="s">
        <v>9</v>
      </c>
      <c r="E46" s="158"/>
      <c r="F46" s="158"/>
      <c r="G46" s="158"/>
      <c r="H46" s="158"/>
      <c r="I46" s="4"/>
      <c r="J46" s="133"/>
      <c r="K46" s="27"/>
    </row>
    <row r="47" spans="4:11" ht="14.1" hidden="1" customHeight="1" x14ac:dyDescent="0.25">
      <c r="D47" s="4">
        <v>15.35</v>
      </c>
      <c r="E47" s="4">
        <v>5.47</v>
      </c>
      <c r="F47" s="4">
        <v>15.35</v>
      </c>
      <c r="G47" s="4">
        <v>6.18</v>
      </c>
      <c r="H47" s="4">
        <f>ROUND(F47/D47*100,1)</f>
        <v>100</v>
      </c>
      <c r="I47" s="4"/>
      <c r="J47" s="133"/>
      <c r="K47" s="27"/>
    </row>
    <row r="48" spans="4:11" ht="14.1" hidden="1" customHeight="1" x14ac:dyDescent="0.25">
      <c r="D48" s="158" t="s">
        <v>10</v>
      </c>
      <c r="E48" s="158"/>
      <c r="F48" s="158"/>
      <c r="G48" s="158"/>
      <c r="H48" s="158"/>
      <c r="I48" s="4"/>
      <c r="J48" s="133"/>
      <c r="K48" s="27"/>
    </row>
    <row r="49" spans="4:11" ht="14.1" hidden="1" customHeight="1" x14ac:dyDescent="0.25">
      <c r="D49" s="4">
        <v>10.55</v>
      </c>
      <c r="E49" s="4">
        <v>5.52</v>
      </c>
      <c r="F49" s="4">
        <v>10.55</v>
      </c>
      <c r="G49" s="4">
        <v>6.24</v>
      </c>
      <c r="H49" s="4">
        <f>ROUND(F49/D49*100,1)</f>
        <v>100</v>
      </c>
      <c r="I49" s="4"/>
      <c r="J49" s="133"/>
      <c r="K49" s="27"/>
    </row>
    <row r="50" spans="4:11" ht="14.1" hidden="1" customHeight="1" x14ac:dyDescent="0.25">
      <c r="D50" s="158" t="s">
        <v>11</v>
      </c>
      <c r="E50" s="158"/>
      <c r="F50" s="158"/>
      <c r="G50" s="158"/>
      <c r="H50" s="158"/>
      <c r="I50" s="4"/>
      <c r="J50" s="133"/>
      <c r="K50" s="27"/>
    </row>
    <row r="51" spans="4:11" ht="14.1" hidden="1" customHeight="1" x14ac:dyDescent="0.25">
      <c r="D51" s="4">
        <v>22.25</v>
      </c>
      <c r="E51" s="4">
        <v>8.65</v>
      </c>
      <c r="F51" s="4">
        <v>22.25</v>
      </c>
      <c r="G51" s="4">
        <v>9.77</v>
      </c>
      <c r="H51" s="4">
        <f>ROUND(F51/D51*100,1)</f>
        <v>100</v>
      </c>
      <c r="I51" s="4"/>
      <c r="J51" s="133"/>
      <c r="K51" s="27"/>
    </row>
    <row r="52" spans="4:11" ht="14.1" hidden="1" customHeight="1" x14ac:dyDescent="0.25">
      <c r="D52" s="158" t="s">
        <v>12</v>
      </c>
      <c r="E52" s="158"/>
      <c r="F52" s="158"/>
      <c r="G52" s="158"/>
      <c r="H52" s="158"/>
      <c r="I52" s="4"/>
      <c r="J52" s="133"/>
      <c r="K52" s="27"/>
    </row>
    <row r="53" spans="4:11" ht="14.1" hidden="1" customHeight="1" x14ac:dyDescent="0.25">
      <c r="D53" s="4">
        <v>9.9499999999999993</v>
      </c>
      <c r="E53" s="4">
        <v>3.89</v>
      </c>
      <c r="F53" s="4">
        <v>9.9499999999999993</v>
      </c>
      <c r="G53" s="4">
        <v>4.3899999999999997</v>
      </c>
      <c r="H53" s="4">
        <f>ROUND(F53/D53*100,1)</f>
        <v>100</v>
      </c>
      <c r="I53" s="4"/>
      <c r="J53" s="133"/>
      <c r="K53" s="27"/>
    </row>
    <row r="54" spans="4:11" ht="15.75" hidden="1" customHeight="1" thickBot="1" x14ac:dyDescent="0.3">
      <c r="D54" s="34" t="s">
        <v>1</v>
      </c>
      <c r="E54" s="35"/>
      <c r="F54" s="35"/>
      <c r="G54" s="35"/>
      <c r="H54" s="36"/>
      <c r="I54" s="46">
        <v>11014.01</v>
      </c>
      <c r="J54" s="134"/>
      <c r="K54" s="30">
        <v>0</v>
      </c>
    </row>
    <row r="55" spans="4:11" ht="14.1" hidden="1" customHeight="1" x14ac:dyDescent="0.25">
      <c r="D55" s="28"/>
      <c r="E55" s="29"/>
      <c r="F55" s="29"/>
      <c r="G55" s="29"/>
      <c r="H55" s="31"/>
      <c r="I55" s="32"/>
      <c r="J55" s="62"/>
      <c r="K55" s="26"/>
    </row>
    <row r="56" spans="4:11" ht="14.1" hidden="1" customHeight="1" thickBot="1" x14ac:dyDescent="0.3">
      <c r="D56" s="155" t="s">
        <v>3</v>
      </c>
      <c r="E56" s="155"/>
      <c r="F56" s="155"/>
      <c r="G56" s="155"/>
      <c r="H56" s="155"/>
      <c r="I56" s="16"/>
      <c r="J56" s="14"/>
      <c r="K56" s="41"/>
    </row>
    <row r="57" spans="4:11" ht="14.1" hidden="1" customHeight="1" x14ac:dyDescent="0.25">
      <c r="D57" s="131" t="s">
        <v>20</v>
      </c>
      <c r="E57" s="131"/>
      <c r="F57" s="131"/>
      <c r="G57" s="131"/>
      <c r="H57" s="131"/>
      <c r="I57" s="18"/>
      <c r="J57" s="59"/>
      <c r="K57" s="19"/>
    </row>
    <row r="58" spans="4:11" ht="14.1" hidden="1" customHeight="1" x14ac:dyDescent="0.25">
      <c r="D58" s="3">
        <v>13.62</v>
      </c>
      <c r="E58" s="3">
        <v>10.99</v>
      </c>
      <c r="F58" s="3">
        <v>12.42</v>
      </c>
      <c r="G58" s="3">
        <v>12.42</v>
      </c>
      <c r="H58" s="4">
        <f>ROUND(F58/D58*100,1)</f>
        <v>91.2</v>
      </c>
      <c r="I58" s="3"/>
      <c r="J58" s="8"/>
      <c r="K58" s="27"/>
    </row>
    <row r="59" spans="4:11" ht="14.1" hidden="1" customHeight="1" x14ac:dyDescent="0.25">
      <c r="D59" s="132" t="s">
        <v>21</v>
      </c>
      <c r="E59" s="132"/>
      <c r="F59" s="132"/>
      <c r="G59" s="132"/>
      <c r="H59" s="132"/>
      <c r="I59" s="3"/>
      <c r="J59" s="8"/>
      <c r="K59" s="27"/>
    </row>
    <row r="60" spans="4:11" ht="14.1" hidden="1" customHeight="1" x14ac:dyDescent="0.25">
      <c r="D60" s="3">
        <v>9.67</v>
      </c>
      <c r="E60" s="3">
        <v>6.06</v>
      </c>
      <c r="F60" s="3">
        <v>6.85</v>
      </c>
      <c r="G60" s="3">
        <v>6.85</v>
      </c>
      <c r="H60" s="3">
        <f>ROUND(F60/D60*100,1)</f>
        <v>70.8</v>
      </c>
      <c r="I60" s="3"/>
      <c r="J60" s="8"/>
      <c r="K60" s="27"/>
    </row>
    <row r="61" spans="4:11" ht="14.1" hidden="1" customHeight="1" x14ac:dyDescent="0.25">
      <c r="D61" s="132" t="s">
        <v>22</v>
      </c>
      <c r="E61" s="132"/>
      <c r="F61" s="132"/>
      <c r="G61" s="132"/>
      <c r="H61" s="132"/>
      <c r="I61" s="3"/>
      <c r="J61" s="8"/>
      <c r="K61" s="27"/>
    </row>
    <row r="62" spans="4:11" ht="14.1" hidden="1" customHeight="1" x14ac:dyDescent="0.25">
      <c r="D62" s="3">
        <v>61.74</v>
      </c>
      <c r="E62" s="3">
        <v>32.229999999999997</v>
      </c>
      <c r="F62" s="3">
        <v>49.92</v>
      </c>
      <c r="G62" s="3">
        <v>36.42</v>
      </c>
      <c r="H62" s="3">
        <f>ROUND(F62/D62*100,1)</f>
        <v>80.900000000000006</v>
      </c>
      <c r="I62" s="3"/>
      <c r="J62" s="8"/>
      <c r="K62" s="27"/>
    </row>
    <row r="63" spans="4:11" ht="14.1" hidden="1" customHeight="1" thickBot="1" x14ac:dyDescent="0.3">
      <c r="D63" s="21" t="s">
        <v>1</v>
      </c>
      <c r="E63" s="37"/>
      <c r="F63" s="37"/>
      <c r="G63" s="37"/>
      <c r="H63" s="37"/>
      <c r="I63" s="45">
        <v>1912.85</v>
      </c>
      <c r="J63" s="37"/>
      <c r="K63" s="30">
        <f>ROUND(I63*99%,2)</f>
        <v>1893.72</v>
      </c>
    </row>
    <row r="64" spans="4:11" ht="14.1" hidden="1" customHeight="1" x14ac:dyDescent="0.25">
      <c r="D64" s="25"/>
      <c r="E64" s="15"/>
      <c r="F64" s="15"/>
      <c r="G64" s="15"/>
      <c r="H64" s="15"/>
      <c r="I64" s="17"/>
      <c r="J64" s="15"/>
      <c r="K64" s="26"/>
    </row>
    <row r="65" spans="4:11" ht="14.1" hidden="1" customHeight="1" thickBot="1" x14ac:dyDescent="0.3">
      <c r="D65" s="155" t="s">
        <v>23</v>
      </c>
      <c r="E65" s="155"/>
      <c r="F65" s="155"/>
      <c r="G65" s="155"/>
      <c r="H65" s="155"/>
      <c r="I65" s="16"/>
      <c r="J65" s="14"/>
      <c r="K65" s="41"/>
    </row>
    <row r="66" spans="4:11" ht="14.1" hidden="1" customHeight="1" x14ac:dyDescent="0.25">
      <c r="D66" s="131" t="s">
        <v>24</v>
      </c>
      <c r="E66" s="131"/>
      <c r="F66" s="131"/>
      <c r="G66" s="131"/>
      <c r="H66" s="131"/>
      <c r="I66" s="18"/>
      <c r="J66" s="59"/>
      <c r="K66" s="19"/>
    </row>
    <row r="67" spans="4:11" ht="14.1" hidden="1" customHeight="1" x14ac:dyDescent="0.25">
      <c r="D67" s="132" t="s">
        <v>25</v>
      </c>
      <c r="E67" s="132"/>
      <c r="F67" s="132"/>
      <c r="G67" s="132"/>
      <c r="H67" s="132"/>
      <c r="I67" s="3"/>
      <c r="J67" s="8"/>
      <c r="K67" s="27"/>
    </row>
    <row r="68" spans="4:11" ht="14.1" hidden="1" customHeight="1" x14ac:dyDescent="0.25">
      <c r="D68" s="3">
        <v>75.28</v>
      </c>
      <c r="E68" s="3">
        <v>59.39</v>
      </c>
      <c r="F68" s="3">
        <v>85.07</v>
      </c>
      <c r="G68" s="3">
        <v>67.11</v>
      </c>
      <c r="H68" s="10">
        <f>ROUND(F68/D68*100,1)</f>
        <v>113</v>
      </c>
      <c r="I68" s="3"/>
      <c r="J68" s="8"/>
      <c r="K68" s="27"/>
    </row>
    <row r="69" spans="4:11" ht="14.1" hidden="1" customHeight="1" x14ac:dyDescent="0.25">
      <c r="D69" s="132" t="s">
        <v>26</v>
      </c>
      <c r="E69" s="132"/>
      <c r="F69" s="132"/>
      <c r="G69" s="132"/>
      <c r="H69" s="132"/>
      <c r="I69" s="3"/>
      <c r="J69" s="8"/>
      <c r="K69" s="27"/>
    </row>
    <row r="70" spans="4:11" ht="14.1" hidden="1" customHeight="1" x14ac:dyDescent="0.25">
      <c r="D70" s="3">
        <v>67.569999999999993</v>
      </c>
      <c r="E70" s="3">
        <v>49.63</v>
      </c>
      <c r="F70" s="3">
        <v>71.98</v>
      </c>
      <c r="G70" s="3">
        <v>56.08</v>
      </c>
      <c r="H70" s="3">
        <f>ROUND(F70/D70*100,1)</f>
        <v>106.5</v>
      </c>
      <c r="I70" s="3"/>
      <c r="J70" s="8"/>
      <c r="K70" s="27"/>
    </row>
    <row r="71" spans="4:11" ht="14.1" hidden="1" customHeight="1" x14ac:dyDescent="0.25">
      <c r="D71" s="132" t="s">
        <v>27</v>
      </c>
      <c r="E71" s="132"/>
      <c r="F71" s="132"/>
      <c r="G71" s="132"/>
      <c r="H71" s="132"/>
      <c r="I71" s="3"/>
      <c r="J71" s="8"/>
      <c r="K71" s="27"/>
    </row>
    <row r="72" spans="4:11" ht="14.1" hidden="1" customHeight="1" x14ac:dyDescent="0.25">
      <c r="D72" s="3">
        <v>56.31</v>
      </c>
      <c r="E72" s="3">
        <v>45.02</v>
      </c>
      <c r="F72" s="3">
        <v>63.63</v>
      </c>
      <c r="G72" s="3">
        <v>50.87</v>
      </c>
      <c r="H72" s="10">
        <f>ROUND(F72/D72*100,1)</f>
        <v>113</v>
      </c>
      <c r="I72" s="3"/>
      <c r="J72" s="8"/>
      <c r="K72" s="27"/>
    </row>
    <row r="73" spans="4:11" ht="14.1" hidden="1" customHeight="1" x14ac:dyDescent="0.25">
      <c r="D73" s="132" t="s">
        <v>28</v>
      </c>
      <c r="E73" s="132"/>
      <c r="F73" s="132"/>
      <c r="G73" s="132"/>
      <c r="H73" s="132"/>
      <c r="I73" s="3"/>
      <c r="J73" s="8"/>
      <c r="K73" s="27"/>
    </row>
    <row r="74" spans="4:11" ht="14.1" hidden="1" customHeight="1" x14ac:dyDescent="0.25">
      <c r="D74" s="3">
        <v>94.32</v>
      </c>
      <c r="E74" s="3">
        <v>59.39</v>
      </c>
      <c r="F74" s="3">
        <v>93.95</v>
      </c>
      <c r="G74" s="3">
        <v>67.11</v>
      </c>
      <c r="H74" s="3">
        <f>ROUND(F74/D74*100,1)</f>
        <v>99.6</v>
      </c>
      <c r="I74" s="3"/>
      <c r="J74" s="8"/>
      <c r="K74" s="27"/>
    </row>
    <row r="75" spans="4:11" ht="14.1" hidden="1" customHeight="1" x14ac:dyDescent="0.25">
      <c r="D75" s="132" t="s">
        <v>29</v>
      </c>
      <c r="E75" s="132"/>
      <c r="F75" s="132"/>
      <c r="G75" s="132"/>
      <c r="H75" s="132"/>
      <c r="I75" s="3"/>
      <c r="J75" s="8"/>
      <c r="K75" s="27"/>
    </row>
    <row r="76" spans="4:11" ht="14.1" hidden="1" customHeight="1" x14ac:dyDescent="0.25">
      <c r="D76" s="3">
        <v>54.14</v>
      </c>
      <c r="E76" s="3">
        <v>54.14</v>
      </c>
      <c r="F76" s="3">
        <v>46.21</v>
      </c>
      <c r="G76" s="3">
        <v>46.21</v>
      </c>
      <c r="H76" s="3">
        <f>ROUND(F76/D76*100,1)</f>
        <v>85.4</v>
      </c>
      <c r="I76" s="3"/>
      <c r="J76" s="8"/>
      <c r="K76" s="27"/>
    </row>
    <row r="77" spans="4:11" ht="14.1" hidden="1" customHeight="1" x14ac:dyDescent="0.25">
      <c r="D77" s="132" t="s">
        <v>30</v>
      </c>
      <c r="E77" s="132"/>
      <c r="F77" s="132"/>
      <c r="G77" s="132"/>
      <c r="H77" s="132"/>
      <c r="I77" s="3"/>
      <c r="J77" s="8"/>
      <c r="K77" s="27"/>
    </row>
    <row r="78" spans="4:11" ht="14.1" hidden="1" customHeight="1" x14ac:dyDescent="0.25">
      <c r="D78" s="3">
        <v>55.07</v>
      </c>
      <c r="E78" s="3">
        <v>44.55</v>
      </c>
      <c r="F78" s="3">
        <v>62.23</v>
      </c>
      <c r="G78" s="3">
        <v>50.34</v>
      </c>
      <c r="H78" s="10">
        <f>ROUND(F78/D78*100,1)</f>
        <v>113</v>
      </c>
      <c r="I78" s="3"/>
      <c r="J78" s="8"/>
      <c r="K78" s="27"/>
    </row>
    <row r="79" spans="4:11" ht="14.1" hidden="1" customHeight="1" x14ac:dyDescent="0.25">
      <c r="D79" s="132" t="s">
        <v>31</v>
      </c>
      <c r="E79" s="132"/>
      <c r="F79" s="132"/>
      <c r="G79" s="132"/>
      <c r="H79" s="132"/>
      <c r="I79" s="3"/>
      <c r="J79" s="8"/>
      <c r="K79" s="27"/>
    </row>
    <row r="80" spans="4:11" ht="14.1" hidden="1" customHeight="1" x14ac:dyDescent="0.25">
      <c r="D80" s="3">
        <v>59.44</v>
      </c>
      <c r="E80" s="3">
        <v>44.55</v>
      </c>
      <c r="F80" s="3">
        <v>67.17</v>
      </c>
      <c r="G80" s="3">
        <v>50.34</v>
      </c>
      <c r="H80" s="10">
        <f>ROUND(F80/D80*100,1)</f>
        <v>113</v>
      </c>
      <c r="I80" s="3"/>
      <c r="J80" s="8"/>
      <c r="K80" s="27"/>
    </row>
    <row r="81" spans="4:11" ht="14.1" hidden="1" customHeight="1" x14ac:dyDescent="0.25">
      <c r="D81" s="132" t="s">
        <v>32</v>
      </c>
      <c r="E81" s="132"/>
      <c r="F81" s="132"/>
      <c r="G81" s="132"/>
      <c r="H81" s="132"/>
      <c r="I81" s="3"/>
      <c r="J81" s="8"/>
      <c r="K81" s="27"/>
    </row>
    <row r="82" spans="4:11" ht="14.1" hidden="1" customHeight="1" x14ac:dyDescent="0.25">
      <c r="D82" s="3">
        <v>82.67</v>
      </c>
      <c r="E82" s="3">
        <v>68.83</v>
      </c>
      <c r="F82" s="3">
        <v>93.42</v>
      </c>
      <c r="G82" s="3">
        <v>77.78</v>
      </c>
      <c r="H82" s="10">
        <f>ROUND(F82/D82*100,1)</f>
        <v>113</v>
      </c>
      <c r="I82" s="3"/>
      <c r="J82" s="8"/>
      <c r="K82" s="27"/>
    </row>
    <row r="83" spans="4:11" ht="14.1" hidden="1" customHeight="1" x14ac:dyDescent="0.25">
      <c r="D83" s="132" t="s">
        <v>33</v>
      </c>
      <c r="E83" s="132"/>
      <c r="F83" s="132"/>
      <c r="G83" s="132"/>
      <c r="H83" s="132"/>
      <c r="I83" s="3"/>
      <c r="J83" s="8"/>
      <c r="K83" s="27"/>
    </row>
    <row r="84" spans="4:11" ht="14.1" hidden="1" customHeight="1" x14ac:dyDescent="0.25">
      <c r="D84" s="3">
        <v>126.87</v>
      </c>
      <c r="E84" s="3">
        <v>79.84</v>
      </c>
      <c r="F84" s="3">
        <v>143.36000000000001</v>
      </c>
      <c r="G84" s="3">
        <v>90.22</v>
      </c>
      <c r="H84" s="10">
        <f>ROUND(F84/D84*100,1)</f>
        <v>113</v>
      </c>
      <c r="I84" s="3"/>
      <c r="J84" s="8"/>
      <c r="K84" s="27"/>
    </row>
    <row r="85" spans="4:11" ht="14.1" hidden="1" customHeight="1" x14ac:dyDescent="0.25">
      <c r="D85" s="132" t="s">
        <v>48</v>
      </c>
      <c r="E85" s="132"/>
      <c r="F85" s="132"/>
      <c r="G85" s="132"/>
      <c r="H85" s="132"/>
      <c r="I85" s="3"/>
      <c r="J85" s="8"/>
      <c r="K85" s="27"/>
    </row>
    <row r="86" spans="4:11" ht="14.1" hidden="1" customHeight="1" x14ac:dyDescent="0.25">
      <c r="D86" s="3">
        <v>164.82</v>
      </c>
      <c r="E86" s="3">
        <v>76.88</v>
      </c>
      <c r="F86" s="3">
        <v>160.1</v>
      </c>
      <c r="G86" s="3">
        <v>86.87</v>
      </c>
      <c r="H86" s="3">
        <f>ROUND(F86/D86*100,1)</f>
        <v>97.1</v>
      </c>
      <c r="I86" s="3"/>
      <c r="J86" s="8"/>
      <c r="K86" s="27"/>
    </row>
    <row r="87" spans="4:11" ht="14.1" hidden="1" customHeight="1" x14ac:dyDescent="0.25">
      <c r="D87" s="132" t="s">
        <v>34</v>
      </c>
      <c r="E87" s="132"/>
      <c r="F87" s="132"/>
      <c r="G87" s="132"/>
      <c r="H87" s="132"/>
      <c r="I87" s="6"/>
      <c r="J87" s="8"/>
      <c r="K87" s="27"/>
    </row>
    <row r="88" spans="4:11" ht="14.1" hidden="1" customHeight="1" x14ac:dyDescent="0.25">
      <c r="D88" s="132" t="s">
        <v>23</v>
      </c>
      <c r="E88" s="132"/>
      <c r="F88" s="132"/>
      <c r="G88" s="132"/>
      <c r="H88" s="132"/>
      <c r="I88" s="3"/>
      <c r="J88" s="8"/>
      <c r="K88" s="27"/>
    </row>
    <row r="89" spans="4:11" ht="14.1" hidden="1" customHeight="1" x14ac:dyDescent="0.25">
      <c r="D89" s="132" t="s">
        <v>36</v>
      </c>
      <c r="E89" s="132"/>
      <c r="F89" s="132"/>
      <c r="G89" s="132"/>
      <c r="H89" s="132"/>
      <c r="I89" s="3"/>
      <c r="J89" s="8"/>
      <c r="K89" s="27"/>
    </row>
    <row r="90" spans="4:11" ht="14.1" hidden="1" customHeight="1" x14ac:dyDescent="0.25">
      <c r="D90" s="3">
        <v>15.82</v>
      </c>
      <c r="E90" s="3">
        <v>15.82</v>
      </c>
      <c r="F90" s="3">
        <v>15.82</v>
      </c>
      <c r="G90" s="3">
        <v>15.82</v>
      </c>
      <c r="H90" s="3">
        <f>ROUND(F90/D90*100,1)</f>
        <v>100</v>
      </c>
      <c r="I90" s="3"/>
      <c r="J90" s="8"/>
      <c r="K90" s="27"/>
    </row>
    <row r="91" spans="4:11" ht="14.1" hidden="1" customHeight="1" x14ac:dyDescent="0.25">
      <c r="D91" s="132" t="s">
        <v>35</v>
      </c>
      <c r="E91" s="132"/>
      <c r="F91" s="132"/>
      <c r="G91" s="132"/>
      <c r="H91" s="132"/>
      <c r="I91" s="3"/>
      <c r="J91" s="8"/>
      <c r="K91" s="27"/>
    </row>
    <row r="92" spans="4:11" ht="14.1" hidden="1" customHeight="1" x14ac:dyDescent="0.25">
      <c r="D92" s="3">
        <v>14.83</v>
      </c>
      <c r="E92" s="3">
        <v>14.83</v>
      </c>
      <c r="F92" s="3">
        <v>14.83</v>
      </c>
      <c r="G92" s="3">
        <v>14.83</v>
      </c>
      <c r="H92" s="3">
        <f>ROUND(F92/D92*100,1)</f>
        <v>100</v>
      </c>
      <c r="I92" s="3"/>
      <c r="J92" s="8"/>
      <c r="K92" s="27"/>
    </row>
    <row r="93" spans="4:11" ht="14.1" hidden="1" customHeight="1" x14ac:dyDescent="0.25">
      <c r="D93" s="132" t="s">
        <v>37</v>
      </c>
      <c r="E93" s="132"/>
      <c r="F93" s="132"/>
      <c r="G93" s="132"/>
      <c r="H93" s="132"/>
      <c r="I93" s="3"/>
      <c r="J93" s="8"/>
      <c r="K93" s="27"/>
    </row>
    <row r="94" spans="4:11" ht="14.1" hidden="1" customHeight="1" x14ac:dyDescent="0.25">
      <c r="D94" s="3">
        <v>13.16</v>
      </c>
      <c r="E94" s="3">
        <v>9.58</v>
      </c>
      <c r="F94" s="3">
        <v>13.16</v>
      </c>
      <c r="G94" s="3">
        <v>10.82</v>
      </c>
      <c r="H94" s="3">
        <f>ROUND(F94/D94*100,1)</f>
        <v>100</v>
      </c>
      <c r="I94" s="3"/>
      <c r="J94" s="8"/>
      <c r="K94" s="27"/>
    </row>
    <row r="95" spans="4:11" ht="14.1" hidden="1" customHeight="1" x14ac:dyDescent="0.25">
      <c r="D95" s="132" t="s">
        <v>38</v>
      </c>
      <c r="E95" s="132"/>
      <c r="F95" s="132"/>
      <c r="G95" s="132"/>
      <c r="H95" s="132"/>
      <c r="I95" s="3"/>
      <c r="J95" s="8"/>
      <c r="K95" s="27"/>
    </row>
    <row r="96" spans="4:11" ht="14.1" hidden="1" customHeight="1" x14ac:dyDescent="0.25">
      <c r="D96" s="132" t="s">
        <v>39</v>
      </c>
      <c r="E96" s="132"/>
      <c r="F96" s="132"/>
      <c r="G96" s="132"/>
      <c r="H96" s="132"/>
      <c r="I96" s="3"/>
      <c r="J96" s="8"/>
      <c r="K96" s="27"/>
    </row>
    <row r="97" spans="4:11" ht="14.1" hidden="1" customHeight="1" x14ac:dyDescent="0.25">
      <c r="D97" s="3">
        <v>5.0599999999999996</v>
      </c>
      <c r="E97" s="3">
        <v>5.0599999999999996</v>
      </c>
      <c r="F97" s="3">
        <v>5.0599999999999996</v>
      </c>
      <c r="G97" s="3">
        <v>5.0599999999999996</v>
      </c>
      <c r="H97" s="3">
        <f>ROUND(F97/D97*100,1)</f>
        <v>100</v>
      </c>
      <c r="I97" s="3"/>
      <c r="J97" s="8"/>
      <c r="K97" s="27"/>
    </row>
    <row r="98" spans="4:11" ht="14.1" hidden="1" customHeight="1" x14ac:dyDescent="0.25">
      <c r="D98" s="132" t="s">
        <v>40</v>
      </c>
      <c r="E98" s="132"/>
      <c r="F98" s="132"/>
      <c r="G98" s="132"/>
      <c r="H98" s="132"/>
      <c r="I98" s="3"/>
      <c r="J98" s="8"/>
      <c r="K98" s="27"/>
    </row>
    <row r="99" spans="4:11" ht="14.1" hidden="1" customHeight="1" x14ac:dyDescent="0.25">
      <c r="D99" s="132" t="s">
        <v>41</v>
      </c>
      <c r="E99" s="132"/>
      <c r="F99" s="132"/>
      <c r="G99" s="132"/>
      <c r="H99" s="132"/>
      <c r="I99" s="3"/>
      <c r="J99" s="8"/>
      <c r="K99" s="27"/>
    </row>
    <row r="100" spans="4:11" ht="14.1" hidden="1" customHeight="1" x14ac:dyDescent="0.25">
      <c r="D100" s="3">
        <v>13.94</v>
      </c>
      <c r="E100" s="3">
        <v>12.62</v>
      </c>
      <c r="F100" s="3">
        <v>13.94</v>
      </c>
      <c r="G100" s="3">
        <v>13.94</v>
      </c>
      <c r="H100" s="3">
        <f>ROUND(F100/D100*100,1)</f>
        <v>100</v>
      </c>
      <c r="I100" s="3"/>
      <c r="J100" s="8"/>
      <c r="K100" s="27"/>
    </row>
    <row r="101" spans="4:11" ht="14.1" hidden="1" customHeight="1" x14ac:dyDescent="0.25">
      <c r="D101" s="132" t="s">
        <v>42</v>
      </c>
      <c r="E101" s="132"/>
      <c r="F101" s="132"/>
      <c r="G101" s="132"/>
      <c r="H101" s="132"/>
      <c r="I101" s="3"/>
      <c r="J101" s="8"/>
      <c r="K101" s="27"/>
    </row>
    <row r="102" spans="4:11" ht="14.1" hidden="1" customHeight="1" x14ac:dyDescent="0.25">
      <c r="D102" s="3">
        <v>4.17</v>
      </c>
      <c r="E102" s="3">
        <v>4.17</v>
      </c>
      <c r="F102" s="3">
        <v>4.17</v>
      </c>
      <c r="G102" s="3">
        <v>4.17</v>
      </c>
      <c r="H102" s="3">
        <f>ROUND(F102/D102*100,1)</f>
        <v>100</v>
      </c>
      <c r="I102" s="3"/>
      <c r="J102" s="8"/>
      <c r="K102" s="27"/>
    </row>
    <row r="103" spans="4:11" ht="14.1" hidden="1" customHeight="1" x14ac:dyDescent="0.25">
      <c r="D103" s="132" t="s">
        <v>43</v>
      </c>
      <c r="E103" s="132"/>
      <c r="F103" s="132"/>
      <c r="G103" s="132"/>
      <c r="H103" s="132"/>
      <c r="I103" s="3"/>
      <c r="J103" s="8"/>
      <c r="K103" s="27"/>
    </row>
    <row r="104" spans="4:11" ht="14.1" hidden="1" customHeight="1" x14ac:dyDescent="0.25">
      <c r="D104" s="3">
        <v>13.77</v>
      </c>
      <c r="E104" s="3">
        <v>12.62</v>
      </c>
      <c r="F104" s="3">
        <v>13.77</v>
      </c>
      <c r="G104" s="3">
        <v>13.77</v>
      </c>
      <c r="H104" s="3">
        <f>ROUND(F104/D104*100,1)</f>
        <v>100</v>
      </c>
      <c r="I104" s="3"/>
      <c r="J104" s="8"/>
      <c r="K104" s="27"/>
    </row>
    <row r="105" spans="4:11" ht="14.1" hidden="1" customHeight="1" x14ac:dyDescent="0.25">
      <c r="D105" s="132" t="s">
        <v>44</v>
      </c>
      <c r="E105" s="132"/>
      <c r="F105" s="132"/>
      <c r="G105" s="132"/>
      <c r="H105" s="132"/>
      <c r="I105" s="3"/>
      <c r="J105" s="8"/>
      <c r="K105" s="27"/>
    </row>
    <row r="106" spans="4:11" ht="14.1" hidden="1" customHeight="1" x14ac:dyDescent="0.25">
      <c r="D106" s="3">
        <v>14.51</v>
      </c>
      <c r="E106" s="3">
        <v>10.97</v>
      </c>
      <c r="F106" s="3">
        <v>14.51</v>
      </c>
      <c r="G106" s="3">
        <v>12.4</v>
      </c>
      <c r="H106" s="3">
        <f>ROUND(F106/D106*100,1)</f>
        <v>100</v>
      </c>
      <c r="I106" s="3"/>
      <c r="J106" s="8"/>
      <c r="K106" s="27"/>
    </row>
    <row r="107" spans="4:11" ht="14.1" hidden="1" customHeight="1" x14ac:dyDescent="0.25">
      <c r="D107" s="132" t="s">
        <v>45</v>
      </c>
      <c r="E107" s="132"/>
      <c r="F107" s="132"/>
      <c r="G107" s="132"/>
      <c r="H107" s="132"/>
      <c r="I107" s="3"/>
      <c r="J107" s="8"/>
      <c r="K107" s="27"/>
    </row>
    <row r="108" spans="4:11" ht="14.1" hidden="1" customHeight="1" x14ac:dyDescent="0.25">
      <c r="D108" s="3">
        <v>20.34</v>
      </c>
      <c r="E108" s="3">
        <v>12.62</v>
      </c>
      <c r="F108" s="3">
        <v>20.34</v>
      </c>
      <c r="G108" s="3">
        <v>14.26</v>
      </c>
      <c r="H108" s="3">
        <f>ROUND(F108/D108*100,1)</f>
        <v>100</v>
      </c>
      <c r="I108" s="3"/>
      <c r="J108" s="8"/>
      <c r="K108" s="27"/>
    </row>
    <row r="109" spans="4:11" ht="14.1" hidden="1" customHeight="1" x14ac:dyDescent="0.25">
      <c r="D109" s="132" t="s">
        <v>46</v>
      </c>
      <c r="E109" s="132"/>
      <c r="F109" s="132"/>
      <c r="G109" s="132"/>
      <c r="H109" s="132"/>
      <c r="I109" s="3"/>
      <c r="J109" s="8"/>
      <c r="K109" s="27"/>
    </row>
    <row r="110" spans="4:11" ht="14.1" hidden="1" customHeight="1" x14ac:dyDescent="0.25">
      <c r="D110" s="3">
        <v>17.07</v>
      </c>
      <c r="E110" s="3">
        <v>12.62</v>
      </c>
      <c r="F110" s="3">
        <v>17.07</v>
      </c>
      <c r="G110" s="3">
        <v>14.26</v>
      </c>
      <c r="H110" s="3">
        <f>ROUND(F110/D110*100,1)</f>
        <v>100</v>
      </c>
      <c r="I110" s="3"/>
      <c r="J110" s="8"/>
      <c r="K110" s="27"/>
    </row>
    <row r="111" spans="4:11" ht="14.1" hidden="1" customHeight="1" x14ac:dyDescent="0.25">
      <c r="D111" s="132" t="s">
        <v>47</v>
      </c>
      <c r="E111" s="132"/>
      <c r="F111" s="132"/>
      <c r="G111" s="132"/>
      <c r="H111" s="132"/>
      <c r="I111" s="3"/>
      <c r="J111" s="8"/>
      <c r="K111" s="27"/>
    </row>
    <row r="112" spans="4:11" ht="14.1" hidden="1" customHeight="1" x14ac:dyDescent="0.25">
      <c r="D112" s="3">
        <v>11.73</v>
      </c>
      <c r="E112" s="3">
        <v>11.73</v>
      </c>
      <c r="F112" s="3">
        <v>11.73</v>
      </c>
      <c r="G112" s="3">
        <v>11.73</v>
      </c>
      <c r="H112" s="3">
        <f>ROUND(F112/D112*100,1)</f>
        <v>100</v>
      </c>
      <c r="I112" s="3"/>
      <c r="J112" s="8"/>
      <c r="K112" s="27"/>
    </row>
    <row r="113" spans="4:11" ht="14.1" hidden="1" customHeight="1" x14ac:dyDescent="0.25">
      <c r="D113" s="132" t="s">
        <v>48</v>
      </c>
      <c r="E113" s="132"/>
      <c r="F113" s="132"/>
      <c r="G113" s="132"/>
      <c r="H113" s="132"/>
      <c r="I113" s="3"/>
      <c r="J113" s="8"/>
      <c r="K113" s="27"/>
    </row>
    <row r="114" spans="4:11" ht="14.1" hidden="1" customHeight="1" x14ac:dyDescent="0.25">
      <c r="D114" s="132" t="s">
        <v>49</v>
      </c>
      <c r="E114" s="132"/>
      <c r="F114" s="132"/>
      <c r="G114" s="132"/>
      <c r="H114" s="132"/>
      <c r="I114" s="3"/>
      <c r="J114" s="8"/>
      <c r="K114" s="27"/>
    </row>
    <row r="115" spans="4:11" ht="14.1" hidden="1" customHeight="1" x14ac:dyDescent="0.25">
      <c r="D115" s="3">
        <v>20.39</v>
      </c>
      <c r="E115" s="3">
        <v>16.82</v>
      </c>
      <c r="F115" s="3">
        <v>20.39</v>
      </c>
      <c r="G115" s="3">
        <v>19.010000000000002</v>
      </c>
      <c r="H115" s="3">
        <f>ROUND(F115/D115*100,1)</f>
        <v>100</v>
      </c>
      <c r="I115" s="3"/>
      <c r="J115" s="8"/>
      <c r="K115" s="27"/>
    </row>
    <row r="116" spans="4:11" ht="14.1" hidden="1" customHeight="1" x14ac:dyDescent="0.25">
      <c r="D116" s="132" t="s">
        <v>50</v>
      </c>
      <c r="E116" s="132"/>
      <c r="F116" s="132"/>
      <c r="G116" s="132"/>
      <c r="H116" s="132"/>
      <c r="I116" s="3"/>
      <c r="J116" s="8"/>
      <c r="K116" s="27"/>
    </row>
    <row r="117" spans="4:11" ht="14.1" hidden="1" customHeight="1" x14ac:dyDescent="0.25">
      <c r="D117" s="3">
        <v>19.39</v>
      </c>
      <c r="E117" s="3">
        <v>14.02</v>
      </c>
      <c r="F117" s="3">
        <v>21.92</v>
      </c>
      <c r="G117" s="3">
        <v>15.84</v>
      </c>
      <c r="H117" s="3">
        <f>ROUND(F117/D117*100,1)</f>
        <v>113</v>
      </c>
      <c r="I117" s="3"/>
      <c r="J117" s="8"/>
      <c r="K117" s="27"/>
    </row>
    <row r="118" spans="4:11" ht="14.1" hidden="1" customHeight="1" x14ac:dyDescent="0.25">
      <c r="D118" s="132" t="s">
        <v>51</v>
      </c>
      <c r="E118" s="132"/>
      <c r="F118" s="132"/>
      <c r="G118" s="132"/>
      <c r="H118" s="132"/>
      <c r="I118" s="3"/>
      <c r="J118" s="8"/>
      <c r="K118" s="27"/>
    </row>
    <row r="119" spans="4:11" ht="14.1" hidden="1" customHeight="1" x14ac:dyDescent="0.25">
      <c r="D119" s="132" t="s">
        <v>52</v>
      </c>
      <c r="E119" s="132"/>
      <c r="F119" s="132"/>
      <c r="G119" s="132"/>
      <c r="H119" s="132"/>
      <c r="I119" s="3"/>
      <c r="J119" s="8"/>
      <c r="K119" s="27"/>
    </row>
    <row r="120" spans="4:11" ht="14.1" hidden="1" customHeight="1" x14ac:dyDescent="0.25">
      <c r="D120" s="3">
        <v>22.61</v>
      </c>
      <c r="E120" s="3">
        <v>12.62</v>
      </c>
      <c r="F120" s="3">
        <v>22.61</v>
      </c>
      <c r="G120" s="3">
        <v>14.26</v>
      </c>
      <c r="H120" s="3">
        <f>ROUND(F120/D120*100,1)</f>
        <v>100</v>
      </c>
      <c r="I120" s="3"/>
      <c r="J120" s="8"/>
      <c r="K120" s="27"/>
    </row>
    <row r="121" spans="4:11" ht="14.1" hidden="1" customHeight="1" x14ac:dyDescent="0.25">
      <c r="D121" s="132" t="s">
        <v>53</v>
      </c>
      <c r="E121" s="132"/>
      <c r="F121" s="132"/>
      <c r="G121" s="132"/>
      <c r="H121" s="132"/>
      <c r="I121" s="3"/>
      <c r="J121" s="8"/>
      <c r="K121" s="27"/>
    </row>
    <row r="122" spans="4:11" ht="14.1" hidden="1" customHeight="1" x14ac:dyDescent="0.25">
      <c r="D122" s="3">
        <v>22.54</v>
      </c>
      <c r="E122" s="3">
        <v>12.62</v>
      </c>
      <c r="F122" s="3">
        <v>22.54</v>
      </c>
      <c r="G122" s="3">
        <v>14.26</v>
      </c>
      <c r="H122" s="3">
        <f>ROUND(F122/D122*100,1)</f>
        <v>100</v>
      </c>
      <c r="I122" s="3"/>
      <c r="J122" s="8"/>
      <c r="K122" s="27"/>
    </row>
    <row r="123" spans="4:11" ht="14.1" hidden="1" customHeight="1" x14ac:dyDescent="0.25">
      <c r="D123" s="132" t="s">
        <v>54</v>
      </c>
      <c r="E123" s="132"/>
      <c r="F123" s="132"/>
      <c r="G123" s="132"/>
      <c r="H123" s="132"/>
      <c r="I123" s="3"/>
      <c r="J123" s="8"/>
      <c r="K123" s="27"/>
    </row>
    <row r="124" spans="4:11" ht="14.1" hidden="1" customHeight="1" x14ac:dyDescent="0.25">
      <c r="D124" s="132" t="s">
        <v>55</v>
      </c>
      <c r="E124" s="132"/>
      <c r="F124" s="132"/>
      <c r="G124" s="132"/>
      <c r="H124" s="132"/>
      <c r="I124" s="3"/>
      <c r="J124" s="8"/>
      <c r="K124" s="27"/>
    </row>
    <row r="125" spans="4:11" ht="14.1" hidden="1" customHeight="1" x14ac:dyDescent="0.25">
      <c r="D125" s="3">
        <v>48.68</v>
      </c>
      <c r="E125" s="3">
        <v>8.33</v>
      </c>
      <c r="F125" s="3">
        <v>48.68</v>
      </c>
      <c r="G125" s="3">
        <v>9.41</v>
      </c>
      <c r="H125" s="3">
        <f>ROUND(F125/D125*100,1)</f>
        <v>100</v>
      </c>
      <c r="I125" s="3"/>
      <c r="J125" s="8"/>
      <c r="K125" s="27"/>
    </row>
    <row r="126" spans="4:11" ht="14.1" hidden="1" customHeight="1" x14ac:dyDescent="0.25">
      <c r="D126" s="132" t="s">
        <v>56</v>
      </c>
      <c r="E126" s="132"/>
      <c r="F126" s="132"/>
      <c r="G126" s="132"/>
      <c r="H126" s="132"/>
      <c r="I126" s="3"/>
      <c r="J126" s="8"/>
      <c r="K126" s="27"/>
    </row>
    <row r="127" spans="4:11" ht="14.1" hidden="1" customHeight="1" x14ac:dyDescent="0.25">
      <c r="D127" s="3">
        <v>48.72</v>
      </c>
      <c r="E127" s="3">
        <v>8.33</v>
      </c>
      <c r="F127" s="3">
        <v>48.72</v>
      </c>
      <c r="G127" s="3">
        <v>9.41</v>
      </c>
      <c r="H127" s="3">
        <f>ROUND(F127/D127*100,1)</f>
        <v>100</v>
      </c>
      <c r="I127" s="3"/>
      <c r="J127" s="8"/>
      <c r="K127" s="27"/>
    </row>
    <row r="128" spans="4:11" ht="14.1" hidden="1" customHeight="1" x14ac:dyDescent="0.25">
      <c r="D128" s="132" t="s">
        <v>57</v>
      </c>
      <c r="E128" s="132"/>
      <c r="F128" s="132"/>
      <c r="G128" s="132"/>
      <c r="H128" s="132"/>
      <c r="I128" s="3"/>
      <c r="J128" s="8"/>
      <c r="K128" s="27"/>
    </row>
    <row r="129" spans="4:12" ht="14.1" hidden="1" customHeight="1" x14ac:dyDescent="0.25">
      <c r="D129" s="3">
        <v>1.3</v>
      </c>
      <c r="E129" s="3">
        <v>1.3</v>
      </c>
      <c r="F129" s="3">
        <v>1.3</v>
      </c>
      <c r="G129" s="3">
        <v>1.3</v>
      </c>
      <c r="H129" s="3">
        <f>ROUND(F129/D129*100,1)</f>
        <v>100</v>
      </c>
      <c r="I129" s="3"/>
      <c r="J129" s="8"/>
      <c r="K129" s="27"/>
    </row>
    <row r="130" spans="4:12" ht="14.1" hidden="1" customHeight="1" x14ac:dyDescent="0.25">
      <c r="D130" s="132" t="s">
        <v>58</v>
      </c>
      <c r="E130" s="132"/>
      <c r="F130" s="132"/>
      <c r="G130" s="132"/>
      <c r="H130" s="132"/>
      <c r="I130" s="3"/>
      <c r="J130" s="8"/>
      <c r="K130" s="27"/>
    </row>
    <row r="131" spans="4:12" ht="14.1" hidden="1" customHeight="1" x14ac:dyDescent="0.25">
      <c r="D131" s="3">
        <v>1.26</v>
      </c>
      <c r="E131" s="3">
        <v>1.26</v>
      </c>
      <c r="F131" s="3">
        <v>1.26</v>
      </c>
      <c r="G131" s="3">
        <v>1.26</v>
      </c>
      <c r="H131" s="3">
        <f>ROUND(F131/D131*100,1)</f>
        <v>100</v>
      </c>
      <c r="I131" s="3"/>
      <c r="J131" s="8"/>
      <c r="K131" s="27"/>
    </row>
    <row r="132" spans="4:12" ht="14.1" hidden="1" customHeight="1" thickBot="1" x14ac:dyDescent="0.3">
      <c r="D132" s="40" t="s">
        <v>1</v>
      </c>
      <c r="E132" s="37"/>
      <c r="F132" s="37"/>
      <c r="G132" s="37"/>
      <c r="H132" s="37"/>
      <c r="I132" s="45">
        <v>6751.17</v>
      </c>
      <c r="J132" s="37"/>
      <c r="K132" s="30">
        <v>0</v>
      </c>
    </row>
    <row r="133" spans="4:12" ht="14.1" hidden="1" customHeight="1" x14ac:dyDescent="0.25">
      <c r="D133" s="38"/>
      <c r="E133" s="15"/>
      <c r="F133" s="15"/>
      <c r="G133" s="15"/>
      <c r="H133" s="15"/>
      <c r="I133" s="17"/>
      <c r="J133" s="15"/>
      <c r="K133" s="26"/>
    </row>
    <row r="134" spans="4:12" ht="14.1" hidden="1" customHeight="1" thickBot="1" x14ac:dyDescent="0.3">
      <c r="D134" s="155" t="s">
        <v>86</v>
      </c>
      <c r="E134" s="159"/>
      <c r="F134" s="159"/>
      <c r="G134" s="159"/>
      <c r="H134" s="159"/>
      <c r="I134" s="41"/>
      <c r="J134" s="14"/>
      <c r="K134" s="41"/>
    </row>
    <row r="135" spans="4:12" ht="14.1" hidden="1" customHeight="1" x14ac:dyDescent="0.25">
      <c r="D135" s="131" t="s">
        <v>24</v>
      </c>
      <c r="E135" s="131"/>
      <c r="F135" s="131"/>
      <c r="G135" s="131"/>
      <c r="H135" s="131"/>
      <c r="I135" s="18"/>
      <c r="J135" s="59"/>
      <c r="K135" s="19"/>
    </row>
    <row r="136" spans="4:12" ht="14.1" hidden="1" customHeight="1" x14ac:dyDescent="0.25">
      <c r="D136" s="132" t="s">
        <v>87</v>
      </c>
      <c r="E136" s="132"/>
      <c r="F136" s="132"/>
      <c r="G136" s="132"/>
      <c r="H136" s="132"/>
      <c r="I136" s="3"/>
      <c r="J136" s="8"/>
      <c r="K136" s="27"/>
      <c r="L136" s="56"/>
    </row>
    <row r="137" spans="4:12" ht="14.1" hidden="1" customHeight="1" x14ac:dyDescent="0.25">
      <c r="D137" s="3">
        <v>173.21</v>
      </c>
      <c r="E137" s="3">
        <v>95.42</v>
      </c>
      <c r="F137" s="3">
        <v>195.73</v>
      </c>
      <c r="G137" s="3">
        <v>107.82</v>
      </c>
      <c r="H137" s="3">
        <f>ROUND(F137/D137*100,1)</f>
        <v>113</v>
      </c>
      <c r="I137" s="3"/>
      <c r="J137" s="57" t="s">
        <v>103</v>
      </c>
      <c r="K137" s="27"/>
    </row>
    <row r="138" spans="4:12" ht="14.1" hidden="1" customHeight="1" x14ac:dyDescent="0.25">
      <c r="D138" s="132" t="s">
        <v>88</v>
      </c>
      <c r="E138" s="132"/>
      <c r="F138" s="132"/>
      <c r="G138" s="132"/>
      <c r="H138" s="132"/>
      <c r="I138" s="3"/>
      <c r="J138" s="57"/>
      <c r="K138" s="27"/>
    </row>
    <row r="139" spans="4:12" ht="14.1" hidden="1" customHeight="1" x14ac:dyDescent="0.25">
      <c r="D139" s="3">
        <v>159.33000000000001</v>
      </c>
      <c r="E139" s="3">
        <v>95.42</v>
      </c>
      <c r="F139" s="3">
        <v>175.52</v>
      </c>
      <c r="G139" s="3">
        <v>107.82</v>
      </c>
      <c r="H139" s="3">
        <f>ROUND(F139/D139*100,1)</f>
        <v>110.2</v>
      </c>
      <c r="I139" s="3"/>
      <c r="J139" s="57" t="s">
        <v>99</v>
      </c>
      <c r="K139" s="27"/>
    </row>
    <row r="140" spans="4:12" ht="14.1" hidden="1" customHeight="1" x14ac:dyDescent="0.25">
      <c r="D140" s="132" t="s">
        <v>89</v>
      </c>
      <c r="E140" s="132"/>
      <c r="F140" s="132"/>
      <c r="G140" s="132"/>
      <c r="H140" s="132"/>
      <c r="I140" s="3"/>
      <c r="J140" s="57"/>
      <c r="K140" s="27"/>
    </row>
    <row r="141" spans="4:12" ht="14.1" hidden="1" customHeight="1" x14ac:dyDescent="0.25">
      <c r="D141" s="3">
        <v>184.27</v>
      </c>
      <c r="E141" s="3">
        <v>95.42</v>
      </c>
      <c r="F141" s="3">
        <v>207.1</v>
      </c>
      <c r="G141" s="3">
        <v>107.82</v>
      </c>
      <c r="H141" s="3">
        <f>ROUND(F141/D141*100,1)</f>
        <v>112.4</v>
      </c>
      <c r="I141" s="3"/>
      <c r="J141" s="57" t="s">
        <v>102</v>
      </c>
      <c r="K141" s="27"/>
    </row>
    <row r="142" spans="4:12" ht="14.1" hidden="1" customHeight="1" x14ac:dyDescent="0.25">
      <c r="D142" s="132" t="s">
        <v>90</v>
      </c>
      <c r="E142" s="132"/>
      <c r="F142" s="132"/>
      <c r="G142" s="132"/>
      <c r="H142" s="132"/>
      <c r="I142" s="3"/>
      <c r="J142" s="57"/>
      <c r="K142" s="27"/>
    </row>
    <row r="143" spans="4:12" ht="14.1" hidden="1" customHeight="1" x14ac:dyDescent="0.25">
      <c r="D143" s="75">
        <v>93.27</v>
      </c>
      <c r="E143" s="3">
        <v>51.7</v>
      </c>
      <c r="F143" s="3">
        <v>104.92</v>
      </c>
      <c r="G143" s="3">
        <v>58.42</v>
      </c>
      <c r="H143" s="10">
        <f>ROUND(F143/D143*100,1)</f>
        <v>112.5</v>
      </c>
      <c r="I143" s="3"/>
      <c r="J143" s="57" t="s">
        <v>106</v>
      </c>
      <c r="K143" s="27"/>
    </row>
    <row r="144" spans="4:12" ht="14.1" hidden="1" customHeight="1" x14ac:dyDescent="0.25">
      <c r="D144" s="132" t="s">
        <v>91</v>
      </c>
      <c r="E144" s="132"/>
      <c r="F144" s="132"/>
      <c r="G144" s="132"/>
      <c r="H144" s="132"/>
      <c r="I144" s="3"/>
      <c r="J144" s="57"/>
      <c r="K144" s="27"/>
    </row>
    <row r="145" spans="4:11" ht="14.1" hidden="1" customHeight="1" x14ac:dyDescent="0.25">
      <c r="D145" s="3">
        <v>82.78</v>
      </c>
      <c r="E145" s="3">
        <v>49.12</v>
      </c>
      <c r="F145" s="3">
        <v>93.54</v>
      </c>
      <c r="G145" s="3">
        <v>55.51</v>
      </c>
      <c r="H145" s="3">
        <f>ROUND(F145/D145*100,1)</f>
        <v>113</v>
      </c>
      <c r="I145" s="3"/>
      <c r="J145" s="57" t="s">
        <v>101</v>
      </c>
      <c r="K145" s="27"/>
    </row>
    <row r="146" spans="4:11" ht="14.1" hidden="1" customHeight="1" x14ac:dyDescent="0.25">
      <c r="D146" s="132" t="s">
        <v>92</v>
      </c>
      <c r="E146" s="132"/>
      <c r="F146" s="132"/>
      <c r="G146" s="132"/>
      <c r="H146" s="132"/>
      <c r="I146" s="3"/>
      <c r="J146" s="57"/>
      <c r="K146" s="27"/>
    </row>
    <row r="147" spans="4:11" ht="14.1" hidden="1" customHeight="1" x14ac:dyDescent="0.25">
      <c r="D147" s="3">
        <v>73.17</v>
      </c>
      <c r="E147" s="3">
        <v>73.17</v>
      </c>
      <c r="F147" s="3">
        <v>82.68</v>
      </c>
      <c r="G147" s="3">
        <v>82.68</v>
      </c>
      <c r="H147" s="3">
        <f>ROUND(F147/D147*100,1)</f>
        <v>113</v>
      </c>
      <c r="I147" s="3"/>
      <c r="J147" s="57" t="s">
        <v>104</v>
      </c>
      <c r="K147" s="27"/>
    </row>
    <row r="148" spans="4:11" ht="14.1" hidden="1" customHeight="1" x14ac:dyDescent="0.25">
      <c r="D148" s="132" t="s">
        <v>93</v>
      </c>
      <c r="E148" s="132"/>
      <c r="F148" s="132"/>
      <c r="G148" s="132"/>
      <c r="H148" s="132"/>
      <c r="I148" s="3"/>
      <c r="J148" s="57"/>
      <c r="K148" s="27"/>
    </row>
    <row r="149" spans="4:11" ht="14.1" hidden="1" customHeight="1" x14ac:dyDescent="0.25">
      <c r="D149" s="132" t="s">
        <v>94</v>
      </c>
      <c r="E149" s="132"/>
      <c r="F149" s="132"/>
      <c r="G149" s="132"/>
      <c r="H149" s="132"/>
      <c r="I149" s="3"/>
      <c r="J149" s="57"/>
      <c r="K149" s="27"/>
    </row>
    <row r="150" spans="4:11" ht="14.1" hidden="1" customHeight="1" x14ac:dyDescent="0.25">
      <c r="D150" s="75">
        <v>128.91999999999999</v>
      </c>
      <c r="E150" s="3">
        <v>106.25</v>
      </c>
      <c r="F150" s="3">
        <v>135.93</v>
      </c>
      <c r="G150" s="3">
        <v>120.06</v>
      </c>
      <c r="H150" s="3">
        <f>ROUND(F150/D150*100,1)</f>
        <v>105.4</v>
      </c>
      <c r="I150" s="3"/>
      <c r="J150" s="57" t="s">
        <v>100</v>
      </c>
      <c r="K150" s="27"/>
    </row>
    <row r="151" spans="4:11" ht="14.1" hidden="1" customHeight="1" x14ac:dyDescent="0.25">
      <c r="D151" s="132" t="s">
        <v>95</v>
      </c>
      <c r="E151" s="132"/>
      <c r="F151" s="132"/>
      <c r="G151" s="132"/>
      <c r="H151" s="132"/>
      <c r="I151" s="3"/>
      <c r="J151" s="57"/>
      <c r="K151" s="27"/>
    </row>
    <row r="152" spans="4:11" ht="14.1" hidden="1" customHeight="1" x14ac:dyDescent="0.25">
      <c r="D152" s="3">
        <v>129.61000000000001</v>
      </c>
      <c r="E152" s="3">
        <v>106.25</v>
      </c>
      <c r="F152" s="3">
        <v>138.97</v>
      </c>
      <c r="G152" s="3">
        <v>120.06</v>
      </c>
      <c r="H152" s="3">
        <f>ROUND(F152/D152*100,1)</f>
        <v>107.2</v>
      </c>
      <c r="I152" s="3"/>
      <c r="J152" s="57" t="s">
        <v>98</v>
      </c>
      <c r="K152" s="27"/>
    </row>
    <row r="153" spans="4:11" ht="14.1" hidden="1" customHeight="1" x14ac:dyDescent="0.25">
      <c r="D153" s="132" t="s">
        <v>96</v>
      </c>
      <c r="E153" s="132"/>
      <c r="F153" s="132"/>
      <c r="G153" s="132"/>
      <c r="H153" s="132"/>
      <c r="I153" s="3"/>
      <c r="J153" s="57"/>
      <c r="K153" s="27"/>
    </row>
    <row r="154" spans="4:11" ht="14.1" hidden="1" customHeight="1" x14ac:dyDescent="0.25">
      <c r="D154" s="3">
        <v>171.12</v>
      </c>
      <c r="E154" s="3">
        <v>104.77</v>
      </c>
      <c r="F154" s="3">
        <v>191.51</v>
      </c>
      <c r="G154" s="3">
        <v>118.39</v>
      </c>
      <c r="H154" s="3">
        <f>ROUND(F154/D154*100,1)</f>
        <v>111.9</v>
      </c>
      <c r="I154" s="3"/>
      <c r="J154" s="57" t="s">
        <v>105</v>
      </c>
      <c r="K154" s="39"/>
    </row>
    <row r="155" spans="4:11" ht="14.1" hidden="1" customHeight="1" thickBot="1" x14ac:dyDescent="0.3">
      <c r="D155" s="21" t="s">
        <v>1</v>
      </c>
      <c r="E155" s="20"/>
      <c r="F155" s="20"/>
      <c r="G155" s="20"/>
      <c r="H155" s="20"/>
      <c r="I155" s="45">
        <v>7016.65</v>
      </c>
      <c r="J155" s="37"/>
      <c r="K155" s="30">
        <v>0</v>
      </c>
    </row>
    <row r="156" spans="4:11" ht="14.1" hidden="1" customHeight="1" x14ac:dyDescent="0.25">
      <c r="D156" s="25"/>
      <c r="E156" s="26"/>
      <c r="F156" s="26"/>
      <c r="G156" s="26"/>
      <c r="H156" s="26"/>
      <c r="I156" s="17"/>
      <c r="J156" s="15"/>
      <c r="K156" s="26"/>
    </row>
    <row r="157" spans="4:11" ht="14.1" hidden="1" customHeight="1" thickBot="1" x14ac:dyDescent="0.3">
      <c r="D157" s="155" t="s">
        <v>71</v>
      </c>
      <c r="E157" s="159"/>
      <c r="F157" s="159"/>
      <c r="G157" s="159"/>
      <c r="H157" s="159"/>
      <c r="I157" s="159"/>
      <c r="J157" s="159"/>
      <c r="K157" s="41"/>
    </row>
    <row r="158" spans="4:11" ht="14.1" hidden="1" customHeight="1" x14ac:dyDescent="0.25">
      <c r="D158" s="131" t="s">
        <v>72</v>
      </c>
      <c r="E158" s="131"/>
      <c r="F158" s="131"/>
      <c r="G158" s="131"/>
      <c r="H158" s="131"/>
      <c r="I158" s="18"/>
      <c r="J158" s="18"/>
      <c r="K158" s="19"/>
    </row>
    <row r="159" spans="4:11" ht="14.1" hidden="1" customHeight="1" x14ac:dyDescent="0.25">
      <c r="D159" s="132" t="s">
        <v>73</v>
      </c>
      <c r="E159" s="132"/>
      <c r="F159" s="132"/>
      <c r="G159" s="132"/>
      <c r="H159" s="132"/>
      <c r="I159" s="3"/>
      <c r="J159" s="3"/>
      <c r="K159" s="27"/>
    </row>
    <row r="160" spans="4:11" ht="14.1" hidden="1" customHeight="1" x14ac:dyDescent="0.25">
      <c r="D160" s="3">
        <v>13.9</v>
      </c>
      <c r="E160" s="3">
        <v>12.4</v>
      </c>
      <c r="F160" s="3">
        <v>15.7</v>
      </c>
      <c r="G160" s="3">
        <v>14.01</v>
      </c>
      <c r="H160" s="3">
        <f>ROUND(F160/D160*100,1)</f>
        <v>112.9</v>
      </c>
      <c r="I160" s="3"/>
      <c r="J160" s="3"/>
      <c r="K160" s="27"/>
    </row>
    <row r="161" spans="4:11" ht="14.1" hidden="1" customHeight="1" x14ac:dyDescent="0.25">
      <c r="D161" s="132" t="s">
        <v>74</v>
      </c>
      <c r="E161" s="132"/>
      <c r="F161" s="132"/>
      <c r="G161" s="132"/>
      <c r="H161" s="132"/>
      <c r="I161" s="3"/>
      <c r="J161" s="3"/>
      <c r="K161" s="27"/>
    </row>
    <row r="162" spans="4:11" s="2" customFormat="1" ht="14.1" hidden="1" customHeight="1" x14ac:dyDescent="0.25">
      <c r="D162" s="3">
        <v>8.34</v>
      </c>
      <c r="E162" s="3">
        <v>7.44</v>
      </c>
      <c r="F162" s="3">
        <v>9.42</v>
      </c>
      <c r="G162" s="3">
        <v>8.41</v>
      </c>
      <c r="H162" s="3">
        <f>ROUND(F162/D162*100,1)</f>
        <v>112.9</v>
      </c>
      <c r="I162" s="3"/>
      <c r="J162" s="3"/>
      <c r="K162" s="27"/>
    </row>
    <row r="163" spans="4:11" s="2" customFormat="1" ht="14.1" hidden="1" customHeight="1" x14ac:dyDescent="0.25">
      <c r="D163" s="158" t="s">
        <v>75</v>
      </c>
      <c r="E163" s="158"/>
      <c r="F163" s="158"/>
      <c r="G163" s="158"/>
      <c r="H163" s="158"/>
      <c r="I163" s="4"/>
      <c r="J163" s="4"/>
      <c r="K163" s="27"/>
    </row>
    <row r="164" spans="4:11" s="2" customFormat="1" ht="14.1" hidden="1" customHeight="1" x14ac:dyDescent="0.25">
      <c r="D164" s="4">
        <v>13.03</v>
      </c>
      <c r="E164" s="4">
        <v>11.29</v>
      </c>
      <c r="F164" s="4">
        <v>14.72</v>
      </c>
      <c r="G164" s="4">
        <v>12.76</v>
      </c>
      <c r="H164" s="4">
        <f>ROUND(F164/D164*100,1)</f>
        <v>113</v>
      </c>
      <c r="I164" s="4"/>
      <c r="J164" s="4"/>
      <c r="K164" s="27"/>
    </row>
    <row r="165" spans="4:11" s="2" customFormat="1" ht="14.1" hidden="1" customHeight="1" x14ac:dyDescent="0.25">
      <c r="D165" s="158" t="s">
        <v>76</v>
      </c>
      <c r="E165" s="158"/>
      <c r="F165" s="158"/>
      <c r="G165" s="158"/>
      <c r="H165" s="158"/>
      <c r="I165" s="4"/>
      <c r="J165" s="4"/>
      <c r="K165" s="27"/>
    </row>
    <row r="166" spans="4:11" s="2" customFormat="1" ht="14.1" hidden="1" customHeight="1" x14ac:dyDescent="0.25">
      <c r="D166" s="4">
        <v>9.02</v>
      </c>
      <c r="E166" s="4">
        <v>7.31</v>
      </c>
      <c r="F166" s="4">
        <v>10.19</v>
      </c>
      <c r="G166" s="4">
        <v>8.26</v>
      </c>
      <c r="H166" s="4">
        <f>ROUND(F166/D166*100,1)</f>
        <v>113</v>
      </c>
      <c r="I166" s="4"/>
      <c r="J166" s="4"/>
      <c r="K166" s="27"/>
    </row>
    <row r="167" spans="4:11" s="2" customFormat="1" ht="14.1" hidden="1" customHeight="1" x14ac:dyDescent="0.25">
      <c r="D167" s="158" t="s">
        <v>77</v>
      </c>
      <c r="E167" s="158"/>
      <c r="F167" s="158"/>
      <c r="G167" s="158"/>
      <c r="H167" s="158"/>
      <c r="I167" s="4"/>
      <c r="J167" s="4"/>
      <c r="K167" s="27"/>
    </row>
    <row r="168" spans="4:11" s="2" customFormat="1" ht="14.1" hidden="1" customHeight="1" x14ac:dyDescent="0.25">
      <c r="D168" s="158" t="s">
        <v>73</v>
      </c>
      <c r="E168" s="158"/>
      <c r="F168" s="158"/>
      <c r="G168" s="158"/>
      <c r="H168" s="158"/>
      <c r="I168" s="4"/>
      <c r="J168" s="4"/>
      <c r="K168" s="27"/>
    </row>
    <row r="169" spans="4:11" s="2" customFormat="1" ht="14.1" hidden="1" customHeight="1" x14ac:dyDescent="0.25">
      <c r="D169" s="4">
        <v>12.54</v>
      </c>
      <c r="E169" s="4">
        <v>8.58</v>
      </c>
      <c r="F169" s="4">
        <v>14.17</v>
      </c>
      <c r="G169" s="4">
        <v>9.69</v>
      </c>
      <c r="H169" s="42">
        <f>ROUND(F169/D169*100,1)</f>
        <v>113</v>
      </c>
      <c r="I169" s="4"/>
      <c r="J169" s="4"/>
      <c r="K169" s="27"/>
    </row>
    <row r="170" spans="4:11" s="2" customFormat="1" ht="14.1" hidden="1" customHeight="1" x14ac:dyDescent="0.25">
      <c r="D170" s="158" t="s">
        <v>78</v>
      </c>
      <c r="E170" s="158"/>
      <c r="F170" s="158"/>
      <c r="G170" s="158"/>
      <c r="H170" s="158"/>
      <c r="I170" s="4"/>
      <c r="J170" s="4"/>
      <c r="K170" s="27"/>
    </row>
    <row r="171" spans="4:11" s="2" customFormat="1" ht="14.1" hidden="1" customHeight="1" x14ac:dyDescent="0.25">
      <c r="D171" s="158" t="s">
        <v>73</v>
      </c>
      <c r="E171" s="158"/>
      <c r="F171" s="158"/>
      <c r="G171" s="158"/>
      <c r="H171" s="158"/>
      <c r="I171" s="4"/>
      <c r="J171" s="4"/>
      <c r="K171" s="27"/>
    </row>
    <row r="172" spans="4:11" s="2" customFormat="1" ht="14.1" hidden="1" customHeight="1" x14ac:dyDescent="0.25">
      <c r="D172" s="4">
        <v>13.82</v>
      </c>
      <c r="E172" s="4">
        <v>7.41</v>
      </c>
      <c r="F172" s="4">
        <v>15.61</v>
      </c>
      <c r="G172" s="4">
        <v>8.3699999999999992</v>
      </c>
      <c r="H172" s="4">
        <f>ROUND(F172/D172*100,1)</f>
        <v>113</v>
      </c>
      <c r="I172" s="4"/>
      <c r="J172" s="4"/>
      <c r="K172" s="27"/>
    </row>
    <row r="173" spans="4:11" s="2" customFormat="1" ht="14.1" hidden="1" customHeight="1" x14ac:dyDescent="0.25">
      <c r="D173" s="158" t="s">
        <v>79</v>
      </c>
      <c r="E173" s="158"/>
      <c r="F173" s="158"/>
      <c r="G173" s="158"/>
      <c r="H173" s="158"/>
      <c r="I173" s="4"/>
      <c r="J173" s="4"/>
      <c r="K173" s="27"/>
    </row>
    <row r="174" spans="4:11" s="2" customFormat="1" ht="14.1" hidden="1" customHeight="1" x14ac:dyDescent="0.25">
      <c r="D174" s="4">
        <v>11.06</v>
      </c>
      <c r="E174" s="4">
        <v>5.92</v>
      </c>
      <c r="F174" s="4">
        <v>12.49</v>
      </c>
      <c r="G174" s="4">
        <v>6.69</v>
      </c>
      <c r="H174" s="4">
        <f>ROUND(F174/D174*100,1)</f>
        <v>112.9</v>
      </c>
      <c r="I174" s="4"/>
      <c r="J174" s="4"/>
      <c r="K174" s="27"/>
    </row>
    <row r="175" spans="4:11" s="2" customFormat="1" ht="14.1" hidden="1" customHeight="1" x14ac:dyDescent="0.25">
      <c r="D175" s="158" t="s">
        <v>74</v>
      </c>
      <c r="E175" s="158"/>
      <c r="F175" s="158"/>
      <c r="G175" s="158"/>
      <c r="H175" s="158"/>
      <c r="I175" s="4"/>
      <c r="J175" s="4"/>
      <c r="K175" s="27"/>
    </row>
    <row r="176" spans="4:11" s="2" customFormat="1" ht="14.1" hidden="1" customHeight="1" x14ac:dyDescent="0.25">
      <c r="D176" s="4">
        <v>8.2899999999999991</v>
      </c>
      <c r="E176" s="4">
        <v>4.4400000000000004</v>
      </c>
      <c r="F176" s="4">
        <v>9.3699999999999992</v>
      </c>
      <c r="G176" s="4">
        <v>5.0199999999999996</v>
      </c>
      <c r="H176" s="4">
        <f>ROUND(F176/D176*100,1)</f>
        <v>113</v>
      </c>
      <c r="I176" s="4"/>
      <c r="J176" s="4"/>
      <c r="K176" s="27"/>
    </row>
    <row r="177" spans="4:11" s="2" customFormat="1" ht="14.1" hidden="1" customHeight="1" thickBot="1" x14ac:dyDescent="0.3">
      <c r="D177" s="34" t="s">
        <v>1</v>
      </c>
      <c r="E177" s="35"/>
      <c r="F177" s="35"/>
      <c r="G177" s="35"/>
      <c r="H177" s="35"/>
      <c r="I177" s="46">
        <v>847.61</v>
      </c>
      <c r="J177" s="35"/>
      <c r="K177" s="30">
        <v>0</v>
      </c>
    </row>
    <row r="178" spans="4:11" s="2" customFormat="1" ht="14.1" hidden="1" customHeight="1" x14ac:dyDescent="0.25">
      <c r="D178" s="28"/>
      <c r="E178" s="29"/>
      <c r="F178" s="29"/>
      <c r="G178" s="29"/>
      <c r="H178" s="29"/>
      <c r="I178" s="32"/>
      <c r="J178" s="29"/>
      <c r="K178" s="26"/>
    </row>
    <row r="179" spans="4:11" ht="14.1" hidden="1" customHeight="1" thickBot="1" x14ac:dyDescent="0.3">
      <c r="D179" s="155" t="s">
        <v>66</v>
      </c>
      <c r="E179" s="159"/>
      <c r="F179" s="159"/>
      <c r="G179" s="159"/>
      <c r="H179" s="159"/>
      <c r="I179" s="159"/>
      <c r="J179" s="159"/>
      <c r="K179" s="41"/>
    </row>
    <row r="180" spans="4:11" ht="14.1" hidden="1" customHeight="1" x14ac:dyDescent="0.25">
      <c r="D180" s="131" t="s">
        <v>0</v>
      </c>
      <c r="E180" s="131"/>
      <c r="F180" s="131"/>
      <c r="G180" s="131"/>
      <c r="H180" s="131"/>
      <c r="I180" s="131"/>
      <c r="J180" s="131"/>
      <c r="K180" s="19"/>
    </row>
    <row r="181" spans="4:11" ht="14.1" hidden="1" customHeight="1" thickBot="1" x14ac:dyDescent="0.3">
      <c r="D181" s="20">
        <v>71.13</v>
      </c>
      <c r="E181" s="20">
        <v>34.04</v>
      </c>
      <c r="F181" s="20">
        <v>80.38</v>
      </c>
      <c r="G181" s="20">
        <v>38.47</v>
      </c>
      <c r="H181" s="44">
        <f>ROUND(F181/D181*100,1)</f>
        <v>113</v>
      </c>
      <c r="I181" s="45">
        <v>1536.27</v>
      </c>
      <c r="J181" s="63" t="s">
        <v>70</v>
      </c>
      <c r="K181" s="30">
        <f>ROUND(I181*75%,2)</f>
        <v>1152.2</v>
      </c>
    </row>
    <row r="182" spans="4:11" ht="14.1" hidden="1" customHeight="1" x14ac:dyDescent="0.25">
      <c r="D182" s="26"/>
      <c r="E182" s="26"/>
      <c r="F182" s="26"/>
      <c r="G182" s="26"/>
      <c r="H182" s="43"/>
      <c r="I182" s="17"/>
      <c r="J182" s="62"/>
      <c r="K182" s="26"/>
    </row>
    <row r="183" spans="4:11" ht="14.1" hidden="1" customHeight="1" thickBot="1" x14ac:dyDescent="0.3">
      <c r="D183" s="155" t="s">
        <v>62</v>
      </c>
      <c r="E183" s="155"/>
      <c r="F183" s="155"/>
      <c r="G183" s="155"/>
      <c r="H183" s="155"/>
      <c r="I183" s="155"/>
      <c r="J183" s="155"/>
      <c r="K183" s="41"/>
    </row>
    <row r="184" spans="4:11" ht="14.1" hidden="1" customHeight="1" x14ac:dyDescent="0.25">
      <c r="D184" s="131" t="s">
        <v>63</v>
      </c>
      <c r="E184" s="131"/>
      <c r="F184" s="131"/>
      <c r="G184" s="131"/>
      <c r="H184" s="131"/>
      <c r="I184" s="131"/>
      <c r="J184" s="131"/>
      <c r="K184" s="19"/>
    </row>
    <row r="185" spans="4:11" ht="14.1" hidden="1" customHeight="1" x14ac:dyDescent="0.25">
      <c r="D185" s="3">
        <v>15.25</v>
      </c>
      <c r="E185" s="3">
        <v>11.34</v>
      </c>
      <c r="F185" s="3">
        <v>14.96</v>
      </c>
      <c r="G185" s="3">
        <v>12.81</v>
      </c>
      <c r="H185" s="3">
        <f>ROUND(F185/D185*100,1)</f>
        <v>98.1</v>
      </c>
      <c r="I185" s="3"/>
      <c r="J185" s="3"/>
      <c r="K185" s="27"/>
    </row>
    <row r="186" spans="4:11" ht="14.1" hidden="1" customHeight="1" x14ac:dyDescent="0.25">
      <c r="D186" s="132" t="s">
        <v>80</v>
      </c>
      <c r="E186" s="132"/>
      <c r="F186" s="132"/>
      <c r="G186" s="132"/>
      <c r="H186" s="132"/>
      <c r="I186" s="3"/>
      <c r="J186" s="3"/>
      <c r="K186" s="27"/>
    </row>
    <row r="187" spans="4:11" ht="14.1" hidden="1" customHeight="1" x14ac:dyDescent="0.25">
      <c r="D187" s="3">
        <v>14.79</v>
      </c>
      <c r="E187" s="3">
        <v>10.47</v>
      </c>
      <c r="F187" s="3">
        <v>13.96</v>
      </c>
      <c r="G187" s="3">
        <v>11.83</v>
      </c>
      <c r="H187" s="3">
        <f>ROUND(F187/D187*100,1)</f>
        <v>94.4</v>
      </c>
      <c r="I187" s="3"/>
      <c r="J187" s="3"/>
      <c r="K187" s="27"/>
    </row>
    <row r="188" spans="4:11" ht="14.1" hidden="1" customHeight="1" x14ac:dyDescent="0.25">
      <c r="D188" s="158" t="s">
        <v>81</v>
      </c>
      <c r="E188" s="158"/>
      <c r="F188" s="158"/>
      <c r="G188" s="158"/>
      <c r="H188" s="158"/>
      <c r="I188" s="4"/>
      <c r="J188" s="3"/>
      <c r="K188" s="27"/>
    </row>
    <row r="189" spans="4:11" ht="14.1" hidden="1" customHeight="1" x14ac:dyDescent="0.25">
      <c r="D189" s="4">
        <v>10.199999999999999</v>
      </c>
      <c r="E189" s="4">
        <v>8.41</v>
      </c>
      <c r="F189" s="4">
        <v>11.06</v>
      </c>
      <c r="G189" s="4">
        <v>9.5</v>
      </c>
      <c r="H189" s="4">
        <f>ROUND(F189/D189*100,1)</f>
        <v>108.4</v>
      </c>
      <c r="I189" s="4"/>
      <c r="J189" s="3"/>
      <c r="K189" s="27"/>
    </row>
    <row r="190" spans="4:11" ht="14.1" hidden="1" customHeight="1" x14ac:dyDescent="0.25">
      <c r="D190" s="158" t="s">
        <v>82</v>
      </c>
      <c r="E190" s="158"/>
      <c r="F190" s="158"/>
      <c r="G190" s="158"/>
      <c r="H190" s="158"/>
      <c r="I190" s="4"/>
      <c r="J190" s="3"/>
      <c r="K190" s="27"/>
    </row>
    <row r="191" spans="4:11" ht="14.1" hidden="1" customHeight="1" x14ac:dyDescent="0.25">
      <c r="D191" s="4">
        <v>7.5</v>
      </c>
      <c r="E191" s="4">
        <v>5.71</v>
      </c>
      <c r="F191" s="4">
        <v>8.16</v>
      </c>
      <c r="G191" s="4">
        <v>6.45</v>
      </c>
      <c r="H191" s="4">
        <f>ROUND(F191/D191*100,1)</f>
        <v>108.8</v>
      </c>
      <c r="I191" s="4"/>
      <c r="J191" s="3"/>
      <c r="K191" s="27"/>
    </row>
    <row r="192" spans="4:11" ht="14.1" hidden="1" customHeight="1" x14ac:dyDescent="0.25">
      <c r="D192" s="158" t="s">
        <v>83</v>
      </c>
      <c r="E192" s="158"/>
      <c r="F192" s="158"/>
      <c r="G192" s="158"/>
      <c r="H192" s="158"/>
      <c r="I192" s="4"/>
      <c r="J192" s="3"/>
      <c r="K192" s="27"/>
    </row>
    <row r="193" spans="4:11" ht="14.1" hidden="1" customHeight="1" x14ac:dyDescent="0.25">
      <c r="D193" s="4">
        <v>6.05</v>
      </c>
      <c r="E193" s="4">
        <v>4.26</v>
      </c>
      <c r="F193" s="4">
        <v>6.59</v>
      </c>
      <c r="G193" s="4">
        <v>4.8099999999999996</v>
      </c>
      <c r="H193" s="4">
        <f>ROUND(F193/D193*100,1)</f>
        <v>108.9</v>
      </c>
      <c r="I193" s="4"/>
      <c r="J193" s="3"/>
      <c r="K193" s="27"/>
    </row>
    <row r="194" spans="4:11" ht="14.1" hidden="1" customHeight="1" x14ac:dyDescent="0.25">
      <c r="D194" s="158" t="s">
        <v>84</v>
      </c>
      <c r="E194" s="158"/>
      <c r="F194" s="158"/>
      <c r="G194" s="158"/>
      <c r="H194" s="158"/>
      <c r="I194" s="4"/>
      <c r="J194" s="3"/>
      <c r="K194" s="27"/>
    </row>
    <row r="195" spans="4:11" ht="14.1" hidden="1" customHeight="1" x14ac:dyDescent="0.25">
      <c r="D195" s="4">
        <v>6.05</v>
      </c>
      <c r="E195" s="4">
        <v>4.26</v>
      </c>
      <c r="F195" s="4">
        <v>6.59</v>
      </c>
      <c r="G195" s="4">
        <v>4.8099999999999996</v>
      </c>
      <c r="H195" s="4">
        <f>ROUND(F195/D195*100,1)</f>
        <v>108.9</v>
      </c>
      <c r="I195" s="4"/>
      <c r="J195" s="3"/>
      <c r="K195" s="27"/>
    </row>
    <row r="196" spans="4:11" ht="14.1" hidden="1" customHeight="1" x14ac:dyDescent="0.25">
      <c r="D196" s="158" t="s">
        <v>85</v>
      </c>
      <c r="E196" s="158"/>
      <c r="F196" s="158"/>
      <c r="G196" s="158"/>
      <c r="H196" s="158"/>
      <c r="I196" s="4"/>
      <c r="J196" s="3"/>
      <c r="K196" s="27"/>
    </row>
    <row r="197" spans="4:11" ht="14.1" hidden="1" customHeight="1" x14ac:dyDescent="0.25">
      <c r="D197" s="4">
        <v>5.74</v>
      </c>
      <c r="E197" s="4">
        <v>3.95</v>
      </c>
      <c r="F197" s="4">
        <v>6.25</v>
      </c>
      <c r="G197" s="4">
        <v>4.46</v>
      </c>
      <c r="H197" s="4">
        <f>ROUND(F197/D197*100,1)</f>
        <v>108.9</v>
      </c>
      <c r="I197" s="42"/>
      <c r="J197" s="3"/>
      <c r="K197" s="27"/>
    </row>
    <row r="198" spans="4:11" ht="14.1" hidden="1" customHeight="1" thickBot="1" x14ac:dyDescent="0.3">
      <c r="D198" s="34" t="s">
        <v>1</v>
      </c>
      <c r="E198" s="35"/>
      <c r="F198" s="35"/>
      <c r="G198" s="35"/>
      <c r="H198" s="35"/>
      <c r="I198" s="46">
        <v>943.3</v>
      </c>
      <c r="J198" s="20"/>
      <c r="K198" s="30">
        <f>ROUND(I198*75%,2)</f>
        <v>707.48</v>
      </c>
    </row>
    <row r="199" spans="4:11" ht="14.1" hidden="1" customHeight="1" x14ac:dyDescent="0.25">
      <c r="D199" s="28"/>
      <c r="E199" s="29"/>
      <c r="F199" s="29"/>
      <c r="G199" s="29"/>
      <c r="H199" s="29"/>
      <c r="I199" s="32"/>
      <c r="J199" s="26"/>
      <c r="K199" s="26"/>
    </row>
    <row r="200" spans="4:11" ht="14.1" hidden="1" customHeight="1" thickBot="1" x14ac:dyDescent="0.3">
      <c r="D200" s="168" t="s">
        <v>97</v>
      </c>
      <c r="E200" s="160"/>
      <c r="F200" s="160"/>
      <c r="G200" s="160"/>
      <c r="H200" s="160"/>
      <c r="I200" s="47"/>
      <c r="J200" s="41"/>
      <c r="K200" s="41"/>
    </row>
    <row r="201" spans="4:11" ht="14.1" hidden="1" customHeight="1" x14ac:dyDescent="0.25">
      <c r="D201" s="156" t="s">
        <v>73</v>
      </c>
      <c r="E201" s="156"/>
      <c r="F201" s="156"/>
      <c r="G201" s="156"/>
      <c r="H201" s="156"/>
      <c r="I201" s="33"/>
      <c r="J201" s="18"/>
      <c r="K201" s="19"/>
    </row>
    <row r="202" spans="4:11" ht="14.1" hidden="1" customHeight="1" x14ac:dyDescent="0.25">
      <c r="D202" s="4">
        <v>63.91</v>
      </c>
      <c r="E202" s="4">
        <v>36.200000000000003</v>
      </c>
      <c r="F202" s="4">
        <v>63.91</v>
      </c>
      <c r="G202" s="4">
        <v>40.9</v>
      </c>
      <c r="H202" s="4">
        <f>ROUND(F202/D202*100,1)</f>
        <v>100</v>
      </c>
      <c r="I202" s="4"/>
      <c r="J202" s="3"/>
      <c r="K202" s="27"/>
    </row>
    <row r="203" spans="4:11" ht="14.1" hidden="1" customHeight="1" x14ac:dyDescent="0.25">
      <c r="D203" s="158" t="s">
        <v>107</v>
      </c>
      <c r="E203" s="158"/>
      <c r="F203" s="158"/>
      <c r="G203" s="158"/>
      <c r="H203" s="158"/>
      <c r="I203" s="4"/>
      <c r="J203" s="3"/>
      <c r="K203" s="27"/>
    </row>
    <row r="204" spans="4:11" ht="14.1" hidden="1" customHeight="1" x14ac:dyDescent="0.25">
      <c r="D204" s="4">
        <v>50.17</v>
      </c>
      <c r="E204" s="4">
        <v>28.19</v>
      </c>
      <c r="F204" s="4">
        <v>50.17</v>
      </c>
      <c r="G204" s="4">
        <v>31.85</v>
      </c>
      <c r="H204" s="4">
        <f>ROUND(F204/D204*100,1)</f>
        <v>100</v>
      </c>
      <c r="I204" s="4"/>
      <c r="J204" s="3"/>
      <c r="K204" s="27"/>
    </row>
    <row r="205" spans="4:11" ht="14.1" hidden="1" customHeight="1" x14ac:dyDescent="0.25">
      <c r="D205" s="158" t="s">
        <v>74</v>
      </c>
      <c r="E205" s="158"/>
      <c r="F205" s="158"/>
      <c r="G205" s="158"/>
      <c r="H205" s="158"/>
      <c r="I205" s="4"/>
      <c r="J205" s="3"/>
      <c r="K205" s="27"/>
    </row>
    <row r="206" spans="4:11" ht="14.1" hidden="1" customHeight="1" x14ac:dyDescent="0.25">
      <c r="D206" s="4">
        <v>28.73</v>
      </c>
      <c r="E206" s="4">
        <v>15.31</v>
      </c>
      <c r="F206" s="4">
        <v>28.73</v>
      </c>
      <c r="G206" s="4">
        <v>17.3</v>
      </c>
      <c r="H206" s="4">
        <v>100</v>
      </c>
      <c r="I206" s="4"/>
      <c r="J206" s="3"/>
      <c r="K206" s="27"/>
    </row>
    <row r="207" spans="4:11" ht="14.1" hidden="1" customHeight="1" x14ac:dyDescent="0.25">
      <c r="D207" s="158" t="s">
        <v>108</v>
      </c>
      <c r="E207" s="158"/>
      <c r="F207" s="158"/>
      <c r="G207" s="158"/>
      <c r="H207" s="158"/>
      <c r="I207" s="4"/>
      <c r="J207" s="3"/>
      <c r="K207" s="27"/>
    </row>
    <row r="208" spans="4:11" ht="14.1" hidden="1" customHeight="1" x14ac:dyDescent="0.25">
      <c r="D208" s="4">
        <v>19.04</v>
      </c>
      <c r="E208" s="4">
        <v>8.82</v>
      </c>
      <c r="F208" s="4">
        <v>19.04</v>
      </c>
      <c r="G208" s="4">
        <v>9.9600000000000009</v>
      </c>
      <c r="H208" s="4">
        <v>100</v>
      </c>
      <c r="I208" s="4"/>
      <c r="J208" s="3"/>
      <c r="K208" s="27"/>
    </row>
    <row r="209" spans="4:11" ht="14.1" hidden="1" customHeight="1" x14ac:dyDescent="0.25">
      <c r="D209" s="4" t="s">
        <v>1</v>
      </c>
      <c r="E209" s="4"/>
      <c r="F209" s="4"/>
      <c r="G209" s="4"/>
      <c r="H209" s="4"/>
      <c r="I209" s="9"/>
      <c r="J209" s="3"/>
      <c r="K209" s="27"/>
    </row>
    <row r="210" spans="4:11" ht="14.1" hidden="1" customHeight="1" x14ac:dyDescent="0.25">
      <c r="D210" s="158" t="s">
        <v>115</v>
      </c>
      <c r="E210" s="158"/>
      <c r="F210" s="158"/>
      <c r="G210" s="158"/>
      <c r="H210" s="158"/>
      <c r="I210" s="4"/>
      <c r="J210" s="3"/>
      <c r="K210" s="27"/>
    </row>
    <row r="211" spans="4:11" ht="14.1" hidden="1" customHeight="1" x14ac:dyDescent="0.25">
      <c r="D211" s="158" t="s">
        <v>116</v>
      </c>
      <c r="E211" s="158"/>
      <c r="F211" s="158"/>
      <c r="G211" s="158"/>
      <c r="H211" s="158"/>
      <c r="I211" s="4"/>
      <c r="J211" s="3"/>
      <c r="K211" s="27"/>
    </row>
    <row r="212" spans="4:11" ht="14.1" hidden="1" customHeight="1" x14ac:dyDescent="0.25">
      <c r="D212" s="4">
        <v>94.71</v>
      </c>
      <c r="E212" s="4">
        <v>56.82</v>
      </c>
      <c r="F212" s="4">
        <v>94.71</v>
      </c>
      <c r="G212" s="4">
        <v>64.209999999999994</v>
      </c>
      <c r="H212" s="4">
        <v>100</v>
      </c>
      <c r="I212" s="4"/>
      <c r="J212" s="3"/>
      <c r="K212" s="27"/>
    </row>
    <row r="213" spans="4:11" ht="14.1" hidden="1" customHeight="1" x14ac:dyDescent="0.25">
      <c r="D213" s="158" t="s">
        <v>107</v>
      </c>
      <c r="E213" s="158"/>
      <c r="F213" s="158"/>
      <c r="G213" s="158"/>
      <c r="H213" s="158"/>
      <c r="I213" s="4"/>
      <c r="J213" s="3"/>
      <c r="K213" s="27"/>
    </row>
    <row r="214" spans="4:11" ht="14.1" hidden="1" customHeight="1" x14ac:dyDescent="0.25">
      <c r="D214" s="4">
        <v>72.53</v>
      </c>
      <c r="E214" s="4">
        <v>39.56</v>
      </c>
      <c r="F214" s="4">
        <v>72.53</v>
      </c>
      <c r="G214" s="4">
        <v>44.7</v>
      </c>
      <c r="H214" s="4">
        <v>100</v>
      </c>
      <c r="I214" s="4"/>
      <c r="J214" s="3"/>
      <c r="K214" s="27"/>
    </row>
    <row r="215" spans="4:11" ht="14.1" hidden="1" customHeight="1" x14ac:dyDescent="0.25">
      <c r="D215" s="158" t="s">
        <v>117</v>
      </c>
      <c r="E215" s="158"/>
      <c r="F215" s="158"/>
      <c r="G215" s="158"/>
      <c r="H215" s="158"/>
      <c r="I215" s="4"/>
      <c r="J215" s="3"/>
      <c r="K215" s="27"/>
    </row>
    <row r="216" spans="4:11" ht="14.1" hidden="1" customHeight="1" x14ac:dyDescent="0.25">
      <c r="D216" s="4">
        <v>56.42</v>
      </c>
      <c r="E216" s="4">
        <v>19.559999999999999</v>
      </c>
      <c r="F216" s="4">
        <v>56.42</v>
      </c>
      <c r="G216" s="4">
        <v>22.1</v>
      </c>
      <c r="H216" s="4">
        <v>100</v>
      </c>
      <c r="I216" s="4"/>
      <c r="J216" s="3"/>
      <c r="K216" s="27"/>
    </row>
    <row r="217" spans="4:11" ht="14.1" hidden="1" customHeight="1" x14ac:dyDescent="0.25">
      <c r="D217" s="4" t="s">
        <v>1</v>
      </c>
      <c r="E217" s="4"/>
      <c r="F217" s="4"/>
      <c r="G217" s="4"/>
      <c r="H217" s="4"/>
      <c r="I217" s="9"/>
      <c r="J217" s="3"/>
      <c r="K217" s="27"/>
    </row>
    <row r="218" spans="4:11" ht="14.1" hidden="1" customHeight="1" thickBot="1" x14ac:dyDescent="0.3">
      <c r="D218" s="34" t="s">
        <v>118</v>
      </c>
      <c r="E218" s="35"/>
      <c r="F218" s="35"/>
      <c r="G218" s="35"/>
      <c r="H218" s="35"/>
      <c r="I218" s="46">
        <v>48997.57</v>
      </c>
      <c r="J218" s="20"/>
      <c r="K218" s="30">
        <v>0</v>
      </c>
    </row>
    <row r="219" spans="4:11" ht="14.1" hidden="1" customHeight="1" x14ac:dyDescent="0.25">
      <c r="D219" s="28"/>
      <c r="E219" s="29"/>
      <c r="F219" s="29"/>
      <c r="G219" s="29"/>
      <c r="H219" s="29"/>
      <c r="I219" s="32"/>
      <c r="J219" s="26"/>
      <c r="K219" s="26"/>
    </row>
    <row r="220" spans="4:11" ht="14.1" hidden="1" customHeight="1" thickBot="1" x14ac:dyDescent="0.3">
      <c r="D220" s="155" t="s">
        <v>64</v>
      </c>
      <c r="E220" s="155"/>
      <c r="F220" s="155"/>
      <c r="G220" s="155"/>
      <c r="H220" s="155"/>
      <c r="I220" s="155"/>
      <c r="J220" s="155"/>
      <c r="K220" s="41"/>
    </row>
    <row r="221" spans="4:11" ht="14.1" hidden="1" customHeight="1" x14ac:dyDescent="0.25">
      <c r="D221" s="131" t="s">
        <v>65</v>
      </c>
      <c r="E221" s="131"/>
      <c r="F221" s="131"/>
      <c r="G221" s="131"/>
      <c r="H221" s="131"/>
      <c r="I221" s="18"/>
      <c r="J221" s="18"/>
      <c r="K221" s="19"/>
    </row>
    <row r="222" spans="4:11" ht="14.1" hidden="1" customHeight="1" x14ac:dyDescent="0.25">
      <c r="D222" s="3">
        <v>17.27</v>
      </c>
      <c r="E222" s="3">
        <v>15.64</v>
      </c>
      <c r="F222" s="3">
        <v>19.52</v>
      </c>
      <c r="G222" s="3">
        <v>17.670000000000002</v>
      </c>
      <c r="H222" s="3">
        <f>ROUND(F222/D222*100,1)</f>
        <v>113</v>
      </c>
      <c r="I222" s="3"/>
      <c r="J222" s="8"/>
      <c r="K222" s="27"/>
    </row>
    <row r="223" spans="4:11" ht="14.1" hidden="1" customHeight="1" x14ac:dyDescent="0.25">
      <c r="D223" s="132" t="s">
        <v>69</v>
      </c>
      <c r="E223" s="132"/>
      <c r="F223" s="132"/>
      <c r="G223" s="132"/>
      <c r="H223" s="132"/>
      <c r="I223" s="3"/>
      <c r="J223" s="3"/>
      <c r="K223" s="27"/>
    </row>
    <row r="224" spans="4:11" ht="14.1" hidden="1" customHeight="1" x14ac:dyDescent="0.25">
      <c r="D224" s="3">
        <v>15.82</v>
      </c>
      <c r="E224" s="3">
        <v>14.38</v>
      </c>
      <c r="F224" s="3">
        <v>17.88</v>
      </c>
      <c r="G224" s="3">
        <v>16.25</v>
      </c>
      <c r="H224" s="3">
        <f>ROUND(F224/D224*100,1)</f>
        <v>113</v>
      </c>
      <c r="I224" s="3"/>
      <c r="J224" s="8"/>
      <c r="K224" s="27"/>
    </row>
    <row r="225" spans="4:11" ht="14.1" hidden="1" customHeight="1" x14ac:dyDescent="0.25">
      <c r="D225" s="132" t="s">
        <v>67</v>
      </c>
      <c r="E225" s="132"/>
      <c r="F225" s="132"/>
      <c r="G225" s="132"/>
      <c r="H225" s="132"/>
      <c r="I225" s="3"/>
      <c r="J225" s="3"/>
      <c r="K225" s="27"/>
    </row>
    <row r="226" spans="4:11" ht="14.1" hidden="1" customHeight="1" x14ac:dyDescent="0.25">
      <c r="D226" s="3">
        <v>14.4</v>
      </c>
      <c r="E226" s="3">
        <v>13.09</v>
      </c>
      <c r="F226" s="3">
        <v>16.27</v>
      </c>
      <c r="G226" s="3">
        <v>14.79</v>
      </c>
      <c r="H226" s="3">
        <f>ROUND(F226/D226*100,1)</f>
        <v>113</v>
      </c>
      <c r="I226" s="3"/>
      <c r="J226" s="3"/>
      <c r="K226" s="27"/>
    </row>
    <row r="227" spans="4:11" ht="14.1" hidden="1" customHeight="1" x14ac:dyDescent="0.25">
      <c r="D227" s="132" t="s">
        <v>68</v>
      </c>
      <c r="E227" s="132"/>
      <c r="F227" s="132"/>
      <c r="G227" s="132"/>
      <c r="H227" s="132"/>
      <c r="I227" s="3"/>
      <c r="J227" s="3"/>
      <c r="K227" s="27"/>
    </row>
    <row r="228" spans="4:11" ht="14.1" hidden="1" customHeight="1" x14ac:dyDescent="0.25">
      <c r="D228" s="3">
        <v>12.96</v>
      </c>
      <c r="E228" s="3">
        <v>11.79</v>
      </c>
      <c r="F228" s="3">
        <v>14.64</v>
      </c>
      <c r="G228" s="3">
        <v>13.32</v>
      </c>
      <c r="H228" s="3">
        <f>ROUND(F228/D228*100,1)</f>
        <v>113</v>
      </c>
      <c r="I228" s="3"/>
      <c r="J228" s="3"/>
      <c r="K228" s="27"/>
    </row>
    <row r="229" spans="4:11" ht="14.1" hidden="1" customHeight="1" thickBot="1" x14ac:dyDescent="0.3">
      <c r="D229" s="21" t="s">
        <v>1</v>
      </c>
      <c r="E229" s="20"/>
      <c r="F229" s="20"/>
      <c r="G229" s="20"/>
      <c r="H229" s="20"/>
      <c r="I229" s="45">
        <v>328.79</v>
      </c>
      <c r="J229" s="20"/>
      <c r="K229" s="30">
        <f>ROUND(I229*99%,2)</f>
        <v>325.5</v>
      </c>
    </row>
    <row r="230" spans="4:11" ht="14.1" hidden="1" customHeight="1" x14ac:dyDescent="0.25">
      <c r="D230" s="25"/>
      <c r="E230" s="26"/>
      <c r="F230" s="26"/>
      <c r="G230" s="26"/>
      <c r="H230" s="26"/>
      <c r="I230" s="17"/>
      <c r="J230" s="26"/>
      <c r="K230" s="26"/>
    </row>
    <row r="231" spans="4:11" ht="14.1" hidden="1" customHeight="1" thickBot="1" x14ac:dyDescent="0.3">
      <c r="D231" s="155" t="s">
        <v>114</v>
      </c>
      <c r="E231" s="155"/>
      <c r="F231" s="155"/>
      <c r="G231" s="155"/>
      <c r="H231" s="155"/>
      <c r="I231" s="16"/>
      <c r="J231" s="14"/>
      <c r="K231" s="41"/>
    </row>
    <row r="232" spans="4:11" ht="14.1" hidden="1" customHeight="1" x14ac:dyDescent="0.25">
      <c r="D232" s="131" t="s">
        <v>109</v>
      </c>
      <c r="E232" s="131"/>
      <c r="F232" s="131"/>
      <c r="G232" s="131"/>
      <c r="H232" s="131"/>
      <c r="I232" s="49"/>
      <c r="J232" s="59"/>
      <c r="K232" s="19"/>
    </row>
    <row r="233" spans="4:11" ht="14.1" hidden="1" customHeight="1" x14ac:dyDescent="0.25">
      <c r="D233" s="3">
        <v>52.13</v>
      </c>
      <c r="E233" s="3">
        <v>36.880000000000003</v>
      </c>
      <c r="F233" s="3">
        <v>48.25</v>
      </c>
      <c r="G233" s="7">
        <v>41.674399999999999</v>
      </c>
      <c r="H233" s="3">
        <f>ROUND(F233/D233*100,1)</f>
        <v>92.6</v>
      </c>
      <c r="I233" s="6"/>
      <c r="J233" s="8"/>
      <c r="K233" s="27"/>
    </row>
    <row r="234" spans="4:11" ht="14.1" hidden="1" customHeight="1" x14ac:dyDescent="0.25">
      <c r="D234" s="132" t="s">
        <v>110</v>
      </c>
      <c r="E234" s="132"/>
      <c r="F234" s="132"/>
      <c r="G234" s="132"/>
      <c r="H234" s="132"/>
      <c r="I234" s="6"/>
      <c r="J234" s="8"/>
      <c r="K234" s="27"/>
    </row>
    <row r="235" spans="4:11" ht="14.1" hidden="1" customHeight="1" x14ac:dyDescent="0.25">
      <c r="D235" s="3">
        <v>55.16</v>
      </c>
      <c r="E235" s="3">
        <v>27.15</v>
      </c>
      <c r="F235" s="3">
        <v>62.33</v>
      </c>
      <c r="G235" s="3">
        <v>30.68</v>
      </c>
      <c r="H235" s="10">
        <f>ROUND(F235/D235*100,1)</f>
        <v>113</v>
      </c>
      <c r="I235" s="6"/>
      <c r="J235" s="4" t="s">
        <v>112</v>
      </c>
      <c r="K235" s="27"/>
    </row>
    <row r="236" spans="4:11" ht="14.1" hidden="1" customHeight="1" x14ac:dyDescent="0.25">
      <c r="D236" s="132" t="s">
        <v>111</v>
      </c>
      <c r="E236" s="132"/>
      <c r="F236" s="132"/>
      <c r="G236" s="132"/>
      <c r="H236" s="132"/>
      <c r="I236" s="6"/>
      <c r="J236" s="8"/>
      <c r="K236" s="27"/>
    </row>
    <row r="237" spans="4:11" ht="14.1" hidden="1" customHeight="1" x14ac:dyDescent="0.25">
      <c r="D237" s="132" t="s">
        <v>121</v>
      </c>
      <c r="E237" s="132"/>
      <c r="F237" s="132"/>
      <c r="G237" s="132"/>
      <c r="H237" s="132"/>
      <c r="I237" s="3"/>
      <c r="J237" s="8"/>
      <c r="K237" s="27"/>
    </row>
    <row r="238" spans="4:11" ht="14.1" hidden="1" customHeight="1" x14ac:dyDescent="0.25">
      <c r="D238" s="3">
        <v>58.51</v>
      </c>
      <c r="E238" s="3">
        <v>49.35</v>
      </c>
      <c r="F238" s="3">
        <v>66.12</v>
      </c>
      <c r="G238" s="3">
        <v>55.77</v>
      </c>
      <c r="H238" s="10">
        <f>ROUND(F238/D238*100,1)</f>
        <v>113</v>
      </c>
      <c r="I238" s="3"/>
      <c r="J238" s="8"/>
      <c r="K238" s="27"/>
    </row>
    <row r="239" spans="4:11" ht="14.1" hidden="1" customHeight="1" x14ac:dyDescent="0.25">
      <c r="D239" s="3">
        <v>58.51</v>
      </c>
      <c r="E239" s="3">
        <v>58.51</v>
      </c>
      <c r="F239" s="3">
        <v>66.12</v>
      </c>
      <c r="G239" s="3">
        <v>66.12</v>
      </c>
      <c r="H239" s="10">
        <f>ROUND(F239/D239*100,1)</f>
        <v>113</v>
      </c>
      <c r="I239" s="3"/>
      <c r="J239" s="8"/>
      <c r="K239" s="27"/>
    </row>
    <row r="240" spans="4:11" ht="14.1" hidden="1" customHeight="1" x14ac:dyDescent="0.25">
      <c r="D240" s="132" t="s">
        <v>122</v>
      </c>
      <c r="E240" s="132"/>
      <c r="F240" s="132"/>
      <c r="G240" s="132"/>
      <c r="H240" s="132"/>
      <c r="I240" s="3"/>
      <c r="J240" s="8"/>
      <c r="K240" s="27"/>
    </row>
    <row r="241" spans="4:11" ht="14.1" hidden="1" customHeight="1" x14ac:dyDescent="0.25">
      <c r="D241" s="3">
        <v>102.88</v>
      </c>
      <c r="E241" s="3">
        <v>80.540000000000006</v>
      </c>
      <c r="F241" s="3">
        <v>103.22</v>
      </c>
      <c r="G241" s="3">
        <v>91.01</v>
      </c>
      <c r="H241" s="3">
        <f>ROUND(F241/D241*100,1)</f>
        <v>100.3</v>
      </c>
      <c r="I241" s="3"/>
      <c r="J241" s="8"/>
      <c r="K241" s="27"/>
    </row>
    <row r="242" spans="4:11" ht="14.1" hidden="1" customHeight="1" x14ac:dyDescent="0.25">
      <c r="D242" s="132" t="s">
        <v>123</v>
      </c>
      <c r="E242" s="132"/>
      <c r="F242" s="132"/>
      <c r="G242" s="132"/>
      <c r="H242" s="132"/>
      <c r="I242" s="3"/>
      <c r="J242" s="8"/>
      <c r="K242" s="27"/>
    </row>
    <row r="243" spans="4:11" ht="14.1" hidden="1" customHeight="1" x14ac:dyDescent="0.25">
      <c r="D243" s="3">
        <v>55.75</v>
      </c>
      <c r="E243" s="3">
        <v>46.59</v>
      </c>
      <c r="F243" s="3">
        <v>63</v>
      </c>
      <c r="G243" s="3">
        <v>52.65</v>
      </c>
      <c r="H243" s="10">
        <f>ROUND(F243/D243*100,1)</f>
        <v>113</v>
      </c>
      <c r="I243" s="3"/>
      <c r="J243" s="8"/>
      <c r="K243" s="27"/>
    </row>
    <row r="244" spans="4:11" ht="14.1" hidden="1" customHeight="1" x14ac:dyDescent="0.25">
      <c r="D244" s="3">
        <v>55.75</v>
      </c>
      <c r="E244" s="3">
        <v>55.75</v>
      </c>
      <c r="F244" s="3">
        <v>63</v>
      </c>
      <c r="G244" s="3">
        <v>63</v>
      </c>
      <c r="H244" s="10">
        <f>ROUND(F244/D244*100,1)</f>
        <v>113</v>
      </c>
      <c r="I244" s="3"/>
      <c r="J244" s="8"/>
      <c r="K244" s="27"/>
    </row>
    <row r="245" spans="4:11" ht="14.1" hidden="1" customHeight="1" x14ac:dyDescent="0.25">
      <c r="D245" s="132" t="s">
        <v>133</v>
      </c>
      <c r="E245" s="132"/>
      <c r="F245" s="132"/>
      <c r="G245" s="132"/>
      <c r="H245" s="132"/>
      <c r="I245" s="3"/>
      <c r="J245" s="8"/>
      <c r="K245" s="27"/>
    </row>
    <row r="246" spans="4:11" ht="14.1" hidden="1" customHeight="1" x14ac:dyDescent="0.25">
      <c r="D246" s="3">
        <v>28.98</v>
      </c>
      <c r="E246" s="3">
        <v>20.72</v>
      </c>
      <c r="F246" s="3">
        <v>32.75</v>
      </c>
      <c r="G246" s="3">
        <v>23.41</v>
      </c>
      <c r="H246" s="10">
        <f>ROUND(F246/D246*100,1)</f>
        <v>113</v>
      </c>
      <c r="I246" s="3"/>
      <c r="J246" s="8"/>
      <c r="K246" s="27"/>
    </row>
    <row r="247" spans="4:11" ht="14.1" hidden="1" customHeight="1" x14ac:dyDescent="0.25">
      <c r="D247" s="132" t="s">
        <v>124</v>
      </c>
      <c r="E247" s="132"/>
      <c r="F247" s="132"/>
      <c r="G247" s="132"/>
      <c r="H247" s="132"/>
      <c r="I247" s="3"/>
      <c r="J247" s="8"/>
      <c r="K247" s="27"/>
    </row>
    <row r="248" spans="4:11" ht="14.1" hidden="1" customHeight="1" x14ac:dyDescent="0.25">
      <c r="D248" s="3">
        <v>60.44</v>
      </c>
      <c r="E248" s="3">
        <v>51.28</v>
      </c>
      <c r="F248" s="3">
        <v>68.3</v>
      </c>
      <c r="G248" s="3">
        <v>57.95</v>
      </c>
      <c r="H248" s="10">
        <f>ROUND(F248/D248*100,1)</f>
        <v>113</v>
      </c>
      <c r="I248" s="3"/>
      <c r="J248" s="8"/>
      <c r="K248" s="27"/>
    </row>
    <row r="249" spans="4:11" ht="14.1" hidden="1" customHeight="1" x14ac:dyDescent="0.25">
      <c r="D249" s="3">
        <v>60.44</v>
      </c>
      <c r="E249" s="3">
        <v>60.44</v>
      </c>
      <c r="F249" s="3">
        <v>68.3</v>
      </c>
      <c r="G249" s="3">
        <v>68.3</v>
      </c>
      <c r="H249" s="10">
        <f>ROUND(F249/D249*100,1)</f>
        <v>113</v>
      </c>
      <c r="I249" s="3"/>
      <c r="J249" s="8"/>
      <c r="K249" s="27"/>
    </row>
    <row r="250" spans="4:11" ht="14.1" hidden="1" customHeight="1" x14ac:dyDescent="0.25">
      <c r="D250" s="132" t="s">
        <v>125</v>
      </c>
      <c r="E250" s="132"/>
      <c r="F250" s="132"/>
      <c r="G250" s="132"/>
      <c r="H250" s="132"/>
      <c r="I250" s="3"/>
      <c r="J250" s="8"/>
      <c r="K250" s="27"/>
    </row>
    <row r="251" spans="4:11" ht="14.1" hidden="1" customHeight="1" x14ac:dyDescent="0.25">
      <c r="D251" s="3">
        <v>65.599999999999994</v>
      </c>
      <c r="E251" s="3">
        <v>51.28</v>
      </c>
      <c r="F251" s="3">
        <v>69.67</v>
      </c>
      <c r="G251" s="3">
        <v>57.95</v>
      </c>
      <c r="H251" s="3">
        <f>ROUND(F251/D251*100,1)</f>
        <v>106.2</v>
      </c>
      <c r="I251" s="3"/>
      <c r="J251" s="8"/>
      <c r="K251" s="27"/>
    </row>
    <row r="252" spans="4:11" ht="14.1" hidden="1" customHeight="1" x14ac:dyDescent="0.25">
      <c r="D252" s="3">
        <v>65.599999999999994</v>
      </c>
      <c r="E252" s="3">
        <v>60.44</v>
      </c>
      <c r="F252" s="3">
        <v>69.67</v>
      </c>
      <c r="G252" s="3">
        <v>68.3</v>
      </c>
      <c r="H252" s="3">
        <f>ROUND(F252/D252*100,1)</f>
        <v>106.2</v>
      </c>
      <c r="I252" s="3"/>
      <c r="J252" s="8"/>
      <c r="K252" s="27"/>
    </row>
    <row r="253" spans="4:11" ht="14.1" hidden="1" customHeight="1" x14ac:dyDescent="0.25">
      <c r="D253" s="132" t="s">
        <v>126</v>
      </c>
      <c r="E253" s="132"/>
      <c r="F253" s="132"/>
      <c r="G253" s="132"/>
      <c r="H253" s="132"/>
      <c r="I253" s="3"/>
      <c r="J253" s="8"/>
      <c r="K253" s="27"/>
    </row>
    <row r="254" spans="4:11" ht="14.1" hidden="1" customHeight="1" x14ac:dyDescent="0.25">
      <c r="D254" s="3">
        <v>65.42</v>
      </c>
      <c r="E254" s="3">
        <v>51.28</v>
      </c>
      <c r="F254" s="3">
        <v>69.67</v>
      </c>
      <c r="G254" s="3">
        <v>57.95</v>
      </c>
      <c r="H254" s="3">
        <f>ROUND(F254/D254*100,1)</f>
        <v>106.5</v>
      </c>
      <c r="I254" s="3"/>
      <c r="J254" s="8"/>
      <c r="K254" s="27"/>
    </row>
    <row r="255" spans="4:11" ht="14.1" hidden="1" customHeight="1" x14ac:dyDescent="0.25">
      <c r="D255" s="132" t="s">
        <v>127</v>
      </c>
      <c r="E255" s="132"/>
      <c r="F255" s="132"/>
      <c r="G255" s="132"/>
      <c r="H255" s="132"/>
      <c r="I255" s="3"/>
      <c r="J255" s="8"/>
      <c r="K255" s="27"/>
    </row>
    <row r="256" spans="4:11" ht="14.1" hidden="1" customHeight="1" x14ac:dyDescent="0.25">
      <c r="D256" s="3">
        <v>63.32</v>
      </c>
      <c r="E256" s="3">
        <v>51.28</v>
      </c>
      <c r="F256" s="3">
        <v>69.67</v>
      </c>
      <c r="G256" s="3">
        <v>57.95</v>
      </c>
      <c r="H256" s="3">
        <f>ROUND(F256/D256*100,1)</f>
        <v>110</v>
      </c>
      <c r="I256" s="3"/>
      <c r="J256" s="8"/>
      <c r="K256" s="27"/>
    </row>
    <row r="257" spans="4:11" ht="14.1" hidden="1" customHeight="1" x14ac:dyDescent="0.25">
      <c r="D257" s="3">
        <v>63.32</v>
      </c>
      <c r="E257" s="3">
        <v>60.44</v>
      </c>
      <c r="F257" s="3">
        <v>69.67</v>
      </c>
      <c r="G257" s="3">
        <v>68.3</v>
      </c>
      <c r="H257" s="3">
        <f>ROUND(F257/D257*100,1)</f>
        <v>110</v>
      </c>
      <c r="I257" s="3"/>
      <c r="J257" s="8"/>
      <c r="K257" s="27"/>
    </row>
    <row r="258" spans="4:11" ht="14.1" hidden="1" customHeight="1" x14ac:dyDescent="0.25">
      <c r="D258" s="3" t="s">
        <v>1</v>
      </c>
      <c r="E258" s="3"/>
      <c r="F258" s="3"/>
      <c r="G258" s="3"/>
      <c r="H258" s="3"/>
      <c r="I258" s="6"/>
      <c r="J258" s="8"/>
      <c r="K258" s="27"/>
    </row>
    <row r="259" spans="4:11" ht="14.1" hidden="1" customHeight="1" x14ac:dyDescent="0.25">
      <c r="D259" s="132" t="s">
        <v>128</v>
      </c>
      <c r="E259" s="132"/>
      <c r="F259" s="132"/>
      <c r="G259" s="132"/>
      <c r="H259" s="132"/>
      <c r="I259" s="3"/>
      <c r="J259" s="8"/>
      <c r="K259" s="27"/>
    </row>
    <row r="260" spans="4:11" ht="14.1" hidden="1" customHeight="1" x14ac:dyDescent="0.25">
      <c r="D260" s="3">
        <v>309.23</v>
      </c>
      <c r="E260" s="3">
        <v>94.81</v>
      </c>
      <c r="F260" s="3">
        <v>309.23</v>
      </c>
      <c r="G260" s="3">
        <v>107.13</v>
      </c>
      <c r="H260" s="3">
        <f>ROUND(F260/D260*100,1)</f>
        <v>100</v>
      </c>
      <c r="I260" s="6"/>
      <c r="J260" s="8"/>
      <c r="K260" s="27"/>
    </row>
    <row r="261" spans="4:11" ht="14.1" hidden="1" customHeight="1" x14ac:dyDescent="0.25">
      <c r="D261" s="132" t="s">
        <v>129</v>
      </c>
      <c r="E261" s="132"/>
      <c r="F261" s="132"/>
      <c r="G261" s="132"/>
      <c r="H261" s="132"/>
      <c r="I261" s="3"/>
      <c r="J261" s="8"/>
      <c r="K261" s="27"/>
    </row>
    <row r="262" spans="4:11" ht="14.1" hidden="1" customHeight="1" x14ac:dyDescent="0.25">
      <c r="D262" s="3">
        <v>6</v>
      </c>
      <c r="E262" s="3">
        <v>6</v>
      </c>
      <c r="F262" s="3">
        <v>6.78</v>
      </c>
      <c r="G262" s="3">
        <v>6.78</v>
      </c>
      <c r="H262" s="10">
        <f>ROUND(F262/D262*100,1)</f>
        <v>113</v>
      </c>
      <c r="I262" s="3"/>
      <c r="J262" s="8"/>
      <c r="K262" s="27"/>
    </row>
    <row r="263" spans="4:11" ht="14.1" hidden="1" customHeight="1" x14ac:dyDescent="0.25">
      <c r="D263" s="132" t="s">
        <v>130</v>
      </c>
      <c r="E263" s="132"/>
      <c r="F263" s="132"/>
      <c r="G263" s="132"/>
      <c r="H263" s="132"/>
      <c r="I263" s="3"/>
      <c r="J263" s="8"/>
      <c r="K263" s="27"/>
    </row>
    <row r="264" spans="4:11" ht="14.1" hidden="1" customHeight="1" x14ac:dyDescent="0.25">
      <c r="D264" s="3">
        <v>6</v>
      </c>
      <c r="E264" s="3">
        <v>6</v>
      </c>
      <c r="F264" s="3">
        <v>6.78</v>
      </c>
      <c r="G264" s="3">
        <v>6.78</v>
      </c>
      <c r="H264" s="10">
        <f>ROUND(F264/D264*100,1)</f>
        <v>113</v>
      </c>
      <c r="I264" s="3"/>
      <c r="J264" s="8"/>
      <c r="K264" s="27"/>
    </row>
    <row r="265" spans="4:11" ht="14.1" hidden="1" customHeight="1" x14ac:dyDescent="0.25">
      <c r="D265" s="132" t="s">
        <v>131</v>
      </c>
      <c r="E265" s="132"/>
      <c r="F265" s="132"/>
      <c r="G265" s="132"/>
      <c r="H265" s="132"/>
      <c r="I265" s="3"/>
      <c r="J265" s="8"/>
      <c r="K265" s="27"/>
    </row>
    <row r="266" spans="4:11" ht="14.1" hidden="1" customHeight="1" x14ac:dyDescent="0.25">
      <c r="D266" s="3">
        <v>15.47</v>
      </c>
      <c r="E266" s="3">
        <v>8.76</v>
      </c>
      <c r="F266" s="3">
        <v>15.47</v>
      </c>
      <c r="G266" s="3">
        <v>9.9</v>
      </c>
      <c r="H266" s="3">
        <f>ROUND(F266/D266*100,1)</f>
        <v>100</v>
      </c>
      <c r="I266" s="3"/>
      <c r="J266" s="8"/>
      <c r="K266" s="27"/>
    </row>
    <row r="267" spans="4:11" ht="14.1" hidden="1" customHeight="1" x14ac:dyDescent="0.25">
      <c r="D267" s="132" t="s">
        <v>132</v>
      </c>
      <c r="E267" s="132"/>
      <c r="F267" s="132"/>
      <c r="G267" s="132"/>
      <c r="H267" s="132"/>
      <c r="I267" s="3"/>
      <c r="J267" s="8"/>
      <c r="K267" s="27"/>
    </row>
    <row r="268" spans="4:11" ht="14.1" hidden="1" customHeight="1" x14ac:dyDescent="0.25">
      <c r="D268" s="3">
        <v>12.65</v>
      </c>
      <c r="E268" s="3">
        <v>7.45</v>
      </c>
      <c r="F268" s="3">
        <v>12.65</v>
      </c>
      <c r="G268" s="3">
        <v>8.42</v>
      </c>
      <c r="H268" s="3">
        <f>ROUND(F268/D268*100,1)</f>
        <v>100</v>
      </c>
      <c r="I268" s="3"/>
      <c r="J268" s="8"/>
      <c r="K268" s="27"/>
    </row>
    <row r="269" spans="4:11" ht="14.1" hidden="1" customHeight="1" x14ac:dyDescent="0.25">
      <c r="D269" s="3" t="s">
        <v>1</v>
      </c>
      <c r="E269" s="3"/>
      <c r="F269" s="3"/>
      <c r="G269" s="3"/>
      <c r="H269" s="3"/>
      <c r="I269" s="6"/>
      <c r="J269" s="8"/>
      <c r="K269" s="27"/>
    </row>
    <row r="270" spans="4:11" ht="14.1" hidden="1" customHeight="1" x14ac:dyDescent="0.25">
      <c r="D270" s="132" t="s">
        <v>113</v>
      </c>
      <c r="E270" s="132"/>
      <c r="F270" s="132"/>
      <c r="G270" s="132"/>
      <c r="H270" s="132"/>
      <c r="I270" s="6"/>
      <c r="J270" s="8"/>
      <c r="K270" s="27"/>
    </row>
    <row r="271" spans="4:11" ht="14.1" hidden="1" customHeight="1" x14ac:dyDescent="0.25">
      <c r="D271" s="3">
        <v>37.5</v>
      </c>
      <c r="E271" s="7">
        <v>1.2639</v>
      </c>
      <c r="F271" s="7">
        <v>42.38</v>
      </c>
      <c r="G271" s="7">
        <v>1.4283845799999999</v>
      </c>
      <c r="H271" s="10">
        <f>ROUND(F271/D271*100,1)</f>
        <v>113</v>
      </c>
      <c r="I271" s="6"/>
      <c r="J271" s="8"/>
      <c r="K271" s="27"/>
    </row>
    <row r="272" spans="4:11" ht="14.1" hidden="1" customHeight="1" thickBot="1" x14ac:dyDescent="0.3">
      <c r="D272" s="21" t="s">
        <v>118</v>
      </c>
      <c r="E272" s="50"/>
      <c r="F272" s="50"/>
      <c r="G272" s="50"/>
      <c r="H272" s="20"/>
      <c r="I272" s="45">
        <v>62583.96</v>
      </c>
      <c r="J272" s="37"/>
      <c r="K272" s="30">
        <f>ROUND(I272*99%,2)</f>
        <v>61958.12</v>
      </c>
    </row>
    <row r="273" spans="4:11" ht="14.1" hidden="1" customHeight="1" x14ac:dyDescent="0.25">
      <c r="D273" s="25"/>
      <c r="E273" s="48"/>
      <c r="F273" s="48"/>
      <c r="G273" s="48"/>
      <c r="H273" s="26"/>
      <c r="I273" s="17"/>
      <c r="J273" s="15"/>
      <c r="K273" s="26"/>
    </row>
    <row r="274" spans="4:11" ht="14.1" hidden="1" customHeight="1" x14ac:dyDescent="0.25">
      <c r="D274" s="8"/>
      <c r="E274" s="8"/>
      <c r="F274" s="8"/>
      <c r="G274" s="8"/>
      <c r="H274" s="8"/>
      <c r="I274" s="8"/>
      <c r="J274" s="54" t="e">
        <f>#REF!+#REF!+#REF!+#REF!+#REF!+#REF!+#REF!+#REF!+#REF!+#REF!+#REF!</f>
        <v>#REF!</v>
      </c>
      <c r="K274" s="55" t="e">
        <f>217946.69-J274</f>
        <v>#REF!</v>
      </c>
    </row>
    <row r="275" spans="4:11" ht="14.1" hidden="1" customHeight="1" thickBot="1" x14ac:dyDescent="0.3">
      <c r="D275" s="155" t="s">
        <v>134</v>
      </c>
      <c r="E275" s="155"/>
      <c r="F275" s="155"/>
      <c r="G275" s="155"/>
      <c r="H275" s="155"/>
      <c r="I275" s="16"/>
      <c r="J275" s="64"/>
      <c r="K275" s="65"/>
    </row>
    <row r="276" spans="4:11" ht="14.1" hidden="1" customHeight="1" x14ac:dyDescent="0.25">
      <c r="D276" s="131" t="s">
        <v>135</v>
      </c>
      <c r="E276" s="131"/>
      <c r="F276" s="131"/>
      <c r="G276" s="131"/>
      <c r="H276" s="131"/>
      <c r="I276" s="18"/>
      <c r="J276" s="66"/>
      <c r="K276" s="67"/>
    </row>
    <row r="277" spans="4:11" ht="14.1" hidden="1" customHeight="1" thickBot="1" x14ac:dyDescent="0.3">
      <c r="D277" s="20">
        <v>20.05</v>
      </c>
      <c r="E277" s="20">
        <v>12.43</v>
      </c>
      <c r="F277" s="20">
        <v>21.55</v>
      </c>
      <c r="G277" s="20">
        <v>14.05</v>
      </c>
      <c r="H277" s="20">
        <f>ROUND(F277/D277*100,1)</f>
        <v>107.5</v>
      </c>
      <c r="I277" s="21">
        <v>7977.08</v>
      </c>
      <c r="J277" s="68"/>
      <c r="K277" s="30">
        <f>ROUND(I277*99%,2)</f>
        <v>7897.31</v>
      </c>
    </row>
    <row r="278" spans="4:11" ht="14.1" hidden="1" customHeight="1" thickBot="1" x14ac:dyDescent="0.3">
      <c r="D278" s="69"/>
      <c r="E278" s="69"/>
      <c r="F278" s="69"/>
      <c r="G278" s="69"/>
      <c r="H278" s="69"/>
      <c r="I278" s="72">
        <f>I15+I18+I33+I54+I63+I132+I155+I177+I181+I198+I218+I229+I272+I277</f>
        <v>289451.03000000003</v>
      </c>
      <c r="J278" s="73"/>
      <c r="K278" s="74">
        <f>K15+K18+K33+K54+K63+K132+K155+K177+K181+K198+K218+K229+K272+K277</f>
        <v>135381.99</v>
      </c>
    </row>
    <row r="279" spans="4:11" ht="14.1" hidden="1" customHeight="1" x14ac:dyDescent="0.25">
      <c r="D279" s="161" t="s">
        <v>119</v>
      </c>
      <c r="E279" s="161"/>
      <c r="F279" s="161"/>
      <c r="G279" s="161"/>
      <c r="H279" s="161"/>
      <c r="I279" s="161"/>
      <c r="J279" s="161"/>
    </row>
    <row r="280" spans="4:11" ht="14.1" hidden="1" customHeight="1" x14ac:dyDescent="0.25">
      <c r="D280" s="162" t="s">
        <v>120</v>
      </c>
      <c r="E280" s="162"/>
      <c r="F280" s="162"/>
      <c r="G280" s="162"/>
      <c r="H280" s="162"/>
      <c r="I280" s="162"/>
      <c r="J280" s="162"/>
    </row>
    <row r="281" spans="4:11" ht="15.75" hidden="1" x14ac:dyDescent="0.25">
      <c r="D281" s="2"/>
      <c r="E281" s="2"/>
      <c r="F281" s="2"/>
      <c r="G281" s="2"/>
      <c r="H281" s="2"/>
      <c r="I281" s="2"/>
      <c r="J281" s="2"/>
    </row>
    <row r="282" spans="4:11" ht="15.75" hidden="1" x14ac:dyDescent="0.25">
      <c r="D282" s="131"/>
      <c r="E282" s="131"/>
      <c r="F282" s="131"/>
      <c r="G282" s="131"/>
      <c r="H282" s="131"/>
      <c r="I282" s="2"/>
      <c r="J282" s="2"/>
    </row>
    <row r="283" spans="4:11" ht="15.75" hidden="1" x14ac:dyDescent="0.25">
      <c r="D283" s="132" t="s">
        <v>14</v>
      </c>
      <c r="E283" s="132"/>
      <c r="F283" s="132"/>
      <c r="G283" s="132"/>
      <c r="H283" s="132"/>
      <c r="I283" s="2"/>
      <c r="J283" s="2"/>
    </row>
    <row r="284" spans="4:11" ht="15.75" hidden="1" x14ac:dyDescent="0.25">
      <c r="D284" s="3">
        <v>95.58</v>
      </c>
      <c r="E284" s="3">
        <v>24.55</v>
      </c>
      <c r="F284" s="3">
        <v>90.58</v>
      </c>
      <c r="G284" s="3">
        <v>27.74</v>
      </c>
      <c r="H284" s="3">
        <f>ROUND(F284/D284*100,1)</f>
        <v>94.8</v>
      </c>
      <c r="I284" s="2"/>
      <c r="J284" s="2"/>
    </row>
    <row r="285" spans="4:11" ht="15.75" hidden="1" x14ac:dyDescent="0.25">
      <c r="D285" s="132" t="s">
        <v>15</v>
      </c>
      <c r="E285" s="132"/>
      <c r="F285" s="132"/>
      <c r="G285" s="132"/>
      <c r="H285" s="132"/>
      <c r="I285" s="2"/>
      <c r="J285" s="2"/>
    </row>
    <row r="286" spans="4:11" ht="15.75" hidden="1" x14ac:dyDescent="0.25">
      <c r="D286" s="3">
        <v>94.45</v>
      </c>
      <c r="E286" s="3">
        <v>23.3</v>
      </c>
      <c r="F286" s="3">
        <v>89.45</v>
      </c>
      <c r="G286" s="3">
        <v>26.33</v>
      </c>
      <c r="H286" s="3">
        <f>ROUND(F286/D286*100,1)</f>
        <v>94.7</v>
      </c>
      <c r="I286" s="2"/>
      <c r="J286" s="2"/>
    </row>
    <row r="287" spans="4:11" ht="15.75" hidden="1" x14ac:dyDescent="0.25">
      <c r="D287" s="132" t="s">
        <v>16</v>
      </c>
      <c r="E287" s="132"/>
      <c r="F287" s="132"/>
      <c r="G287" s="132"/>
      <c r="H287" s="132"/>
      <c r="I287" s="2"/>
      <c r="J287" s="2"/>
    </row>
    <row r="288" spans="4:11" ht="15.75" hidden="1" x14ac:dyDescent="0.25">
      <c r="D288" s="3">
        <v>89.84</v>
      </c>
      <c r="E288" s="3">
        <v>17.95</v>
      </c>
      <c r="F288" s="3">
        <v>74.84</v>
      </c>
      <c r="G288" s="3">
        <v>20.28</v>
      </c>
      <c r="H288" s="3">
        <f>ROUND(F288/D288*100,1)</f>
        <v>83.3</v>
      </c>
      <c r="I288" s="2"/>
      <c r="J288" s="2"/>
    </row>
    <row r="289" spans="1:10" ht="15.75" hidden="1" x14ac:dyDescent="0.25">
      <c r="D289" s="132" t="s">
        <v>17</v>
      </c>
      <c r="E289" s="132"/>
      <c r="F289" s="132"/>
      <c r="G289" s="132"/>
      <c r="H289" s="132"/>
      <c r="I289" s="2"/>
      <c r="J289" s="2"/>
    </row>
    <row r="290" spans="1:10" ht="15.75" hidden="1" x14ac:dyDescent="0.25">
      <c r="D290" s="3">
        <v>88.71</v>
      </c>
      <c r="E290" s="3">
        <v>16.7</v>
      </c>
      <c r="F290" s="3">
        <v>73.709999999999994</v>
      </c>
      <c r="G290" s="3">
        <v>18.87</v>
      </c>
      <c r="H290" s="3">
        <f>ROUND(F290/D290*100,1)</f>
        <v>83.1</v>
      </c>
      <c r="I290" s="2"/>
      <c r="J290" s="2"/>
    </row>
    <row r="291" spans="1:10" ht="15.75" hidden="1" x14ac:dyDescent="0.25">
      <c r="D291" s="132" t="s">
        <v>18</v>
      </c>
      <c r="E291" s="132"/>
      <c r="F291" s="132"/>
      <c r="G291" s="132"/>
      <c r="H291" s="132"/>
      <c r="I291" s="2"/>
      <c r="J291" s="2"/>
    </row>
    <row r="292" spans="1:10" ht="15.75" hidden="1" x14ac:dyDescent="0.25">
      <c r="D292" s="3">
        <v>57.01</v>
      </c>
      <c r="E292" s="3">
        <v>11.15</v>
      </c>
      <c r="F292" s="3">
        <v>57.01</v>
      </c>
      <c r="G292" s="3">
        <v>12.6</v>
      </c>
      <c r="H292" s="3">
        <f>ROUND(F292/D292*100,1)</f>
        <v>100</v>
      </c>
      <c r="I292" s="2"/>
      <c r="J292" s="2"/>
    </row>
    <row r="293" spans="1:10" ht="15.75" hidden="1" x14ac:dyDescent="0.25">
      <c r="D293" s="132" t="s">
        <v>19</v>
      </c>
      <c r="E293" s="132"/>
      <c r="F293" s="132"/>
      <c r="G293" s="132"/>
      <c r="H293" s="132"/>
      <c r="I293" s="2"/>
      <c r="J293" s="2"/>
    </row>
    <row r="294" spans="1:10" ht="15.75" hidden="1" x14ac:dyDescent="0.25">
      <c r="D294" s="3">
        <v>87.26</v>
      </c>
      <c r="E294" s="3">
        <v>15.49</v>
      </c>
      <c r="F294" s="3">
        <v>72.260000000000005</v>
      </c>
      <c r="G294" s="3">
        <v>17.5</v>
      </c>
      <c r="H294" s="3">
        <f>ROUND(F294/D294*100,1)</f>
        <v>82.8</v>
      </c>
      <c r="I294" s="2"/>
      <c r="J294" s="2"/>
    </row>
    <row r="295" spans="1:10" ht="16.5" hidden="1" thickBot="1" x14ac:dyDescent="0.3">
      <c r="D295" s="21"/>
      <c r="E295" s="20"/>
      <c r="F295" s="20"/>
      <c r="G295" s="20"/>
      <c r="H295" s="20"/>
      <c r="I295" s="2"/>
      <c r="J295" s="2"/>
    </row>
    <row r="296" spans="1:10" ht="8.25" customHeight="1" x14ac:dyDescent="0.25">
      <c r="D296" s="2"/>
      <c r="E296" s="2"/>
      <c r="F296" s="2"/>
      <c r="G296" s="2"/>
      <c r="H296" s="2"/>
      <c r="I296" s="2"/>
      <c r="J296" s="2"/>
    </row>
    <row r="297" spans="1:10" ht="15.75" x14ac:dyDescent="0.25">
      <c r="A297" s="85" t="s">
        <v>160</v>
      </c>
      <c r="B297" s="2"/>
      <c r="C297" s="2"/>
      <c r="D297" s="85"/>
      <c r="E297" s="2" t="s">
        <v>142</v>
      </c>
      <c r="F297" s="85" t="s">
        <v>141</v>
      </c>
      <c r="I297" s="2"/>
      <c r="J297" s="2"/>
    </row>
    <row r="298" spans="1:10" ht="12" customHeight="1" x14ac:dyDescent="0.25">
      <c r="A298" s="85"/>
      <c r="B298" s="2"/>
      <c r="C298" s="85"/>
      <c r="D298" s="92" t="s">
        <v>139</v>
      </c>
      <c r="E298" s="2"/>
      <c r="F298" s="85"/>
      <c r="I298" s="2"/>
      <c r="J298" s="2"/>
    </row>
    <row r="299" spans="1:10" ht="15.75" x14ac:dyDescent="0.25">
      <c r="A299" s="85"/>
      <c r="B299" s="2"/>
      <c r="C299" s="85"/>
      <c r="D299" s="87"/>
      <c r="E299" s="2"/>
      <c r="F299" s="85"/>
      <c r="I299" s="2"/>
      <c r="J299" s="2"/>
    </row>
    <row r="300" spans="1:10" ht="5.25" customHeight="1" x14ac:dyDescent="0.25">
      <c r="A300" s="85"/>
      <c r="B300" s="2"/>
      <c r="C300" s="2"/>
      <c r="D300" s="2"/>
      <c r="E300" s="2"/>
      <c r="F300" s="85"/>
      <c r="I300" s="2"/>
      <c r="J300" s="2"/>
    </row>
    <row r="301" spans="1:10" ht="15.75" x14ac:dyDescent="0.25">
      <c r="A301" s="85" t="s">
        <v>140</v>
      </c>
      <c r="B301" s="2"/>
      <c r="C301" s="2"/>
      <c r="D301" s="2"/>
      <c r="E301" s="2"/>
      <c r="I301" s="2"/>
      <c r="J301" s="2"/>
    </row>
    <row r="302" spans="1:10" ht="15.75" x14ac:dyDescent="0.25">
      <c r="D302" s="2"/>
      <c r="E302" s="2"/>
      <c r="F302" s="2"/>
      <c r="G302" s="2"/>
      <c r="H302" s="2"/>
      <c r="I302" s="2"/>
      <c r="J302" s="2"/>
    </row>
    <row r="303" spans="1:10" ht="15.75" x14ac:dyDescent="0.25">
      <c r="D303" s="2"/>
      <c r="E303" s="2"/>
      <c r="F303" s="2"/>
      <c r="G303" s="2"/>
      <c r="H303" s="2"/>
      <c r="I303" s="2"/>
      <c r="J303" s="2"/>
    </row>
    <row r="304" spans="1:10" ht="15.75" x14ac:dyDescent="0.25">
      <c r="D304" s="2"/>
      <c r="E304" s="2"/>
      <c r="F304" s="2"/>
      <c r="G304" s="2"/>
      <c r="H304" s="2"/>
      <c r="I304" s="2"/>
      <c r="J304" s="2"/>
    </row>
    <row r="305" spans="4:10" ht="15.75" x14ac:dyDescent="0.25">
      <c r="D305" s="2"/>
      <c r="E305" s="2"/>
      <c r="F305" s="2"/>
      <c r="G305" s="2"/>
      <c r="H305" s="2"/>
      <c r="I305" s="2"/>
      <c r="J305" s="2"/>
    </row>
    <row r="306" spans="4:10" ht="15.75" x14ac:dyDescent="0.25">
      <c r="D306" s="2"/>
      <c r="E306" s="2"/>
      <c r="F306" s="2"/>
      <c r="G306" s="2"/>
      <c r="H306" s="2"/>
      <c r="I306" s="2"/>
      <c r="J306" s="2"/>
    </row>
    <row r="307" spans="4:10" ht="15.75" x14ac:dyDescent="0.25">
      <c r="D307" s="2"/>
      <c r="E307" s="2"/>
      <c r="F307" s="2"/>
      <c r="G307" s="2"/>
      <c r="H307" s="2"/>
      <c r="I307" s="2"/>
      <c r="J307" s="2"/>
    </row>
    <row r="308" spans="4:10" ht="15.75" x14ac:dyDescent="0.25">
      <c r="D308" s="2"/>
      <c r="E308" s="2"/>
      <c r="F308" s="2"/>
      <c r="G308" s="2"/>
      <c r="H308" s="2"/>
      <c r="I308" s="2"/>
      <c r="J308" s="2"/>
    </row>
    <row r="309" spans="4:10" ht="15.75" x14ac:dyDescent="0.25">
      <c r="D309" s="2"/>
      <c r="E309" s="2"/>
      <c r="F309" s="2"/>
      <c r="G309" s="2"/>
      <c r="H309" s="2"/>
      <c r="I309" s="2"/>
      <c r="J309" s="2"/>
    </row>
    <row r="310" spans="4:10" ht="15.75" x14ac:dyDescent="0.25">
      <c r="D310" s="2"/>
      <c r="E310" s="2"/>
      <c r="F310" s="2"/>
      <c r="G310" s="2"/>
      <c r="H310" s="2"/>
      <c r="I310" s="2"/>
      <c r="J310" s="2"/>
    </row>
    <row r="311" spans="4:10" ht="15.75" x14ac:dyDescent="0.25">
      <c r="D311" s="2"/>
      <c r="E311" s="2"/>
      <c r="F311" s="2"/>
      <c r="G311" s="2"/>
      <c r="H311" s="2"/>
      <c r="I311" s="2"/>
      <c r="J311" s="2"/>
    </row>
    <row r="312" spans="4:10" ht="15.75" x14ac:dyDescent="0.25">
      <c r="D312" s="2"/>
      <c r="E312" s="2"/>
      <c r="F312" s="2"/>
      <c r="G312" s="2"/>
      <c r="H312" s="2"/>
      <c r="I312" s="2"/>
      <c r="J312" s="2"/>
    </row>
    <row r="313" spans="4:10" ht="15.75" x14ac:dyDescent="0.25">
      <c r="D313" s="2"/>
      <c r="E313" s="2"/>
      <c r="F313" s="2"/>
      <c r="G313" s="2"/>
      <c r="H313" s="2"/>
      <c r="I313" s="2"/>
      <c r="J313" s="2"/>
    </row>
    <row r="314" spans="4:10" ht="15.75" x14ac:dyDescent="0.25">
      <c r="D314" s="2"/>
      <c r="E314" s="2"/>
      <c r="F314" s="2"/>
      <c r="G314" s="2"/>
      <c r="H314" s="2"/>
      <c r="I314" s="2"/>
      <c r="J314" s="2"/>
    </row>
    <row r="315" spans="4:10" ht="15.75" x14ac:dyDescent="0.25">
      <c r="D315" s="2"/>
      <c r="E315" s="2"/>
      <c r="F315" s="2"/>
      <c r="G315" s="2"/>
      <c r="H315" s="2"/>
      <c r="I315" s="2"/>
      <c r="J315" s="2"/>
    </row>
    <row r="316" spans="4:10" ht="15.75" x14ac:dyDescent="0.25">
      <c r="D316" s="2"/>
      <c r="E316" s="2"/>
      <c r="F316" s="2"/>
      <c r="G316" s="2"/>
      <c r="H316" s="2"/>
      <c r="I316" s="2"/>
      <c r="J316" s="2"/>
    </row>
    <row r="317" spans="4:10" ht="15.75" x14ac:dyDescent="0.25">
      <c r="D317" s="2"/>
      <c r="E317" s="2"/>
      <c r="F317" s="2"/>
      <c r="G317" s="2"/>
      <c r="H317" s="2"/>
      <c r="I317" s="2"/>
      <c r="J317" s="2"/>
    </row>
    <row r="318" spans="4:10" ht="15.75" x14ac:dyDescent="0.25">
      <c r="D318" s="2"/>
      <c r="E318" s="2"/>
      <c r="F318" s="2"/>
      <c r="G318" s="2"/>
      <c r="H318" s="2"/>
      <c r="I318" s="2"/>
      <c r="J318" s="2"/>
    </row>
    <row r="319" spans="4:10" ht="15.75" x14ac:dyDescent="0.25">
      <c r="D319" s="2"/>
      <c r="E319" s="2"/>
      <c r="F319" s="2"/>
      <c r="G319" s="2"/>
      <c r="H319" s="2"/>
      <c r="I319" s="2"/>
      <c r="J319" s="2"/>
    </row>
    <row r="320" spans="4:10" ht="15.75" x14ac:dyDescent="0.25">
      <c r="D320" s="2"/>
      <c r="E320" s="2"/>
      <c r="F320" s="2"/>
      <c r="G320" s="2"/>
      <c r="H320" s="2"/>
      <c r="I320" s="2"/>
      <c r="J320" s="2"/>
    </row>
    <row r="321" spans="4:10" ht="15.75" x14ac:dyDescent="0.25">
      <c r="D321" s="2"/>
      <c r="E321" s="2"/>
      <c r="F321" s="2"/>
      <c r="G321" s="2"/>
      <c r="H321" s="2"/>
      <c r="I321" s="2"/>
      <c r="J321" s="2"/>
    </row>
    <row r="322" spans="4:10" ht="15.75" x14ac:dyDescent="0.25">
      <c r="D322" s="2"/>
      <c r="E322" s="2"/>
      <c r="F322" s="2"/>
      <c r="G322" s="2"/>
      <c r="H322" s="2"/>
      <c r="I322" s="2"/>
      <c r="J322" s="2"/>
    </row>
    <row r="323" spans="4:10" ht="15.75" x14ac:dyDescent="0.25">
      <c r="D323" s="2"/>
      <c r="E323" s="2"/>
      <c r="F323" s="2"/>
      <c r="G323" s="2"/>
      <c r="H323" s="2"/>
      <c r="I323" s="2"/>
      <c r="J323" s="2"/>
    </row>
    <row r="324" spans="4:10" ht="15.75" x14ac:dyDescent="0.25">
      <c r="D324" s="2"/>
      <c r="E324" s="2"/>
      <c r="F324" s="2"/>
      <c r="G324" s="2"/>
      <c r="H324" s="2"/>
      <c r="I324" s="2"/>
      <c r="J324" s="2"/>
    </row>
    <row r="325" spans="4:10" ht="15.75" x14ac:dyDescent="0.25">
      <c r="D325" s="2"/>
      <c r="E325" s="2"/>
      <c r="F325" s="2"/>
      <c r="G325" s="2"/>
      <c r="H325" s="2"/>
      <c r="I325" s="2"/>
      <c r="J325" s="2"/>
    </row>
    <row r="326" spans="4:10" ht="15.75" x14ac:dyDescent="0.25">
      <c r="D326" s="2"/>
      <c r="E326" s="2"/>
      <c r="F326" s="2"/>
      <c r="G326" s="2"/>
      <c r="H326" s="2"/>
      <c r="I326" s="2"/>
      <c r="J326" s="2"/>
    </row>
    <row r="327" spans="4:10" ht="15.75" x14ac:dyDescent="0.25">
      <c r="D327" s="2"/>
      <c r="E327" s="2"/>
      <c r="F327" s="2"/>
      <c r="G327" s="2"/>
      <c r="H327" s="2"/>
      <c r="I327" s="2"/>
      <c r="J327" s="2"/>
    </row>
    <row r="328" spans="4:10" ht="15.75" x14ac:dyDescent="0.25">
      <c r="D328" s="2"/>
      <c r="E328" s="2"/>
      <c r="F328" s="2"/>
      <c r="G328" s="2"/>
      <c r="H328" s="2"/>
      <c r="I328" s="2"/>
      <c r="J328" s="2"/>
    </row>
    <row r="329" spans="4:10" ht="15.75" x14ac:dyDescent="0.25">
      <c r="D329" s="2"/>
      <c r="E329" s="2"/>
      <c r="F329" s="2"/>
      <c r="G329" s="2"/>
      <c r="H329" s="2"/>
      <c r="I329" s="2"/>
      <c r="J329" s="2"/>
    </row>
    <row r="330" spans="4:10" ht="15.75" x14ac:dyDescent="0.25">
      <c r="D330" s="2"/>
      <c r="E330" s="2"/>
      <c r="F330" s="2"/>
      <c r="G330" s="2"/>
      <c r="H330" s="2"/>
      <c r="I330" s="2"/>
      <c r="J330" s="2"/>
    </row>
    <row r="331" spans="4:10" ht="15.75" x14ac:dyDescent="0.25">
      <c r="D331" s="2"/>
      <c r="E331" s="2"/>
      <c r="F331" s="2"/>
      <c r="G331" s="2"/>
      <c r="H331" s="2"/>
      <c r="I331" s="2"/>
      <c r="J331" s="2"/>
    </row>
    <row r="332" spans="4:10" ht="15.75" x14ac:dyDescent="0.25">
      <c r="D332" s="2"/>
      <c r="E332" s="2"/>
      <c r="F332" s="2"/>
      <c r="G332" s="2"/>
      <c r="H332" s="2"/>
      <c r="I332" s="2"/>
      <c r="J332" s="2"/>
    </row>
    <row r="333" spans="4:10" ht="15.75" x14ac:dyDescent="0.25">
      <c r="D333" s="2"/>
      <c r="E333" s="2"/>
      <c r="F333" s="2"/>
      <c r="G333" s="2"/>
      <c r="H333" s="2"/>
      <c r="I333" s="2"/>
      <c r="J333" s="2"/>
    </row>
    <row r="334" spans="4:10" ht="15.75" x14ac:dyDescent="0.25">
      <c r="D334" s="2"/>
      <c r="E334" s="2"/>
      <c r="F334" s="2"/>
      <c r="G334" s="2"/>
      <c r="H334" s="2"/>
      <c r="I334" s="2"/>
      <c r="J334" s="2"/>
    </row>
    <row r="335" spans="4:10" ht="15.75" x14ac:dyDescent="0.25">
      <c r="D335" s="2"/>
      <c r="E335" s="2"/>
      <c r="F335" s="2"/>
      <c r="G335" s="2"/>
      <c r="H335" s="2"/>
      <c r="I335" s="2"/>
      <c r="J335" s="2"/>
    </row>
    <row r="336" spans="4:10" ht="15.75" x14ac:dyDescent="0.25">
      <c r="D336" s="2"/>
      <c r="E336" s="2"/>
      <c r="F336" s="2"/>
      <c r="G336" s="2"/>
      <c r="H336" s="2"/>
      <c r="I336" s="2"/>
      <c r="J336" s="2"/>
    </row>
    <row r="337" spans="4:10" ht="15.75" x14ac:dyDescent="0.25">
      <c r="D337" s="2"/>
      <c r="E337" s="2"/>
      <c r="F337" s="2"/>
      <c r="G337" s="2"/>
      <c r="H337" s="2"/>
      <c r="I337" s="2"/>
      <c r="J337" s="2"/>
    </row>
    <row r="338" spans="4:10" ht="15.75" x14ac:dyDescent="0.25">
      <c r="D338" s="2"/>
      <c r="E338" s="2"/>
      <c r="F338" s="2"/>
      <c r="G338" s="2"/>
      <c r="H338" s="2"/>
      <c r="I338" s="2"/>
      <c r="J338" s="2"/>
    </row>
  </sheetData>
  <mergeCells count="150">
    <mergeCell ref="I9:K9"/>
    <mergeCell ref="D17:H17"/>
    <mergeCell ref="C7:C10"/>
    <mergeCell ref="D20:H20"/>
    <mergeCell ref="D21:H21"/>
    <mergeCell ref="J21:J33"/>
    <mergeCell ref="D23:H23"/>
    <mergeCell ref="D25:H25"/>
    <mergeCell ref="D27:H27"/>
    <mergeCell ref="D29:H29"/>
    <mergeCell ref="D31:H31"/>
    <mergeCell ref="D35:H35"/>
    <mergeCell ref="D36:H36"/>
    <mergeCell ref="J36:J54"/>
    <mergeCell ref="D38:H38"/>
    <mergeCell ref="D40:H40"/>
    <mergeCell ref="D42:H42"/>
    <mergeCell ref="D44:H44"/>
    <mergeCell ref="D46:H46"/>
    <mergeCell ref="D48:H48"/>
    <mergeCell ref="D50:H50"/>
    <mergeCell ref="D52:H52"/>
    <mergeCell ref="D56:H56"/>
    <mergeCell ref="D57:H57"/>
    <mergeCell ref="D59:H59"/>
    <mergeCell ref="D61:H61"/>
    <mergeCell ref="D65:H65"/>
    <mergeCell ref="D66:H66"/>
    <mergeCell ref="D67:H67"/>
    <mergeCell ref="D69:H69"/>
    <mergeCell ref="D71:H71"/>
    <mergeCell ref="D73:H73"/>
    <mergeCell ref="D75:H75"/>
    <mergeCell ref="D77:H77"/>
    <mergeCell ref="D79:H79"/>
    <mergeCell ref="D81:H81"/>
    <mergeCell ref="D83:H83"/>
    <mergeCell ref="D85:H85"/>
    <mergeCell ref="D87:H87"/>
    <mergeCell ref="D88:H88"/>
    <mergeCell ref="D89:H89"/>
    <mergeCell ref="D91:H91"/>
    <mergeCell ref="D93:H93"/>
    <mergeCell ref="D95:H95"/>
    <mergeCell ref="D96:H96"/>
    <mergeCell ref="D98:H98"/>
    <mergeCell ref="D99:H99"/>
    <mergeCell ref="D101:H101"/>
    <mergeCell ref="D103:H103"/>
    <mergeCell ref="D105:H105"/>
    <mergeCell ref="D107:H107"/>
    <mergeCell ref="D109:H109"/>
    <mergeCell ref="D111:H111"/>
    <mergeCell ref="D113:H113"/>
    <mergeCell ref="D114:H114"/>
    <mergeCell ref="D116:H116"/>
    <mergeCell ref="D118:H118"/>
    <mergeCell ref="D119:H119"/>
    <mergeCell ref="D121:H121"/>
    <mergeCell ref="D123:H123"/>
    <mergeCell ref="D124:H124"/>
    <mergeCell ref="D126:H126"/>
    <mergeCell ref="D128:H128"/>
    <mergeCell ref="D130:H130"/>
    <mergeCell ref="D134:H134"/>
    <mergeCell ref="D135:H135"/>
    <mergeCell ref="D136:H136"/>
    <mergeCell ref="D138:H138"/>
    <mergeCell ref="D140:H140"/>
    <mergeCell ref="D142:H142"/>
    <mergeCell ref="D144:H144"/>
    <mergeCell ref="D146:H146"/>
    <mergeCell ref="D148:H148"/>
    <mergeCell ref="D149:H149"/>
    <mergeCell ref="D151:H151"/>
    <mergeCell ref="D153:H153"/>
    <mergeCell ref="D157:J157"/>
    <mergeCell ref="D158:H158"/>
    <mergeCell ref="D159:H159"/>
    <mergeCell ref="D161:H161"/>
    <mergeCell ref="D163:H163"/>
    <mergeCell ref="D165:H165"/>
    <mergeCell ref="D167:H167"/>
    <mergeCell ref="D168:H168"/>
    <mergeCell ref="D170:H170"/>
    <mergeCell ref="D171:H171"/>
    <mergeCell ref="D173:H173"/>
    <mergeCell ref="D175:H175"/>
    <mergeCell ref="D179:J179"/>
    <mergeCell ref="D180:J180"/>
    <mergeCell ref="D183:J183"/>
    <mergeCell ref="D184:J184"/>
    <mergeCell ref="D186:H186"/>
    <mergeCell ref="D188:H188"/>
    <mergeCell ref="D190:H190"/>
    <mergeCell ref="D192:H192"/>
    <mergeCell ref="D194:H194"/>
    <mergeCell ref="D196:H196"/>
    <mergeCell ref="D200:H200"/>
    <mergeCell ref="D201:H201"/>
    <mergeCell ref="D203:H203"/>
    <mergeCell ref="D205:H205"/>
    <mergeCell ref="D207:H207"/>
    <mergeCell ref="D210:H210"/>
    <mergeCell ref="D211:H211"/>
    <mergeCell ref="D213:H213"/>
    <mergeCell ref="D215:H215"/>
    <mergeCell ref="D220:J220"/>
    <mergeCell ref="D221:H221"/>
    <mergeCell ref="D223:H223"/>
    <mergeCell ref="D225:H225"/>
    <mergeCell ref="D227:H227"/>
    <mergeCell ref="D261:H261"/>
    <mergeCell ref="D263:H263"/>
    <mergeCell ref="D265:H265"/>
    <mergeCell ref="D267:H267"/>
    <mergeCell ref="D270:H270"/>
    <mergeCell ref="D231:H231"/>
    <mergeCell ref="D232:H232"/>
    <mergeCell ref="D234:H234"/>
    <mergeCell ref="D236:H236"/>
    <mergeCell ref="D237:H237"/>
    <mergeCell ref="D240:H240"/>
    <mergeCell ref="D242:H242"/>
    <mergeCell ref="D245:H245"/>
    <mergeCell ref="D247:H247"/>
    <mergeCell ref="D291:H291"/>
    <mergeCell ref="D293:H293"/>
    <mergeCell ref="A4:H4"/>
    <mergeCell ref="F7:F10"/>
    <mergeCell ref="G7:G10"/>
    <mergeCell ref="H7:H10"/>
    <mergeCell ref="F2:H2"/>
    <mergeCell ref="A7:A10"/>
    <mergeCell ref="B7:B10"/>
    <mergeCell ref="D7:D10"/>
    <mergeCell ref="E7:E10"/>
    <mergeCell ref="D275:H275"/>
    <mergeCell ref="D276:H276"/>
    <mergeCell ref="D279:J279"/>
    <mergeCell ref="D280:J280"/>
    <mergeCell ref="D282:H282"/>
    <mergeCell ref="D283:H283"/>
    <mergeCell ref="D285:H285"/>
    <mergeCell ref="D287:H287"/>
    <mergeCell ref="D289:H289"/>
    <mergeCell ref="D250:H250"/>
    <mergeCell ref="D253:H253"/>
    <mergeCell ref="D255:H255"/>
    <mergeCell ref="D259:H259"/>
  </mergeCells>
  <pageMargins left="0" right="0" top="0" bottom="0" header="0.19685039370078741" footer="0.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40"/>
  <sheetViews>
    <sheetView view="pageBreakPreview" zoomScale="77" zoomScaleNormal="100" zoomScaleSheetLayoutView="77" workbookViewId="0">
      <selection activeCell="A4" sqref="A4:G4"/>
    </sheetView>
  </sheetViews>
  <sheetFormatPr defaultRowHeight="12.75" x14ac:dyDescent="0.2"/>
  <cols>
    <col min="1" max="1" width="26" customWidth="1"/>
    <col min="2" max="2" width="19.7109375" customWidth="1"/>
    <col min="3" max="3" width="21.5703125" customWidth="1"/>
    <col min="4" max="6" width="23.28515625" customWidth="1"/>
    <col min="7" max="7" width="20.42578125" customWidth="1"/>
    <col min="8" max="8" width="15.5703125" hidden="1" customWidth="1"/>
    <col min="9" max="9" width="18.7109375" hidden="1" customWidth="1"/>
    <col min="10" max="10" width="17.42578125" hidden="1" customWidth="1"/>
  </cols>
  <sheetData>
    <row r="1" spans="1:12" ht="48.75" customHeight="1" x14ac:dyDescent="0.2"/>
    <row r="2" spans="1:12" ht="78.75" customHeight="1" x14ac:dyDescent="0.25">
      <c r="C2" s="98"/>
      <c r="D2" s="93"/>
      <c r="E2" s="120" t="s">
        <v>182</v>
      </c>
      <c r="F2" s="120"/>
      <c r="G2" s="120"/>
    </row>
    <row r="3" spans="1:12" ht="15" customHeight="1" x14ac:dyDescent="0.2">
      <c r="D3" s="84"/>
      <c r="E3" s="84"/>
      <c r="F3" s="84"/>
      <c r="G3" s="84"/>
    </row>
    <row r="4" spans="1:12" ht="48" customHeight="1" x14ac:dyDescent="0.3">
      <c r="A4" s="125" t="s">
        <v>187</v>
      </c>
      <c r="B4" s="126"/>
      <c r="C4" s="126"/>
      <c r="D4" s="126"/>
      <c r="E4" s="126"/>
      <c r="F4" s="126"/>
      <c r="G4" s="126"/>
      <c r="H4" s="88"/>
      <c r="I4" s="81"/>
      <c r="J4" s="81"/>
      <c r="K4" s="79"/>
    </row>
    <row r="5" spans="1:12" ht="18" customHeight="1" x14ac:dyDescent="0.25">
      <c r="A5" s="127" t="s">
        <v>167</v>
      </c>
      <c r="B5" s="127"/>
      <c r="C5" s="127"/>
      <c r="D5" s="127"/>
      <c r="E5" s="127"/>
      <c r="F5" s="127"/>
      <c r="G5" s="127"/>
      <c r="H5" s="88"/>
      <c r="I5" s="81"/>
      <c r="J5" s="81"/>
      <c r="K5" s="79"/>
    </row>
    <row r="6" spans="1:12" ht="18" customHeight="1" x14ac:dyDescent="0.25">
      <c r="A6" s="101"/>
      <c r="B6" s="101"/>
      <c r="C6" s="127" t="s">
        <v>168</v>
      </c>
      <c r="D6" s="127"/>
      <c r="E6" s="127"/>
      <c r="F6" s="101"/>
      <c r="G6" s="101"/>
      <c r="H6" s="88"/>
      <c r="I6" s="81"/>
      <c r="J6" s="81"/>
      <c r="K6" s="79"/>
    </row>
    <row r="7" spans="1:12" ht="16.5" customHeight="1" x14ac:dyDescent="0.25">
      <c r="B7" s="89"/>
      <c r="C7" s="89"/>
      <c r="D7" s="89"/>
      <c r="E7" s="89"/>
      <c r="F7" s="89"/>
      <c r="G7" s="89"/>
      <c r="H7" s="88"/>
      <c r="I7" s="81"/>
      <c r="J7" s="81"/>
      <c r="K7" s="79"/>
    </row>
    <row r="8" spans="1:12" ht="17.25" customHeight="1" x14ac:dyDescent="0.2">
      <c r="A8" s="128" t="s">
        <v>148</v>
      </c>
      <c r="B8" s="121" t="s">
        <v>166</v>
      </c>
      <c r="C8" s="122"/>
      <c r="D8" s="143" t="s">
        <v>147</v>
      </c>
      <c r="E8" s="143" t="s">
        <v>164</v>
      </c>
      <c r="F8" s="146" t="s">
        <v>170</v>
      </c>
      <c r="G8" s="147"/>
      <c r="H8" s="82"/>
      <c r="I8" s="82"/>
      <c r="J8" s="82"/>
      <c r="K8" s="79"/>
    </row>
    <row r="9" spans="1:12" ht="17.25" customHeight="1" x14ac:dyDescent="0.2">
      <c r="A9" s="129"/>
      <c r="B9" s="123"/>
      <c r="C9" s="124"/>
      <c r="D9" s="144"/>
      <c r="E9" s="144"/>
      <c r="F9" s="148"/>
      <c r="G9" s="149"/>
      <c r="H9" s="82"/>
      <c r="I9" s="82"/>
      <c r="J9" s="82"/>
      <c r="K9" s="79"/>
    </row>
    <row r="10" spans="1:12" ht="66.75" customHeight="1" x14ac:dyDescent="0.2">
      <c r="A10" s="129"/>
      <c r="B10" s="152" t="s">
        <v>162</v>
      </c>
      <c r="C10" s="152" t="s">
        <v>163</v>
      </c>
      <c r="D10" s="144"/>
      <c r="E10" s="144"/>
      <c r="F10" s="150"/>
      <c r="G10" s="151"/>
      <c r="H10" s="135" t="s">
        <v>136</v>
      </c>
      <c r="I10" s="136"/>
      <c r="J10" s="136"/>
      <c r="L10" s="13"/>
    </row>
    <row r="11" spans="1:12" ht="30.75" customHeight="1" x14ac:dyDescent="0.2">
      <c r="A11" s="129"/>
      <c r="B11" s="153"/>
      <c r="C11" s="154"/>
      <c r="D11" s="144"/>
      <c r="E11" s="144"/>
      <c r="F11" s="137" t="s">
        <v>165</v>
      </c>
      <c r="G11" s="137" t="s">
        <v>138</v>
      </c>
      <c r="H11" s="51"/>
      <c r="I11" s="12" t="s">
        <v>59</v>
      </c>
      <c r="J11" s="53"/>
    </row>
    <row r="12" spans="1:12" ht="93.75" customHeight="1" x14ac:dyDescent="0.25">
      <c r="A12" s="130"/>
      <c r="B12" s="153"/>
      <c r="C12" s="154"/>
      <c r="D12" s="145"/>
      <c r="E12" s="145"/>
      <c r="F12" s="138"/>
      <c r="G12" s="138"/>
      <c r="H12" s="52" t="s">
        <v>118</v>
      </c>
      <c r="I12" s="12"/>
      <c r="J12" s="4" t="s">
        <v>137</v>
      </c>
    </row>
    <row r="13" spans="1:12" ht="10.5" customHeight="1" x14ac:dyDescent="0.25">
      <c r="A13" s="99">
        <v>1</v>
      </c>
      <c r="B13" s="86">
        <f>A13+1</f>
        <v>2</v>
      </c>
      <c r="C13" s="86">
        <f t="shared" ref="C13:G13" si="0">B13+1</f>
        <v>3</v>
      </c>
      <c r="D13" s="86">
        <f t="shared" si="0"/>
        <v>4</v>
      </c>
      <c r="E13" s="86">
        <f t="shared" si="0"/>
        <v>5</v>
      </c>
      <c r="F13" s="86">
        <f t="shared" si="0"/>
        <v>6</v>
      </c>
      <c r="G13" s="86">
        <f t="shared" si="0"/>
        <v>7</v>
      </c>
      <c r="H13" s="11">
        <v>11</v>
      </c>
      <c r="I13" s="12"/>
      <c r="J13" s="3">
        <v>12</v>
      </c>
    </row>
    <row r="14" spans="1:12" ht="14.1" customHeight="1" x14ac:dyDescent="0.25">
      <c r="A14" s="139" t="s">
        <v>143</v>
      </c>
      <c r="B14" s="140"/>
      <c r="C14" s="140"/>
      <c r="D14" s="140"/>
      <c r="E14" s="140"/>
      <c r="F14" s="141"/>
      <c r="G14" s="76"/>
      <c r="H14" s="76"/>
      <c r="I14" s="8"/>
      <c r="J14" s="53"/>
    </row>
    <row r="15" spans="1:12" ht="14.1" customHeight="1" x14ac:dyDescent="0.25">
      <c r="A15" s="91" t="s">
        <v>144</v>
      </c>
      <c r="B15" s="1"/>
      <c r="C15" s="1"/>
      <c r="D15" s="1"/>
      <c r="E15" s="1"/>
      <c r="F15" s="1"/>
      <c r="G15" s="1"/>
      <c r="H15" s="1"/>
      <c r="I15" s="8"/>
      <c r="J15" s="3"/>
    </row>
    <row r="16" spans="1:12" ht="14.1" customHeight="1" x14ac:dyDescent="0.25">
      <c r="A16" s="91" t="s">
        <v>145</v>
      </c>
      <c r="B16" s="1"/>
      <c r="C16" s="1"/>
      <c r="D16" s="1"/>
      <c r="E16" s="1"/>
      <c r="F16" s="1"/>
      <c r="G16" s="1"/>
      <c r="H16" s="1"/>
      <c r="I16" s="8"/>
      <c r="J16" s="3"/>
    </row>
    <row r="17" spans="1:10" ht="14.1" customHeight="1" x14ac:dyDescent="0.25">
      <c r="A17" s="94" t="s">
        <v>146</v>
      </c>
      <c r="B17" s="76"/>
      <c r="C17" s="76"/>
      <c r="D17" s="76"/>
      <c r="E17" s="76"/>
      <c r="F17" s="76"/>
      <c r="G17" s="76"/>
      <c r="H17" s="83">
        <v>17285.07</v>
      </c>
      <c r="I17" s="8"/>
      <c r="J17" s="6">
        <v>0</v>
      </c>
    </row>
    <row r="18" spans="1:10" ht="14.1" customHeight="1" x14ac:dyDescent="0.25">
      <c r="B18" s="78"/>
      <c r="C18" s="78"/>
      <c r="D18" s="78"/>
      <c r="E18" s="78"/>
      <c r="F18" s="79"/>
      <c r="G18" s="80"/>
      <c r="H18" s="77"/>
      <c r="I18" s="15"/>
      <c r="J18" s="26"/>
    </row>
    <row r="19" spans="1:10" ht="14.1" hidden="1" customHeight="1" x14ac:dyDescent="0.25">
      <c r="B19" s="142"/>
      <c r="C19" s="142"/>
      <c r="D19" s="142"/>
      <c r="E19" s="142"/>
      <c r="F19" s="142"/>
      <c r="G19" s="26"/>
      <c r="H19" s="18"/>
      <c r="I19" s="59"/>
      <c r="J19" s="19"/>
    </row>
    <row r="20" spans="1:10" ht="14.1" hidden="1" customHeight="1" thickBot="1" x14ac:dyDescent="0.3">
      <c r="B20" s="20"/>
      <c r="C20" s="20"/>
      <c r="D20" s="20">
        <v>2.36</v>
      </c>
      <c r="E20" s="20"/>
      <c r="F20" s="21" t="e">
        <f>ROUND((#REF!-#REF!)*D20*12,2)</f>
        <v>#REF!</v>
      </c>
      <c r="G20" s="21" t="e">
        <f>ROUND(F20*99%,2)</f>
        <v>#REF!</v>
      </c>
      <c r="H20" s="45">
        <v>651.65</v>
      </c>
      <c r="I20" s="37"/>
      <c r="J20" s="30">
        <f>ROUND(H20*99%,2)</f>
        <v>645.13</v>
      </c>
    </row>
    <row r="21" spans="1:10" ht="14.1" hidden="1" customHeight="1" thickBot="1" x14ac:dyDescent="0.3">
      <c r="B21" s="23"/>
      <c r="C21" s="23"/>
      <c r="D21" s="23"/>
      <c r="E21" s="23"/>
      <c r="F21" s="60"/>
      <c r="G21" s="24"/>
      <c r="H21" s="24"/>
      <c r="I21" s="22"/>
      <c r="J21" s="61"/>
    </row>
    <row r="22" spans="1:10" ht="14.1" hidden="1" customHeight="1" x14ac:dyDescent="0.25">
      <c r="B22" s="131"/>
      <c r="C22" s="131"/>
      <c r="D22" s="131"/>
      <c r="E22" s="131"/>
      <c r="F22" s="131"/>
      <c r="G22" s="18"/>
      <c r="H22" s="18"/>
      <c r="I22" s="59"/>
      <c r="J22" s="19"/>
    </row>
    <row r="23" spans="1:10" ht="14.1" hidden="1" customHeight="1" x14ac:dyDescent="0.25">
      <c r="B23" s="132"/>
      <c r="C23" s="132"/>
      <c r="D23" s="132"/>
      <c r="E23" s="132"/>
      <c r="F23" s="132"/>
      <c r="G23" s="3"/>
      <c r="H23" s="3"/>
      <c r="I23" s="133" t="s">
        <v>60</v>
      </c>
      <c r="J23" s="27"/>
    </row>
    <row r="24" spans="1:10" ht="14.1" hidden="1" customHeight="1" x14ac:dyDescent="0.25">
      <c r="B24" s="3"/>
      <c r="C24" s="3"/>
      <c r="D24" s="3">
        <v>43.96</v>
      </c>
      <c r="E24" s="3"/>
      <c r="F24" s="3">
        <v>33518.93</v>
      </c>
      <c r="G24" s="3"/>
      <c r="H24" s="3"/>
      <c r="I24" s="133"/>
      <c r="J24" s="27"/>
    </row>
    <row r="25" spans="1:10" ht="14.1" hidden="1" customHeight="1" x14ac:dyDescent="0.25">
      <c r="B25" s="132"/>
      <c r="C25" s="132"/>
      <c r="D25" s="132"/>
      <c r="E25" s="132"/>
      <c r="F25" s="132"/>
      <c r="G25" s="3"/>
      <c r="H25" s="3"/>
      <c r="I25" s="133"/>
      <c r="J25" s="27"/>
    </row>
    <row r="26" spans="1:10" ht="14.1" hidden="1" customHeight="1" x14ac:dyDescent="0.25">
      <c r="B26" s="3"/>
      <c r="C26" s="3"/>
      <c r="D26" s="3">
        <v>3.35</v>
      </c>
      <c r="E26" s="3"/>
      <c r="F26" s="3" t="e">
        <f>ROUND((#REF!-#REF!)*D26*12,2)</f>
        <v>#REF!</v>
      </c>
      <c r="G26" s="3"/>
      <c r="H26" s="3"/>
      <c r="I26" s="133"/>
      <c r="J26" s="27"/>
    </row>
    <row r="27" spans="1:10" ht="14.1" hidden="1" customHeight="1" x14ac:dyDescent="0.25">
      <c r="B27" s="132"/>
      <c r="C27" s="132"/>
      <c r="D27" s="132"/>
      <c r="E27" s="132"/>
      <c r="F27" s="132"/>
      <c r="G27" s="3"/>
      <c r="H27" s="3"/>
      <c r="I27" s="133"/>
      <c r="J27" s="27"/>
    </row>
    <row r="28" spans="1:10" ht="14.1" hidden="1" customHeight="1" x14ac:dyDescent="0.25">
      <c r="B28" s="3"/>
      <c r="C28" s="3"/>
      <c r="D28" s="3">
        <v>10.72</v>
      </c>
      <c r="E28" s="3"/>
      <c r="F28" s="3">
        <v>7512.54</v>
      </c>
      <c r="G28" s="3"/>
      <c r="H28" s="3"/>
      <c r="I28" s="133"/>
      <c r="J28" s="27"/>
    </row>
    <row r="29" spans="1:10" ht="14.1" hidden="1" customHeight="1" x14ac:dyDescent="0.25">
      <c r="B29" s="132"/>
      <c r="C29" s="132"/>
      <c r="D29" s="132"/>
      <c r="E29" s="132"/>
      <c r="F29" s="132"/>
      <c r="G29" s="3"/>
      <c r="H29" s="3"/>
      <c r="I29" s="133"/>
      <c r="J29" s="27"/>
    </row>
    <row r="30" spans="1:10" ht="14.1" hidden="1" customHeight="1" x14ac:dyDescent="0.25">
      <c r="B30" s="3"/>
      <c r="C30" s="3"/>
      <c r="D30" s="3">
        <v>55.58</v>
      </c>
      <c r="E30" s="3"/>
      <c r="F30" s="3">
        <v>37018.339999999997</v>
      </c>
      <c r="G30" s="3"/>
      <c r="H30" s="3"/>
      <c r="I30" s="133"/>
      <c r="J30" s="27"/>
    </row>
    <row r="31" spans="1:10" ht="14.1" hidden="1" customHeight="1" x14ac:dyDescent="0.25">
      <c r="B31" s="132"/>
      <c r="C31" s="132"/>
      <c r="D31" s="132"/>
      <c r="E31" s="132"/>
      <c r="F31" s="132"/>
      <c r="G31" s="3"/>
      <c r="H31" s="3"/>
      <c r="I31" s="133"/>
      <c r="J31" s="27"/>
    </row>
    <row r="32" spans="1:10" ht="14.1" hidden="1" customHeight="1" x14ac:dyDescent="0.25">
      <c r="B32" s="3"/>
      <c r="C32" s="3"/>
      <c r="D32" s="3">
        <v>2.66</v>
      </c>
      <c r="E32" s="3"/>
      <c r="F32" s="3" t="e">
        <f>ROUND((#REF!-#REF!)*D32*12,2)</f>
        <v>#REF!</v>
      </c>
      <c r="G32" s="3"/>
      <c r="H32" s="3"/>
      <c r="I32" s="133"/>
      <c r="J32" s="27"/>
    </row>
    <row r="33" spans="2:10" ht="14.1" hidden="1" customHeight="1" x14ac:dyDescent="0.25">
      <c r="B33" s="132"/>
      <c r="C33" s="132"/>
      <c r="D33" s="132"/>
      <c r="E33" s="132"/>
      <c r="F33" s="132"/>
      <c r="G33" s="3"/>
      <c r="H33" s="3"/>
      <c r="I33" s="133"/>
      <c r="J33" s="27"/>
    </row>
    <row r="34" spans="2:10" ht="14.1" hidden="1" customHeight="1" x14ac:dyDescent="0.25">
      <c r="B34" s="3"/>
      <c r="C34" s="3"/>
      <c r="D34" s="3">
        <v>0.24</v>
      </c>
      <c r="E34" s="3"/>
      <c r="F34" s="3">
        <v>547.91</v>
      </c>
      <c r="G34" s="3"/>
      <c r="H34" s="3"/>
      <c r="I34" s="133"/>
      <c r="J34" s="27"/>
    </row>
    <row r="35" spans="2:10" ht="15.75" hidden="1" customHeight="1" thickBot="1" x14ac:dyDescent="0.3">
      <c r="B35" s="20"/>
      <c r="C35" s="20"/>
      <c r="D35" s="20"/>
      <c r="E35" s="20"/>
      <c r="F35" s="21">
        <v>69959.92</v>
      </c>
      <c r="G35" s="21">
        <f>ROUND(F35/2,2)</f>
        <v>34979.96</v>
      </c>
      <c r="H35" s="45">
        <v>121605.05</v>
      </c>
      <c r="I35" s="134"/>
      <c r="J35" s="30">
        <f>ROUND(H35/2,2)</f>
        <v>60802.53</v>
      </c>
    </row>
    <row r="36" spans="2:10" ht="14.1" hidden="1" customHeight="1" x14ac:dyDescent="0.25">
      <c r="B36" s="26"/>
      <c r="C36" s="26"/>
      <c r="D36" s="26"/>
      <c r="E36" s="26"/>
      <c r="F36" s="58"/>
      <c r="G36" s="17"/>
      <c r="H36" s="17"/>
      <c r="I36" s="62"/>
      <c r="J36" s="26"/>
    </row>
    <row r="37" spans="2:10" ht="14.1" hidden="1" customHeight="1" thickBot="1" x14ac:dyDescent="0.3">
      <c r="B37" s="155"/>
      <c r="C37" s="155"/>
      <c r="D37" s="155"/>
      <c r="E37" s="155"/>
      <c r="F37" s="155"/>
      <c r="G37" s="16"/>
      <c r="H37" s="16"/>
      <c r="I37" s="14"/>
      <c r="J37" s="41"/>
    </row>
    <row r="38" spans="2:10" ht="14.1" hidden="1" customHeight="1" x14ac:dyDescent="0.25">
      <c r="B38" s="156"/>
      <c r="C38" s="156"/>
      <c r="D38" s="156"/>
      <c r="E38" s="156"/>
      <c r="F38" s="156"/>
      <c r="G38" s="33"/>
      <c r="H38" s="33"/>
      <c r="I38" s="157" t="s">
        <v>61</v>
      </c>
      <c r="J38" s="19"/>
    </row>
    <row r="39" spans="2:10" ht="14.1" hidden="1" customHeight="1" x14ac:dyDescent="0.25">
      <c r="B39" s="3"/>
      <c r="C39" s="3"/>
      <c r="D39" s="3">
        <v>1.7532000000000001</v>
      </c>
      <c r="E39" s="3"/>
      <c r="F39" s="3" t="e">
        <f>ROUND((#REF!-#REF!)*D39*12,2)</f>
        <v>#REF!</v>
      </c>
      <c r="G39" s="3"/>
      <c r="H39" s="3"/>
      <c r="I39" s="133"/>
      <c r="J39" s="27"/>
    </row>
    <row r="40" spans="2:10" ht="14.1" hidden="1" customHeight="1" x14ac:dyDescent="0.25">
      <c r="B40" s="158"/>
      <c r="C40" s="158"/>
      <c r="D40" s="158"/>
      <c r="E40" s="158"/>
      <c r="F40" s="158"/>
      <c r="G40" s="4"/>
      <c r="H40" s="4"/>
      <c r="I40" s="133"/>
      <c r="J40" s="27"/>
    </row>
    <row r="41" spans="2:10" ht="14.1" hidden="1" customHeight="1" x14ac:dyDescent="0.25">
      <c r="B41" s="4"/>
      <c r="C41" s="4"/>
      <c r="D41" s="4">
        <v>2.7829000000000002</v>
      </c>
      <c r="E41" s="4"/>
      <c r="F41" s="4" t="e">
        <f>ROUND((#REF!-#REF!)*D41*12,2)</f>
        <v>#REF!</v>
      </c>
      <c r="G41" s="4"/>
      <c r="H41" s="4"/>
      <c r="I41" s="133"/>
      <c r="J41" s="27"/>
    </row>
    <row r="42" spans="2:10" ht="14.1" hidden="1" customHeight="1" x14ac:dyDescent="0.25">
      <c r="B42" s="158"/>
      <c r="C42" s="158"/>
      <c r="D42" s="158"/>
      <c r="E42" s="158"/>
      <c r="F42" s="158"/>
      <c r="G42" s="4"/>
      <c r="H42" s="4"/>
      <c r="I42" s="133"/>
      <c r="J42" s="27"/>
    </row>
    <row r="43" spans="2:10" ht="14.1" hidden="1" customHeight="1" x14ac:dyDescent="0.25">
      <c r="B43" s="4"/>
      <c r="C43" s="4"/>
      <c r="D43" s="4">
        <v>15.553000000000001</v>
      </c>
      <c r="E43" s="4"/>
      <c r="F43" s="4" t="e">
        <f>ROUND((#REF!-#REF!)*D43*12,2)</f>
        <v>#REF!</v>
      </c>
      <c r="G43" s="4"/>
      <c r="H43" s="4"/>
      <c r="I43" s="133"/>
      <c r="J43" s="27"/>
    </row>
    <row r="44" spans="2:10" ht="14.1" hidden="1" customHeight="1" x14ac:dyDescent="0.25">
      <c r="B44" s="158"/>
      <c r="C44" s="158"/>
      <c r="D44" s="158"/>
      <c r="E44" s="158"/>
      <c r="F44" s="158"/>
      <c r="G44" s="4"/>
      <c r="H44" s="4"/>
      <c r="I44" s="133"/>
      <c r="J44" s="27"/>
    </row>
    <row r="45" spans="2:10" ht="14.1" hidden="1" customHeight="1" x14ac:dyDescent="0.25">
      <c r="B45" s="4"/>
      <c r="C45" s="4"/>
      <c r="D45" s="4">
        <v>6.6956899999999999</v>
      </c>
      <c r="E45" s="4"/>
      <c r="F45" s="4" t="e">
        <f>ROUND((#REF!-#REF!)*D45*12,2)</f>
        <v>#REF!</v>
      </c>
      <c r="G45" s="4"/>
      <c r="H45" s="4"/>
      <c r="I45" s="133"/>
      <c r="J45" s="27"/>
    </row>
    <row r="46" spans="2:10" ht="14.1" hidden="1" customHeight="1" x14ac:dyDescent="0.25">
      <c r="B46" s="158"/>
      <c r="C46" s="158"/>
      <c r="D46" s="158"/>
      <c r="E46" s="158"/>
      <c r="F46" s="158"/>
      <c r="G46" s="4"/>
      <c r="H46" s="4"/>
      <c r="I46" s="133"/>
      <c r="J46" s="27"/>
    </row>
    <row r="47" spans="2:10" ht="14.1" hidden="1" customHeight="1" x14ac:dyDescent="0.25">
      <c r="B47" s="4"/>
      <c r="C47" s="4"/>
      <c r="D47" s="4">
        <v>4.0765000000000002</v>
      </c>
      <c r="E47" s="4"/>
      <c r="F47" s="4" t="e">
        <f>ROUND((#REF!-#REF!)*D47*12,2)</f>
        <v>#REF!</v>
      </c>
      <c r="G47" s="4"/>
      <c r="H47" s="4"/>
      <c r="I47" s="133"/>
      <c r="J47" s="27"/>
    </row>
    <row r="48" spans="2:10" ht="14.1" hidden="1" customHeight="1" x14ac:dyDescent="0.25">
      <c r="B48" s="158"/>
      <c r="C48" s="158"/>
      <c r="D48" s="158"/>
      <c r="E48" s="158"/>
      <c r="F48" s="158"/>
      <c r="G48" s="4"/>
      <c r="H48" s="4"/>
      <c r="I48" s="133"/>
      <c r="J48" s="27"/>
    </row>
    <row r="49" spans="2:10" ht="14.1" hidden="1" customHeight="1" x14ac:dyDescent="0.25">
      <c r="B49" s="5"/>
      <c r="C49" s="5"/>
      <c r="D49" s="4">
        <v>26.611999999999998</v>
      </c>
      <c r="E49" s="4"/>
      <c r="F49" s="4" t="e">
        <f>ROUND((#REF!-#REF!)*D49*12,2)</f>
        <v>#REF!</v>
      </c>
      <c r="G49" s="4"/>
      <c r="H49" s="4"/>
      <c r="I49" s="133"/>
      <c r="J49" s="27"/>
    </row>
    <row r="50" spans="2:10" ht="14.1" hidden="1" customHeight="1" x14ac:dyDescent="0.25">
      <c r="B50" s="158"/>
      <c r="C50" s="158"/>
      <c r="D50" s="158"/>
      <c r="E50" s="158"/>
      <c r="F50" s="158"/>
      <c r="G50" s="4"/>
      <c r="H50" s="4"/>
      <c r="I50" s="133"/>
      <c r="J50" s="27"/>
    </row>
    <row r="51" spans="2:10" ht="14.1" hidden="1" customHeight="1" x14ac:dyDescent="0.25">
      <c r="B51" s="4"/>
      <c r="C51" s="4"/>
      <c r="D51" s="4">
        <v>10.485099999999999</v>
      </c>
      <c r="E51" s="4"/>
      <c r="F51" s="4" t="e">
        <f>ROUND((#REF!-#REF!)*D51*12,2)</f>
        <v>#REF!</v>
      </c>
      <c r="G51" s="4"/>
      <c r="H51" s="4"/>
      <c r="I51" s="133"/>
      <c r="J51" s="27"/>
    </row>
    <row r="52" spans="2:10" ht="14.1" hidden="1" customHeight="1" x14ac:dyDescent="0.25">
      <c r="B52" s="158"/>
      <c r="C52" s="158"/>
      <c r="D52" s="158"/>
      <c r="E52" s="158"/>
      <c r="F52" s="158"/>
      <c r="G52" s="4"/>
      <c r="H52" s="4"/>
      <c r="I52" s="133"/>
      <c r="J52" s="27"/>
    </row>
    <row r="53" spans="2:10" ht="14.1" hidden="1" customHeight="1" x14ac:dyDescent="0.25">
      <c r="B53" s="4"/>
      <c r="C53" s="4"/>
      <c r="D53" s="4">
        <v>16.940200000000001</v>
      </c>
      <c r="E53" s="4"/>
      <c r="F53" s="4" t="e">
        <f>ROUND((#REF!-#REF!)*D53*12,2)</f>
        <v>#REF!</v>
      </c>
      <c r="G53" s="4"/>
      <c r="H53" s="4"/>
      <c r="I53" s="133"/>
      <c r="J53" s="27"/>
    </row>
    <row r="54" spans="2:10" ht="14.1" hidden="1" customHeight="1" x14ac:dyDescent="0.25">
      <c r="B54" s="158"/>
      <c r="C54" s="158"/>
      <c r="D54" s="158"/>
      <c r="E54" s="158"/>
      <c r="F54" s="158"/>
      <c r="G54" s="4"/>
      <c r="H54" s="4"/>
      <c r="I54" s="133"/>
      <c r="J54" s="27"/>
    </row>
    <row r="55" spans="2:10" ht="14.1" hidden="1" customHeight="1" x14ac:dyDescent="0.25">
      <c r="B55" s="4"/>
      <c r="C55" s="4"/>
      <c r="D55" s="4">
        <v>8.9930000000000003</v>
      </c>
      <c r="E55" s="4"/>
      <c r="F55" s="4" t="e">
        <f>ROUND((#REF!-#REF!)*D55*12,2)</f>
        <v>#REF!</v>
      </c>
      <c r="G55" s="4"/>
      <c r="H55" s="4"/>
      <c r="I55" s="133"/>
      <c r="J55" s="27"/>
    </row>
    <row r="56" spans="2:10" ht="15.75" hidden="1" customHeight="1" thickBot="1" x14ac:dyDescent="0.3">
      <c r="B56" s="35"/>
      <c r="C56" s="35"/>
      <c r="D56" s="35"/>
      <c r="E56" s="35"/>
      <c r="F56" s="34" t="e">
        <f>F39+F41+F43+F45+F47+F49+F51+F53+F55</f>
        <v>#REF!</v>
      </c>
      <c r="G56" s="34">
        <v>0</v>
      </c>
      <c r="H56" s="46">
        <v>11014.01</v>
      </c>
      <c r="I56" s="134"/>
      <c r="J56" s="30">
        <v>0</v>
      </c>
    </row>
    <row r="57" spans="2:10" ht="14.1" hidden="1" customHeight="1" x14ac:dyDescent="0.25">
      <c r="B57" s="29"/>
      <c r="C57" s="29"/>
      <c r="D57" s="29"/>
      <c r="E57" s="29"/>
      <c r="F57" s="58"/>
      <c r="G57" s="32"/>
      <c r="H57" s="32"/>
      <c r="I57" s="62"/>
      <c r="J57" s="26"/>
    </row>
    <row r="58" spans="2:10" ht="14.1" hidden="1" customHeight="1" thickBot="1" x14ac:dyDescent="0.3">
      <c r="B58" s="155"/>
      <c r="C58" s="155"/>
      <c r="D58" s="155"/>
      <c r="E58" s="155"/>
      <c r="F58" s="155"/>
      <c r="G58" s="16"/>
      <c r="H58" s="16"/>
      <c r="I58" s="14"/>
      <c r="J58" s="41"/>
    </row>
    <row r="59" spans="2:10" ht="14.1" hidden="1" customHeight="1" x14ac:dyDescent="0.25">
      <c r="B59" s="131"/>
      <c r="C59" s="131"/>
      <c r="D59" s="131"/>
      <c r="E59" s="131"/>
      <c r="F59" s="131"/>
      <c r="G59" s="18"/>
      <c r="H59" s="18"/>
      <c r="I59" s="59"/>
      <c r="J59" s="19"/>
    </row>
    <row r="60" spans="2:10" ht="14.1" hidden="1" customHeight="1" x14ac:dyDescent="0.25">
      <c r="B60" s="4"/>
      <c r="C60" s="4"/>
      <c r="D60" s="4">
        <v>32.6</v>
      </c>
      <c r="E60" s="4"/>
      <c r="F60" s="3" t="e">
        <f>ROUND((#REF!-#REF!)*D60*12,2)</f>
        <v>#REF!</v>
      </c>
      <c r="G60" s="3"/>
      <c r="H60" s="3"/>
      <c r="I60" s="8"/>
      <c r="J60" s="27"/>
    </row>
    <row r="61" spans="2:10" ht="14.1" hidden="1" customHeight="1" x14ac:dyDescent="0.25">
      <c r="B61" s="132"/>
      <c r="C61" s="132"/>
      <c r="D61" s="132"/>
      <c r="E61" s="132"/>
      <c r="F61" s="132"/>
      <c r="G61" s="3"/>
      <c r="H61" s="3"/>
      <c r="I61" s="8"/>
      <c r="J61" s="27"/>
    </row>
    <row r="62" spans="2:10" ht="14.1" hidden="1" customHeight="1" x14ac:dyDescent="0.25">
      <c r="B62" s="3"/>
      <c r="C62" s="3"/>
      <c r="D62" s="3">
        <v>2.7</v>
      </c>
      <c r="E62" s="3"/>
      <c r="F62" s="3" t="e">
        <f>ROUND((#REF!-#REF!)*D62*12,2)</f>
        <v>#REF!</v>
      </c>
      <c r="G62" s="3"/>
      <c r="H62" s="3"/>
      <c r="I62" s="8"/>
      <c r="J62" s="27"/>
    </row>
    <row r="63" spans="2:10" ht="14.1" hidden="1" customHeight="1" x14ac:dyDescent="0.25">
      <c r="B63" s="132"/>
      <c r="C63" s="132"/>
      <c r="D63" s="132"/>
      <c r="E63" s="132"/>
      <c r="F63" s="132"/>
      <c r="G63" s="3"/>
      <c r="H63" s="3"/>
      <c r="I63" s="8"/>
      <c r="J63" s="27"/>
    </row>
    <row r="64" spans="2:10" ht="14.1" hidden="1" customHeight="1" x14ac:dyDescent="0.25">
      <c r="B64" s="3"/>
      <c r="C64" s="3"/>
      <c r="D64" s="3">
        <v>0.95520000000000005</v>
      </c>
      <c r="E64" s="3"/>
      <c r="F64" s="3" t="e">
        <f>ROUND((#REF!-#REF!)*D64*12,2)</f>
        <v>#REF!</v>
      </c>
      <c r="G64" s="3"/>
      <c r="H64" s="3"/>
      <c r="I64" s="8"/>
      <c r="J64" s="27"/>
    </row>
    <row r="65" spans="2:10" ht="14.1" hidden="1" customHeight="1" thickBot="1" x14ac:dyDescent="0.3">
      <c r="B65" s="37"/>
      <c r="C65" s="37"/>
      <c r="D65" s="37"/>
      <c r="E65" s="37"/>
      <c r="F65" s="21" t="e">
        <f>F60+F62+F64</f>
        <v>#REF!</v>
      </c>
      <c r="G65" s="21" t="e">
        <f>ROUND(F65*99%,2)</f>
        <v>#REF!</v>
      </c>
      <c r="H65" s="45">
        <v>1912.85</v>
      </c>
      <c r="I65" s="37"/>
      <c r="J65" s="30">
        <f>ROUND(H65*99%,2)</f>
        <v>1893.72</v>
      </c>
    </row>
    <row r="66" spans="2:10" ht="14.1" hidden="1" customHeight="1" x14ac:dyDescent="0.25">
      <c r="B66" s="15"/>
      <c r="C66" s="15"/>
      <c r="D66" s="15"/>
      <c r="E66" s="15"/>
      <c r="F66" s="58"/>
      <c r="G66" s="17"/>
      <c r="H66" s="17"/>
      <c r="I66" s="15"/>
      <c r="J66" s="26"/>
    </row>
    <row r="67" spans="2:10" ht="14.1" hidden="1" customHeight="1" thickBot="1" x14ac:dyDescent="0.3">
      <c r="B67" s="155"/>
      <c r="C67" s="155"/>
      <c r="D67" s="155"/>
      <c r="E67" s="155"/>
      <c r="F67" s="155"/>
      <c r="G67" s="16"/>
      <c r="H67" s="16"/>
      <c r="I67" s="14"/>
      <c r="J67" s="41"/>
    </row>
    <row r="68" spans="2:10" ht="14.1" hidden="1" customHeight="1" x14ac:dyDescent="0.25">
      <c r="B68" s="131"/>
      <c r="C68" s="131"/>
      <c r="D68" s="131"/>
      <c r="E68" s="131"/>
      <c r="F68" s="131"/>
      <c r="G68" s="18"/>
      <c r="H68" s="18"/>
      <c r="I68" s="59"/>
      <c r="J68" s="19"/>
    </row>
    <row r="69" spans="2:10" ht="14.1" hidden="1" customHeight="1" x14ac:dyDescent="0.25">
      <c r="B69" s="132"/>
      <c r="C69" s="132"/>
      <c r="D69" s="132"/>
      <c r="E69" s="132"/>
      <c r="F69" s="132"/>
      <c r="G69" s="3"/>
      <c r="H69" s="3"/>
      <c r="I69" s="8"/>
      <c r="J69" s="27"/>
    </row>
    <row r="70" spans="2:10" ht="14.1" hidden="1" customHeight="1" x14ac:dyDescent="0.25">
      <c r="B70" s="3"/>
      <c r="C70" s="3"/>
      <c r="D70" s="3">
        <v>1.0436000000000001</v>
      </c>
      <c r="E70" s="3"/>
      <c r="F70" s="3" t="e">
        <f>ROUND((#REF!-#REF!)*D70*12,2)</f>
        <v>#REF!</v>
      </c>
      <c r="G70" s="3"/>
      <c r="H70" s="3"/>
      <c r="I70" s="8"/>
      <c r="J70" s="27"/>
    </row>
    <row r="71" spans="2:10" ht="14.1" hidden="1" customHeight="1" x14ac:dyDescent="0.25">
      <c r="B71" s="132"/>
      <c r="C71" s="132"/>
      <c r="D71" s="132"/>
      <c r="E71" s="132"/>
      <c r="F71" s="132"/>
      <c r="G71" s="3"/>
      <c r="H71" s="3"/>
      <c r="I71" s="8"/>
      <c r="J71" s="27"/>
    </row>
    <row r="72" spans="2:10" ht="14.1" hidden="1" customHeight="1" x14ac:dyDescent="0.25">
      <c r="B72" s="3"/>
      <c r="C72" s="3"/>
      <c r="D72" s="3">
        <v>1.3462000000000001</v>
      </c>
      <c r="E72" s="3"/>
      <c r="F72" s="3" t="e">
        <f>ROUND((#REF!-#REF!)*D72*12,2)</f>
        <v>#REF!</v>
      </c>
      <c r="G72" s="3"/>
      <c r="H72" s="3"/>
      <c r="I72" s="8"/>
      <c r="J72" s="27"/>
    </row>
    <row r="73" spans="2:10" ht="14.1" hidden="1" customHeight="1" x14ac:dyDescent="0.25">
      <c r="B73" s="132"/>
      <c r="C73" s="132"/>
      <c r="D73" s="132"/>
      <c r="E73" s="132"/>
      <c r="F73" s="132"/>
      <c r="G73" s="3"/>
      <c r="H73" s="3"/>
      <c r="I73" s="8"/>
      <c r="J73" s="27"/>
    </row>
    <row r="74" spans="2:10" ht="14.1" hidden="1" customHeight="1" x14ac:dyDescent="0.25">
      <c r="B74" s="3"/>
      <c r="C74" s="3"/>
      <c r="D74" s="3">
        <v>1.4602999999999999</v>
      </c>
      <c r="E74" s="3"/>
      <c r="F74" s="3" t="e">
        <f>ROUND((#REF!-#REF!)*D74*12,2)</f>
        <v>#REF!</v>
      </c>
      <c r="G74" s="3"/>
      <c r="H74" s="3"/>
      <c r="I74" s="8"/>
      <c r="J74" s="27"/>
    </row>
    <row r="75" spans="2:10" ht="14.1" hidden="1" customHeight="1" x14ac:dyDescent="0.25">
      <c r="B75" s="132"/>
      <c r="C75" s="132"/>
      <c r="D75" s="132"/>
      <c r="E75" s="132"/>
      <c r="F75" s="132"/>
      <c r="G75" s="3"/>
      <c r="H75" s="3"/>
      <c r="I75" s="8"/>
      <c r="J75" s="27"/>
    </row>
    <row r="76" spans="2:10" ht="14.1" hidden="1" customHeight="1" x14ac:dyDescent="0.25">
      <c r="B76" s="3"/>
      <c r="C76" s="3"/>
      <c r="D76" s="3">
        <v>0.94420000000000004</v>
      </c>
      <c r="E76" s="3"/>
      <c r="F76" s="3" t="e">
        <f>ROUND((#REF!-#REF!)*D76*12,2)</f>
        <v>#REF!</v>
      </c>
      <c r="G76" s="3"/>
      <c r="H76" s="3"/>
      <c r="I76" s="8"/>
      <c r="J76" s="27"/>
    </row>
    <row r="77" spans="2:10" ht="14.1" hidden="1" customHeight="1" x14ac:dyDescent="0.25">
      <c r="B77" s="132"/>
      <c r="C77" s="132"/>
      <c r="D77" s="132"/>
      <c r="E77" s="132"/>
      <c r="F77" s="132"/>
      <c r="G77" s="3"/>
      <c r="H77" s="3"/>
      <c r="I77" s="8"/>
      <c r="J77" s="27"/>
    </row>
    <row r="78" spans="2:10" ht="14.1" hidden="1" customHeight="1" x14ac:dyDescent="0.25">
      <c r="B78" s="3"/>
      <c r="C78" s="3"/>
      <c r="D78" s="3">
        <v>0.88109999999999999</v>
      </c>
      <c r="E78" s="3"/>
      <c r="F78" s="3" t="e">
        <f>ROUND((#REF!-#REF!)*D78*12,2)</f>
        <v>#REF!</v>
      </c>
      <c r="G78" s="3"/>
      <c r="H78" s="3"/>
      <c r="I78" s="8"/>
      <c r="J78" s="27"/>
    </row>
    <row r="79" spans="2:10" ht="14.1" hidden="1" customHeight="1" x14ac:dyDescent="0.25">
      <c r="B79" s="132"/>
      <c r="C79" s="132"/>
      <c r="D79" s="132"/>
      <c r="E79" s="132"/>
      <c r="F79" s="132"/>
      <c r="G79" s="3"/>
      <c r="H79" s="3"/>
      <c r="I79" s="8"/>
      <c r="J79" s="27"/>
    </row>
    <row r="80" spans="2:10" ht="14.1" hidden="1" customHeight="1" x14ac:dyDescent="0.25">
      <c r="B80" s="3"/>
      <c r="C80" s="3"/>
      <c r="D80" s="3">
        <v>0.37909999999999999</v>
      </c>
      <c r="E80" s="3"/>
      <c r="F80" s="3" t="e">
        <f>ROUND((#REF!-#REF!)*D80*12,2)</f>
        <v>#REF!</v>
      </c>
      <c r="G80" s="3"/>
      <c r="H80" s="3"/>
      <c r="I80" s="8"/>
      <c r="J80" s="27"/>
    </row>
    <row r="81" spans="2:10" ht="14.1" hidden="1" customHeight="1" x14ac:dyDescent="0.25">
      <c r="B81" s="132"/>
      <c r="C81" s="132"/>
      <c r="D81" s="132"/>
      <c r="E81" s="132"/>
      <c r="F81" s="132"/>
      <c r="G81" s="3"/>
      <c r="H81" s="3"/>
      <c r="I81" s="8"/>
      <c r="J81" s="27"/>
    </row>
    <row r="82" spans="2:10" ht="14.1" hidden="1" customHeight="1" x14ac:dyDescent="0.25">
      <c r="B82" s="3"/>
      <c r="C82" s="3"/>
      <c r="D82" s="3">
        <v>0.36899999999999999</v>
      </c>
      <c r="E82" s="3"/>
      <c r="F82" s="3" t="e">
        <f>ROUND((#REF!-#REF!)*D82*12,2)</f>
        <v>#REF!</v>
      </c>
      <c r="G82" s="3"/>
      <c r="H82" s="3"/>
      <c r="I82" s="8"/>
      <c r="J82" s="27"/>
    </row>
    <row r="83" spans="2:10" ht="14.1" hidden="1" customHeight="1" x14ac:dyDescent="0.25">
      <c r="B83" s="132"/>
      <c r="C83" s="132"/>
      <c r="D83" s="132"/>
      <c r="E83" s="132"/>
      <c r="F83" s="132"/>
      <c r="G83" s="3"/>
      <c r="H83" s="3"/>
      <c r="I83" s="8"/>
      <c r="J83" s="27"/>
    </row>
    <row r="84" spans="2:10" ht="14.1" hidden="1" customHeight="1" x14ac:dyDescent="0.25">
      <c r="B84" s="3"/>
      <c r="C84" s="3"/>
      <c r="D84" s="3">
        <v>1.26651</v>
      </c>
      <c r="E84" s="3"/>
      <c r="F84" s="3" t="e">
        <f>ROUND((#REF!-#REF!)*D84*12,2)</f>
        <v>#REF!</v>
      </c>
      <c r="G84" s="3"/>
      <c r="H84" s="3"/>
      <c r="I84" s="8"/>
      <c r="J84" s="27"/>
    </row>
    <row r="85" spans="2:10" ht="14.1" hidden="1" customHeight="1" x14ac:dyDescent="0.25">
      <c r="B85" s="132"/>
      <c r="C85" s="132"/>
      <c r="D85" s="132"/>
      <c r="E85" s="132"/>
      <c r="F85" s="132"/>
      <c r="G85" s="3"/>
      <c r="H85" s="3"/>
      <c r="I85" s="8"/>
      <c r="J85" s="27"/>
    </row>
    <row r="86" spans="2:10" ht="14.1" hidden="1" customHeight="1" x14ac:dyDescent="0.25">
      <c r="B86" s="3"/>
      <c r="C86" s="3"/>
      <c r="D86" s="3">
        <v>0.75609999999999999</v>
      </c>
      <c r="E86" s="3"/>
      <c r="F86" s="3" t="e">
        <f>ROUND((#REF!-#REF!)*D86*12,2)</f>
        <v>#REF!</v>
      </c>
      <c r="G86" s="3"/>
      <c r="H86" s="3"/>
      <c r="I86" s="8"/>
      <c r="J86" s="27"/>
    </row>
    <row r="87" spans="2:10" ht="14.1" hidden="1" customHeight="1" x14ac:dyDescent="0.25">
      <c r="B87" s="132"/>
      <c r="C87" s="132"/>
      <c r="D87" s="132"/>
      <c r="E87" s="132"/>
      <c r="F87" s="132"/>
      <c r="G87" s="3"/>
      <c r="H87" s="3"/>
      <c r="I87" s="8"/>
      <c r="J87" s="27"/>
    </row>
    <row r="88" spans="2:10" ht="14.1" hidden="1" customHeight="1" x14ac:dyDescent="0.25">
      <c r="B88" s="3"/>
      <c r="C88" s="3"/>
      <c r="D88" s="3">
        <v>2.3035000000000001</v>
      </c>
      <c r="E88" s="3"/>
      <c r="F88" s="3" t="e">
        <f>ROUND((#REF!-#REF!)*D88*12,2)</f>
        <v>#REF!</v>
      </c>
      <c r="G88" s="3"/>
      <c r="H88" s="3"/>
      <c r="I88" s="8"/>
      <c r="J88" s="27"/>
    </row>
    <row r="89" spans="2:10" ht="14.1" hidden="1" customHeight="1" x14ac:dyDescent="0.25">
      <c r="B89" s="132"/>
      <c r="C89" s="132"/>
      <c r="D89" s="132"/>
      <c r="E89" s="132"/>
      <c r="F89" s="132"/>
      <c r="G89" s="6"/>
      <c r="H89" s="6"/>
      <c r="I89" s="8"/>
      <c r="J89" s="27"/>
    </row>
    <row r="90" spans="2:10" ht="14.1" hidden="1" customHeight="1" x14ac:dyDescent="0.25">
      <c r="B90" s="132"/>
      <c r="C90" s="132"/>
      <c r="D90" s="132"/>
      <c r="E90" s="132"/>
      <c r="F90" s="132"/>
      <c r="G90" s="3"/>
      <c r="H90" s="3"/>
      <c r="I90" s="8"/>
      <c r="J90" s="27"/>
    </row>
    <row r="91" spans="2:10" ht="14.1" hidden="1" customHeight="1" x14ac:dyDescent="0.25">
      <c r="B91" s="132"/>
      <c r="C91" s="132"/>
      <c r="D91" s="132"/>
      <c r="E91" s="132"/>
      <c r="F91" s="132"/>
      <c r="G91" s="3"/>
      <c r="H91" s="3"/>
      <c r="I91" s="8"/>
      <c r="J91" s="27"/>
    </row>
    <row r="92" spans="2:10" ht="14.1" hidden="1" customHeight="1" x14ac:dyDescent="0.25">
      <c r="B92" s="3"/>
      <c r="C92" s="3"/>
      <c r="D92" s="3">
        <v>2.8814000000000002</v>
      </c>
      <c r="E92" s="3"/>
      <c r="F92" s="3" t="e">
        <f>ROUND((#REF!-#REF!)*D92*12,2)</f>
        <v>#REF!</v>
      </c>
      <c r="G92" s="3"/>
      <c r="H92" s="3"/>
      <c r="I92" s="8"/>
      <c r="J92" s="27"/>
    </row>
    <row r="93" spans="2:10" ht="14.1" hidden="1" customHeight="1" x14ac:dyDescent="0.25">
      <c r="B93" s="132"/>
      <c r="C93" s="132"/>
      <c r="D93" s="132"/>
      <c r="E93" s="132"/>
      <c r="F93" s="132"/>
      <c r="G93" s="3"/>
      <c r="H93" s="3"/>
      <c r="I93" s="8"/>
      <c r="J93" s="27"/>
    </row>
    <row r="94" spans="2:10" ht="14.1" hidden="1" customHeight="1" x14ac:dyDescent="0.25">
      <c r="B94" s="3"/>
      <c r="C94" s="3"/>
      <c r="D94" s="3">
        <v>1.0749</v>
      </c>
      <c r="E94" s="3"/>
      <c r="F94" s="3" t="e">
        <f>ROUND((#REF!-#REF!)*D94*12,2)</f>
        <v>#REF!</v>
      </c>
      <c r="G94" s="3"/>
      <c r="H94" s="3"/>
      <c r="I94" s="8"/>
      <c r="J94" s="27"/>
    </row>
    <row r="95" spans="2:10" ht="14.1" hidden="1" customHeight="1" x14ac:dyDescent="0.25">
      <c r="B95" s="132"/>
      <c r="C95" s="132"/>
      <c r="D95" s="132"/>
      <c r="E95" s="132"/>
      <c r="F95" s="132"/>
      <c r="G95" s="3"/>
      <c r="H95" s="3"/>
      <c r="I95" s="8"/>
      <c r="J95" s="27"/>
    </row>
    <row r="96" spans="2:10" ht="14.1" hidden="1" customHeight="1" x14ac:dyDescent="0.25">
      <c r="B96" s="3"/>
      <c r="C96" s="3"/>
      <c r="D96" s="3">
        <v>0.37390000000000001</v>
      </c>
      <c r="E96" s="3"/>
      <c r="F96" s="3" t="e">
        <f>ROUND((#REF!-#REF!)*D96*12,2)</f>
        <v>#REF!</v>
      </c>
      <c r="G96" s="3"/>
      <c r="H96" s="3"/>
      <c r="I96" s="8"/>
      <c r="J96" s="27"/>
    </row>
    <row r="97" spans="2:10" ht="14.1" hidden="1" customHeight="1" x14ac:dyDescent="0.25">
      <c r="B97" s="132"/>
      <c r="C97" s="132"/>
      <c r="D97" s="132"/>
      <c r="E97" s="132"/>
      <c r="F97" s="132"/>
      <c r="G97" s="3"/>
      <c r="H97" s="3"/>
      <c r="I97" s="8"/>
      <c r="J97" s="27"/>
    </row>
    <row r="98" spans="2:10" ht="14.1" hidden="1" customHeight="1" x14ac:dyDescent="0.25">
      <c r="B98" s="132"/>
      <c r="C98" s="132"/>
      <c r="D98" s="132"/>
      <c r="E98" s="132"/>
      <c r="F98" s="132"/>
      <c r="G98" s="3"/>
      <c r="H98" s="3"/>
      <c r="I98" s="8"/>
      <c r="J98" s="27"/>
    </row>
    <row r="99" spans="2:10" ht="14.1" hidden="1" customHeight="1" x14ac:dyDescent="0.25">
      <c r="B99" s="3"/>
      <c r="C99" s="3"/>
      <c r="D99" s="3">
        <v>0.10879999999999999</v>
      </c>
      <c r="E99" s="3"/>
      <c r="F99" s="3" t="e">
        <f>ROUND((#REF!-#REF!)*D99*12,2)</f>
        <v>#REF!</v>
      </c>
      <c r="G99" s="3"/>
      <c r="H99" s="3"/>
      <c r="I99" s="8"/>
      <c r="J99" s="27"/>
    </row>
    <row r="100" spans="2:10" ht="14.1" hidden="1" customHeight="1" x14ac:dyDescent="0.25">
      <c r="B100" s="132"/>
      <c r="C100" s="132"/>
      <c r="D100" s="132"/>
      <c r="E100" s="132"/>
      <c r="F100" s="132"/>
      <c r="G100" s="3"/>
      <c r="H100" s="3"/>
      <c r="I100" s="8"/>
      <c r="J100" s="27"/>
    </row>
    <row r="101" spans="2:10" ht="14.1" hidden="1" customHeight="1" x14ac:dyDescent="0.25">
      <c r="B101" s="132"/>
      <c r="C101" s="132"/>
      <c r="D101" s="132"/>
      <c r="E101" s="132"/>
      <c r="F101" s="132"/>
      <c r="G101" s="3"/>
      <c r="H101" s="3"/>
      <c r="I101" s="8"/>
      <c r="J101" s="27"/>
    </row>
    <row r="102" spans="2:10" ht="14.1" hidden="1" customHeight="1" x14ac:dyDescent="0.25">
      <c r="B102" s="3"/>
      <c r="C102" s="3"/>
      <c r="D102" s="3">
        <v>0.1177</v>
      </c>
      <c r="E102" s="3"/>
      <c r="F102" s="3" t="e">
        <f>ROUND((#REF!-#REF!)*D102*12,2)</f>
        <v>#REF!</v>
      </c>
      <c r="G102" s="3"/>
      <c r="H102" s="3"/>
      <c r="I102" s="8"/>
      <c r="J102" s="27"/>
    </row>
    <row r="103" spans="2:10" ht="14.1" hidden="1" customHeight="1" x14ac:dyDescent="0.25">
      <c r="B103" s="132"/>
      <c r="C103" s="132"/>
      <c r="D103" s="132"/>
      <c r="E103" s="132"/>
      <c r="F103" s="132"/>
      <c r="G103" s="3"/>
      <c r="H103" s="3"/>
      <c r="I103" s="8"/>
      <c r="J103" s="27"/>
    </row>
    <row r="104" spans="2:10" ht="14.1" hidden="1" customHeight="1" x14ac:dyDescent="0.25">
      <c r="B104" s="3"/>
      <c r="C104" s="3"/>
      <c r="D104" s="3">
        <v>0.10589999999999999</v>
      </c>
      <c r="E104" s="3"/>
      <c r="F104" s="3" t="e">
        <f>ROUND((#REF!-#REF!)*D104*12,2)</f>
        <v>#REF!</v>
      </c>
      <c r="G104" s="3"/>
      <c r="H104" s="3"/>
      <c r="I104" s="8"/>
      <c r="J104" s="27"/>
    </row>
    <row r="105" spans="2:10" ht="14.1" hidden="1" customHeight="1" x14ac:dyDescent="0.25">
      <c r="B105" s="132"/>
      <c r="C105" s="132"/>
      <c r="D105" s="132"/>
      <c r="E105" s="132"/>
      <c r="F105" s="132"/>
      <c r="G105" s="3"/>
      <c r="H105" s="3"/>
      <c r="I105" s="8"/>
      <c r="J105" s="27"/>
    </row>
    <row r="106" spans="2:10" ht="14.1" hidden="1" customHeight="1" x14ac:dyDescent="0.25">
      <c r="B106" s="3"/>
      <c r="C106" s="3"/>
      <c r="D106" s="3">
        <v>0.1051</v>
      </c>
      <c r="E106" s="3"/>
      <c r="F106" s="3" t="e">
        <f>ROUND((#REF!-#REF!)*D106*12,2)</f>
        <v>#REF!</v>
      </c>
      <c r="G106" s="3"/>
      <c r="H106" s="3"/>
      <c r="I106" s="8"/>
      <c r="J106" s="27"/>
    </row>
    <row r="107" spans="2:10" ht="14.1" hidden="1" customHeight="1" x14ac:dyDescent="0.25">
      <c r="B107" s="132"/>
      <c r="C107" s="132"/>
      <c r="D107" s="132"/>
      <c r="E107" s="132"/>
      <c r="F107" s="132"/>
      <c r="G107" s="3"/>
      <c r="H107" s="3"/>
      <c r="I107" s="8"/>
      <c r="J107" s="27"/>
    </row>
    <row r="108" spans="2:10" ht="14.1" hidden="1" customHeight="1" x14ac:dyDescent="0.25">
      <c r="B108" s="3"/>
      <c r="C108" s="3"/>
      <c r="D108" s="3">
        <v>0.15609999999999999</v>
      </c>
      <c r="E108" s="3"/>
      <c r="F108" s="3" t="e">
        <f>ROUND((#REF!-#REF!)*D108*12,2)</f>
        <v>#REF!</v>
      </c>
      <c r="G108" s="3"/>
      <c r="H108" s="3"/>
      <c r="I108" s="8"/>
      <c r="J108" s="27"/>
    </row>
    <row r="109" spans="2:10" ht="14.1" hidden="1" customHeight="1" x14ac:dyDescent="0.25">
      <c r="B109" s="132"/>
      <c r="C109" s="132"/>
      <c r="D109" s="132"/>
      <c r="E109" s="132"/>
      <c r="F109" s="132"/>
      <c r="G109" s="3"/>
      <c r="H109" s="3"/>
      <c r="I109" s="8"/>
      <c r="J109" s="27"/>
    </row>
    <row r="110" spans="2:10" ht="14.1" hidden="1" customHeight="1" x14ac:dyDescent="0.25">
      <c r="B110" s="3"/>
      <c r="C110" s="3"/>
      <c r="D110" s="3">
        <v>0.52310000000000001</v>
      </c>
      <c r="E110" s="3"/>
      <c r="F110" s="3" t="e">
        <f>ROUND((#REF!-#REF!)*D110*12,2)</f>
        <v>#REF!</v>
      </c>
      <c r="G110" s="3"/>
      <c r="H110" s="3"/>
      <c r="I110" s="8"/>
      <c r="J110" s="27"/>
    </row>
    <row r="111" spans="2:10" ht="14.1" hidden="1" customHeight="1" x14ac:dyDescent="0.25">
      <c r="B111" s="132"/>
      <c r="C111" s="132"/>
      <c r="D111" s="132"/>
      <c r="E111" s="132"/>
      <c r="F111" s="132"/>
      <c r="G111" s="3"/>
      <c r="H111" s="3"/>
      <c r="I111" s="8"/>
      <c r="J111" s="27"/>
    </row>
    <row r="112" spans="2:10" ht="14.1" hidden="1" customHeight="1" x14ac:dyDescent="0.25">
      <c r="B112" s="3"/>
      <c r="C112" s="3"/>
      <c r="D112" s="3">
        <v>0.64290000000000003</v>
      </c>
      <c r="E112" s="3"/>
      <c r="F112" s="3" t="e">
        <f>ROUND((#REF!-#REF!)*D112*12,2)</f>
        <v>#REF!</v>
      </c>
      <c r="G112" s="3"/>
      <c r="H112" s="3"/>
      <c r="I112" s="8"/>
      <c r="J112" s="27"/>
    </row>
    <row r="113" spans="2:10" ht="14.1" hidden="1" customHeight="1" x14ac:dyDescent="0.25">
      <c r="B113" s="132"/>
      <c r="C113" s="132"/>
      <c r="D113" s="132"/>
      <c r="E113" s="132"/>
      <c r="F113" s="132"/>
      <c r="G113" s="3"/>
      <c r="H113" s="3"/>
      <c r="I113" s="8"/>
      <c r="J113" s="27"/>
    </row>
    <row r="114" spans="2:10" ht="14.1" hidden="1" customHeight="1" x14ac:dyDescent="0.25">
      <c r="B114" s="3"/>
      <c r="C114" s="3"/>
      <c r="D114" s="3">
        <v>0.1211</v>
      </c>
      <c r="E114" s="3"/>
      <c r="F114" s="3" t="e">
        <f>ROUND((#REF!-#REF!)*D114*12,2)</f>
        <v>#REF!</v>
      </c>
      <c r="G114" s="3"/>
      <c r="H114" s="3"/>
      <c r="I114" s="8"/>
      <c r="J114" s="27"/>
    </row>
    <row r="115" spans="2:10" ht="14.1" hidden="1" customHeight="1" x14ac:dyDescent="0.25">
      <c r="B115" s="132"/>
      <c r="C115" s="132"/>
      <c r="D115" s="132"/>
      <c r="E115" s="132"/>
      <c r="F115" s="132"/>
      <c r="G115" s="3"/>
      <c r="H115" s="3"/>
      <c r="I115" s="8"/>
      <c r="J115" s="27"/>
    </row>
    <row r="116" spans="2:10" ht="14.1" hidden="1" customHeight="1" x14ac:dyDescent="0.25">
      <c r="B116" s="132"/>
      <c r="C116" s="132"/>
      <c r="D116" s="132"/>
      <c r="E116" s="132"/>
      <c r="F116" s="132"/>
      <c r="G116" s="3"/>
      <c r="H116" s="3"/>
      <c r="I116" s="8"/>
      <c r="J116" s="27"/>
    </row>
    <row r="117" spans="2:10" ht="14.1" hidden="1" customHeight="1" x14ac:dyDescent="0.25">
      <c r="B117" s="3"/>
      <c r="C117" s="3"/>
      <c r="D117" s="3">
        <v>0.15720000000000001</v>
      </c>
      <c r="E117" s="3"/>
      <c r="F117" s="3" t="e">
        <f>ROUND((#REF!-#REF!)*D117*12,2)</f>
        <v>#REF!</v>
      </c>
      <c r="G117" s="3"/>
      <c r="H117" s="3"/>
      <c r="I117" s="8"/>
      <c r="J117" s="27"/>
    </row>
    <row r="118" spans="2:10" ht="14.1" hidden="1" customHeight="1" x14ac:dyDescent="0.25">
      <c r="B118" s="132"/>
      <c r="C118" s="132"/>
      <c r="D118" s="132"/>
      <c r="E118" s="132"/>
      <c r="F118" s="132"/>
      <c r="G118" s="3"/>
      <c r="H118" s="3"/>
      <c r="I118" s="8"/>
      <c r="J118" s="27"/>
    </row>
    <row r="119" spans="2:10" ht="14.1" hidden="1" customHeight="1" x14ac:dyDescent="0.25">
      <c r="B119" s="3"/>
      <c r="C119" s="3"/>
      <c r="D119" s="3">
        <v>5.57E-2</v>
      </c>
      <c r="E119" s="3"/>
      <c r="F119" s="3" t="e">
        <f>ROUND((#REF!-#REF!)*D119*12,2)</f>
        <v>#REF!</v>
      </c>
      <c r="G119" s="3"/>
      <c r="H119" s="3"/>
      <c r="I119" s="8"/>
      <c r="J119" s="27"/>
    </row>
    <row r="120" spans="2:10" ht="14.1" hidden="1" customHeight="1" x14ac:dyDescent="0.25">
      <c r="B120" s="132"/>
      <c r="C120" s="132"/>
      <c r="D120" s="132"/>
      <c r="E120" s="132"/>
      <c r="F120" s="132"/>
      <c r="G120" s="3"/>
      <c r="H120" s="3"/>
      <c r="I120" s="8"/>
      <c r="J120" s="27"/>
    </row>
    <row r="121" spans="2:10" ht="14.1" hidden="1" customHeight="1" x14ac:dyDescent="0.25">
      <c r="B121" s="132"/>
      <c r="C121" s="132"/>
      <c r="D121" s="132"/>
      <c r="E121" s="132"/>
      <c r="F121" s="132"/>
      <c r="G121" s="3"/>
      <c r="H121" s="3"/>
      <c r="I121" s="8"/>
      <c r="J121" s="27"/>
    </row>
    <row r="122" spans="2:10" ht="14.1" hidden="1" customHeight="1" x14ac:dyDescent="0.25">
      <c r="B122" s="3"/>
      <c r="C122" s="3"/>
      <c r="D122" s="3">
        <v>9.9299999999999999E-2</v>
      </c>
      <c r="E122" s="3"/>
      <c r="F122" s="3" t="e">
        <f>ROUND((#REF!-#REF!)*D122*12,2)</f>
        <v>#REF!</v>
      </c>
      <c r="G122" s="3"/>
      <c r="H122" s="3"/>
      <c r="I122" s="8"/>
      <c r="J122" s="27"/>
    </row>
    <row r="123" spans="2:10" ht="14.1" hidden="1" customHeight="1" x14ac:dyDescent="0.25">
      <c r="B123" s="132"/>
      <c r="C123" s="132"/>
      <c r="D123" s="132"/>
      <c r="E123" s="132"/>
      <c r="F123" s="132"/>
      <c r="G123" s="3"/>
      <c r="H123" s="3"/>
      <c r="I123" s="8"/>
      <c r="J123" s="27"/>
    </row>
    <row r="124" spans="2:10" ht="14.1" hidden="1" customHeight="1" x14ac:dyDescent="0.25">
      <c r="B124" s="3"/>
      <c r="C124" s="3"/>
      <c r="D124" s="3">
        <v>9.1800000000000007E-2</v>
      </c>
      <c r="E124" s="3"/>
      <c r="F124" s="3" t="e">
        <f>ROUND((#REF!-#REF!)*D124*12,2)</f>
        <v>#REF!</v>
      </c>
      <c r="G124" s="3"/>
      <c r="H124" s="3"/>
      <c r="I124" s="8"/>
      <c r="J124" s="27"/>
    </row>
    <row r="125" spans="2:10" ht="14.1" hidden="1" customHeight="1" x14ac:dyDescent="0.25">
      <c r="B125" s="132"/>
      <c r="C125" s="132"/>
      <c r="D125" s="132"/>
      <c r="E125" s="132"/>
      <c r="F125" s="132"/>
      <c r="G125" s="3"/>
      <c r="H125" s="3"/>
      <c r="I125" s="8"/>
      <c r="J125" s="27"/>
    </row>
    <row r="126" spans="2:10" ht="14.1" hidden="1" customHeight="1" x14ac:dyDescent="0.25">
      <c r="B126" s="132"/>
      <c r="C126" s="132"/>
      <c r="D126" s="132"/>
      <c r="E126" s="132"/>
      <c r="F126" s="132"/>
      <c r="G126" s="3"/>
      <c r="H126" s="3"/>
      <c r="I126" s="8"/>
      <c r="J126" s="27"/>
    </row>
    <row r="127" spans="2:10" ht="14.1" hidden="1" customHeight="1" x14ac:dyDescent="0.25">
      <c r="B127" s="3"/>
      <c r="C127" s="3"/>
      <c r="D127" s="3">
        <v>2.1215999999999999</v>
      </c>
      <c r="E127" s="3"/>
      <c r="F127" s="3" t="e">
        <f>ROUND((#REF!-#REF!)*D127*12,2)</f>
        <v>#REF!</v>
      </c>
      <c r="G127" s="3"/>
      <c r="H127" s="3"/>
      <c r="I127" s="8"/>
      <c r="J127" s="27"/>
    </row>
    <row r="128" spans="2:10" ht="14.1" hidden="1" customHeight="1" x14ac:dyDescent="0.25">
      <c r="B128" s="132"/>
      <c r="C128" s="132"/>
      <c r="D128" s="132"/>
      <c r="E128" s="132"/>
      <c r="F128" s="132"/>
      <c r="G128" s="3"/>
      <c r="H128" s="3"/>
      <c r="I128" s="8"/>
      <c r="J128" s="27"/>
    </row>
    <row r="129" spans="2:11" ht="14.1" hidden="1" customHeight="1" x14ac:dyDescent="0.25">
      <c r="B129" s="3"/>
      <c r="C129" s="3"/>
      <c r="D129" s="3">
        <v>0.79300000000000004</v>
      </c>
      <c r="E129" s="3"/>
      <c r="F129" s="3" t="e">
        <f>ROUND((#REF!-#REF!)*D129*12,2)</f>
        <v>#REF!</v>
      </c>
      <c r="G129" s="3"/>
      <c r="H129" s="3"/>
      <c r="I129" s="8"/>
      <c r="J129" s="27"/>
    </row>
    <row r="130" spans="2:11" ht="14.1" hidden="1" customHeight="1" x14ac:dyDescent="0.25">
      <c r="B130" s="132"/>
      <c r="C130" s="132"/>
      <c r="D130" s="132"/>
      <c r="E130" s="132"/>
      <c r="F130" s="132"/>
      <c r="G130" s="3"/>
      <c r="H130" s="3"/>
      <c r="I130" s="8"/>
      <c r="J130" s="27"/>
    </row>
    <row r="131" spans="2:11" ht="14.1" hidden="1" customHeight="1" x14ac:dyDescent="0.25">
      <c r="B131" s="3"/>
      <c r="C131" s="3"/>
      <c r="D131" s="3">
        <v>0.1007</v>
      </c>
      <c r="E131" s="3"/>
      <c r="F131" s="3" t="e">
        <f>ROUND((#REF!-#REF!)*D131*12,2)</f>
        <v>#REF!</v>
      </c>
      <c r="G131" s="3"/>
      <c r="H131" s="3"/>
      <c r="I131" s="8"/>
      <c r="J131" s="27"/>
    </row>
    <row r="132" spans="2:11" ht="14.1" hidden="1" customHeight="1" x14ac:dyDescent="0.25">
      <c r="B132" s="132"/>
      <c r="C132" s="132"/>
      <c r="D132" s="132"/>
      <c r="E132" s="132"/>
      <c r="F132" s="132"/>
      <c r="G132" s="3"/>
      <c r="H132" s="3"/>
      <c r="I132" s="8"/>
      <c r="J132" s="27"/>
    </row>
    <row r="133" spans="2:11" ht="14.1" hidden="1" customHeight="1" x14ac:dyDescent="0.25">
      <c r="B133" s="3"/>
      <c r="C133" s="3"/>
      <c r="D133" s="3">
        <v>0.1055</v>
      </c>
      <c r="E133" s="3"/>
      <c r="F133" s="3" t="e">
        <f>ROUND((#REF!-#REF!)*D133*12,2)</f>
        <v>#REF!</v>
      </c>
      <c r="G133" s="3"/>
      <c r="H133" s="3"/>
      <c r="I133" s="8"/>
      <c r="J133" s="27"/>
    </row>
    <row r="134" spans="2:11" ht="14.1" hidden="1" customHeight="1" thickBot="1" x14ac:dyDescent="0.3">
      <c r="B134" s="37"/>
      <c r="C134" s="37"/>
      <c r="D134" s="37"/>
      <c r="E134" s="37"/>
      <c r="F134" s="21" t="e">
        <f>F70+F72+F74+F76+F78+F80+F82+F84+F86+F88+F92+F94+F96+F99+F102+F104+F106+F108+F110+F112+F114+F117+F119+F122+F124+F127+F129+F131+F133</f>
        <v>#REF!</v>
      </c>
      <c r="G134" s="21">
        <v>0</v>
      </c>
      <c r="H134" s="45">
        <v>6751.17</v>
      </c>
      <c r="I134" s="37"/>
      <c r="J134" s="30">
        <v>0</v>
      </c>
    </row>
    <row r="135" spans="2:11" ht="14.1" hidden="1" customHeight="1" x14ac:dyDescent="0.25">
      <c r="B135" s="15"/>
      <c r="C135" s="15"/>
      <c r="D135" s="15"/>
      <c r="E135" s="15"/>
      <c r="F135" s="58"/>
      <c r="G135" s="17"/>
      <c r="H135" s="17"/>
      <c r="I135" s="15"/>
      <c r="J135" s="26"/>
    </row>
    <row r="136" spans="2:11" ht="14.1" hidden="1" customHeight="1" thickBot="1" x14ac:dyDescent="0.3">
      <c r="B136" s="159"/>
      <c r="C136" s="159"/>
      <c r="D136" s="159"/>
      <c r="E136" s="159"/>
      <c r="F136" s="159"/>
      <c r="G136" s="41"/>
      <c r="H136" s="41"/>
      <c r="I136" s="14"/>
      <c r="J136" s="41"/>
    </row>
    <row r="137" spans="2:11" ht="14.1" hidden="1" customHeight="1" x14ac:dyDescent="0.25">
      <c r="B137" s="131"/>
      <c r="C137" s="131"/>
      <c r="D137" s="131"/>
      <c r="E137" s="131"/>
      <c r="F137" s="131"/>
      <c r="G137" s="18"/>
      <c r="H137" s="18"/>
      <c r="I137" s="59"/>
      <c r="J137" s="19"/>
    </row>
    <row r="138" spans="2:11" ht="14.1" hidden="1" customHeight="1" x14ac:dyDescent="0.25">
      <c r="B138" s="132"/>
      <c r="C138" s="132"/>
      <c r="D138" s="132"/>
      <c r="E138" s="132"/>
      <c r="F138" s="132"/>
      <c r="G138" s="3"/>
      <c r="H138" s="3"/>
      <c r="I138" s="8"/>
      <c r="J138" s="27"/>
      <c r="K138" s="56"/>
    </row>
    <row r="139" spans="2:11" ht="14.1" hidden="1" customHeight="1" x14ac:dyDescent="0.25">
      <c r="B139" s="3"/>
      <c r="C139" s="3"/>
      <c r="D139" s="3">
        <v>0.79869999999999997</v>
      </c>
      <c r="E139" s="3"/>
      <c r="F139" s="3" t="e">
        <f>ROUND((#REF!-#REF!)*D139*12,2)</f>
        <v>#REF!</v>
      </c>
      <c r="G139" s="3"/>
      <c r="H139" s="3"/>
      <c r="I139" s="57" t="s">
        <v>103</v>
      </c>
      <c r="J139" s="27"/>
    </row>
    <row r="140" spans="2:11" ht="14.1" hidden="1" customHeight="1" x14ac:dyDescent="0.25">
      <c r="B140" s="132"/>
      <c r="C140" s="132"/>
      <c r="D140" s="132"/>
      <c r="E140" s="132"/>
      <c r="F140" s="132"/>
      <c r="G140" s="3"/>
      <c r="H140" s="3"/>
      <c r="I140" s="57"/>
      <c r="J140" s="27"/>
    </row>
    <row r="141" spans="2:11" ht="14.1" hidden="1" customHeight="1" x14ac:dyDescent="0.25">
      <c r="B141" s="3"/>
      <c r="C141" s="3"/>
      <c r="D141" s="3">
        <v>1.0557000000000001</v>
      </c>
      <c r="E141" s="3"/>
      <c r="F141" s="3" t="e">
        <f>ROUND((#REF!-#REF!)*D141*12,2)</f>
        <v>#REF!</v>
      </c>
      <c r="G141" s="3"/>
      <c r="H141" s="3"/>
      <c r="I141" s="57" t="s">
        <v>99</v>
      </c>
      <c r="J141" s="27"/>
    </row>
    <row r="142" spans="2:11" ht="14.1" hidden="1" customHeight="1" x14ac:dyDescent="0.25">
      <c r="B142" s="132"/>
      <c r="C142" s="132"/>
      <c r="D142" s="132"/>
      <c r="E142" s="132"/>
      <c r="F142" s="132"/>
      <c r="G142" s="3"/>
      <c r="H142" s="3"/>
      <c r="I142" s="57"/>
      <c r="J142" s="27"/>
    </row>
    <row r="143" spans="2:11" ht="14.1" hidden="1" customHeight="1" x14ac:dyDescent="0.25">
      <c r="B143" s="3"/>
      <c r="C143" s="3"/>
      <c r="D143" s="3">
        <v>0.92149999999999999</v>
      </c>
      <c r="E143" s="3"/>
      <c r="F143" s="3" t="e">
        <f>ROUND((#REF!-#REF!)*D143*12,2)</f>
        <v>#REF!</v>
      </c>
      <c r="G143" s="3"/>
      <c r="H143" s="3"/>
      <c r="I143" s="57" t="s">
        <v>102</v>
      </c>
      <c r="J143" s="27"/>
    </row>
    <row r="144" spans="2:11" ht="14.1" hidden="1" customHeight="1" x14ac:dyDescent="0.25">
      <c r="B144" s="132"/>
      <c r="C144" s="132"/>
      <c r="D144" s="132"/>
      <c r="E144" s="132"/>
      <c r="F144" s="132"/>
      <c r="G144" s="3"/>
      <c r="H144" s="3"/>
      <c r="I144" s="57"/>
      <c r="J144" s="27"/>
    </row>
    <row r="145" spans="2:10" ht="14.1" hidden="1" customHeight="1" x14ac:dyDescent="0.25">
      <c r="B145" s="3"/>
      <c r="C145" s="3"/>
      <c r="D145" s="3">
        <v>1.2824</v>
      </c>
      <c r="E145" s="3"/>
      <c r="F145" s="3" t="e">
        <f>ROUND((#REF!-#REF!)*D145*12,2)</f>
        <v>#REF!</v>
      </c>
      <c r="G145" s="3"/>
      <c r="H145" s="3"/>
      <c r="I145" s="57" t="s">
        <v>106</v>
      </c>
      <c r="J145" s="27"/>
    </row>
    <row r="146" spans="2:10" ht="14.1" hidden="1" customHeight="1" x14ac:dyDescent="0.25">
      <c r="B146" s="132"/>
      <c r="C146" s="132"/>
      <c r="D146" s="132"/>
      <c r="E146" s="132"/>
      <c r="F146" s="132"/>
      <c r="G146" s="3"/>
      <c r="H146" s="3"/>
      <c r="I146" s="57"/>
      <c r="J146" s="27"/>
    </row>
    <row r="147" spans="2:10" ht="14.1" hidden="1" customHeight="1" x14ac:dyDescent="0.25">
      <c r="B147" s="3"/>
      <c r="C147" s="3"/>
      <c r="D147" s="3">
        <v>2.1132</v>
      </c>
      <c r="E147" s="3"/>
      <c r="F147" s="3" t="e">
        <f>ROUND((#REF!-#REF!)*D147*12,2)</f>
        <v>#REF!</v>
      </c>
      <c r="G147" s="3"/>
      <c r="H147" s="3"/>
      <c r="I147" s="57" t="s">
        <v>101</v>
      </c>
      <c r="J147" s="27"/>
    </row>
    <row r="148" spans="2:10" ht="14.1" hidden="1" customHeight="1" x14ac:dyDescent="0.25">
      <c r="B148" s="132"/>
      <c r="C148" s="132"/>
      <c r="D148" s="132"/>
      <c r="E148" s="132"/>
      <c r="F148" s="132"/>
      <c r="G148" s="3"/>
      <c r="H148" s="3"/>
      <c r="I148" s="57"/>
      <c r="J148" s="27"/>
    </row>
    <row r="149" spans="2:10" ht="14.1" hidden="1" customHeight="1" x14ac:dyDescent="0.25">
      <c r="B149" s="3"/>
      <c r="C149" s="3"/>
      <c r="D149" s="3">
        <v>2.6227999999999998</v>
      </c>
      <c r="E149" s="3"/>
      <c r="F149" s="3" t="e">
        <f>ROUND((#REF!-#REF!)*D149*12,2)</f>
        <v>#REF!</v>
      </c>
      <c r="G149" s="3"/>
      <c r="H149" s="3"/>
      <c r="I149" s="57" t="s">
        <v>104</v>
      </c>
      <c r="J149" s="27"/>
    </row>
    <row r="150" spans="2:10" ht="14.1" hidden="1" customHeight="1" x14ac:dyDescent="0.25">
      <c r="B150" s="132"/>
      <c r="C150" s="132"/>
      <c r="D150" s="132"/>
      <c r="E150" s="132"/>
      <c r="F150" s="132"/>
      <c r="G150" s="3"/>
      <c r="H150" s="3"/>
      <c r="I150" s="57"/>
      <c r="J150" s="27"/>
    </row>
    <row r="151" spans="2:10" ht="14.1" hidden="1" customHeight="1" x14ac:dyDescent="0.25">
      <c r="B151" s="132"/>
      <c r="C151" s="132"/>
      <c r="D151" s="132"/>
      <c r="E151" s="132"/>
      <c r="F151" s="132"/>
      <c r="G151" s="3"/>
      <c r="H151" s="3"/>
      <c r="I151" s="57"/>
      <c r="J151" s="27"/>
    </row>
    <row r="152" spans="2:10" ht="14.1" hidden="1" customHeight="1" x14ac:dyDescent="0.25">
      <c r="B152" s="3"/>
      <c r="C152" s="3"/>
      <c r="D152" s="3">
        <v>3.0983999999999998</v>
      </c>
      <c r="E152" s="3"/>
      <c r="F152" s="3" t="e">
        <f>ROUND((#REF!-#REF!)*D152*12,2)</f>
        <v>#REF!</v>
      </c>
      <c r="G152" s="3"/>
      <c r="H152" s="3"/>
      <c r="I152" s="57" t="s">
        <v>100</v>
      </c>
      <c r="J152" s="27"/>
    </row>
    <row r="153" spans="2:10" ht="14.1" hidden="1" customHeight="1" x14ac:dyDescent="0.25">
      <c r="B153" s="132"/>
      <c r="C153" s="132"/>
      <c r="D153" s="132"/>
      <c r="E153" s="132"/>
      <c r="F153" s="132"/>
      <c r="G153" s="3"/>
      <c r="H153" s="3"/>
      <c r="I153" s="57"/>
      <c r="J153" s="27"/>
    </row>
    <row r="154" spans="2:10" ht="14.1" hidden="1" customHeight="1" x14ac:dyDescent="0.25">
      <c r="B154" s="3"/>
      <c r="C154" s="3"/>
      <c r="D154" s="3">
        <v>2.9076</v>
      </c>
      <c r="E154" s="3"/>
      <c r="F154" s="3" t="e">
        <f>ROUND((#REF!-#REF!)*D154*12,2)</f>
        <v>#REF!</v>
      </c>
      <c r="G154" s="3"/>
      <c r="H154" s="3"/>
      <c r="I154" s="57" t="s">
        <v>98</v>
      </c>
      <c r="J154" s="27"/>
    </row>
    <row r="155" spans="2:10" ht="14.1" hidden="1" customHeight="1" x14ac:dyDescent="0.25">
      <c r="B155" s="132"/>
      <c r="C155" s="132"/>
      <c r="D155" s="132"/>
      <c r="E155" s="132"/>
      <c r="F155" s="132"/>
      <c r="G155" s="3"/>
      <c r="H155" s="3"/>
      <c r="I155" s="57"/>
      <c r="J155" s="27"/>
    </row>
    <row r="156" spans="2:10" ht="14.1" hidden="1" customHeight="1" x14ac:dyDescent="0.25">
      <c r="B156" s="3"/>
      <c r="C156" s="3"/>
      <c r="D156" s="3">
        <v>0.93230000000000002</v>
      </c>
      <c r="E156" s="3"/>
      <c r="F156" s="3" t="e">
        <f>ROUND((#REF!-#REF!)*D156*12,2)</f>
        <v>#REF!</v>
      </c>
      <c r="G156" s="3"/>
      <c r="H156" s="3"/>
      <c r="I156" s="57" t="s">
        <v>105</v>
      </c>
      <c r="J156" s="39"/>
    </row>
    <row r="157" spans="2:10" ht="14.1" hidden="1" customHeight="1" thickBot="1" x14ac:dyDescent="0.3">
      <c r="B157" s="20"/>
      <c r="C157" s="20"/>
      <c r="D157" s="20"/>
      <c r="E157" s="20"/>
      <c r="F157" s="21" t="e">
        <f>F139+F141+F143+F145+F147+F149+F152+F154+F156</f>
        <v>#REF!</v>
      </c>
      <c r="G157" s="21">
        <v>0</v>
      </c>
      <c r="H157" s="45">
        <v>7016.65</v>
      </c>
      <c r="I157" s="37"/>
      <c r="J157" s="30">
        <v>0</v>
      </c>
    </row>
    <row r="158" spans="2:10" ht="14.1" hidden="1" customHeight="1" x14ac:dyDescent="0.25">
      <c r="B158" s="26"/>
      <c r="C158" s="26"/>
      <c r="D158" s="26"/>
      <c r="E158" s="26"/>
      <c r="F158" s="58"/>
      <c r="G158" s="17"/>
      <c r="H158" s="17"/>
      <c r="I158" s="15"/>
      <c r="J158" s="26"/>
    </row>
    <row r="159" spans="2:10" ht="14.1" hidden="1" customHeight="1" thickBot="1" x14ac:dyDescent="0.3">
      <c r="B159" s="159"/>
      <c r="C159" s="159"/>
      <c r="D159" s="159"/>
      <c r="E159" s="159"/>
      <c r="F159" s="159"/>
      <c r="G159" s="159"/>
      <c r="H159" s="159"/>
      <c r="I159" s="159"/>
      <c r="J159" s="41"/>
    </row>
    <row r="160" spans="2:10" ht="14.1" hidden="1" customHeight="1" x14ac:dyDescent="0.25">
      <c r="B160" s="131"/>
      <c r="C160" s="131"/>
      <c r="D160" s="131"/>
      <c r="E160" s="131"/>
      <c r="F160" s="131"/>
      <c r="G160" s="18"/>
      <c r="H160" s="18"/>
      <c r="I160" s="18"/>
      <c r="J160" s="19"/>
    </row>
    <row r="161" spans="2:10" ht="14.1" hidden="1" customHeight="1" x14ac:dyDescent="0.25">
      <c r="B161" s="132"/>
      <c r="C161" s="132"/>
      <c r="D161" s="132"/>
      <c r="E161" s="132"/>
      <c r="F161" s="132"/>
      <c r="G161" s="3"/>
      <c r="H161" s="3"/>
      <c r="I161" s="3"/>
      <c r="J161" s="27"/>
    </row>
    <row r="162" spans="2:10" ht="14.1" hidden="1" customHeight="1" x14ac:dyDescent="0.25">
      <c r="B162" s="3"/>
      <c r="C162" s="3"/>
      <c r="D162" s="3">
        <v>11.3</v>
      </c>
      <c r="E162" s="3"/>
      <c r="F162" s="3" t="e">
        <f>ROUND((#REF!-#REF!)*D162*12,2)</f>
        <v>#REF!</v>
      </c>
      <c r="G162" s="3"/>
      <c r="H162" s="3"/>
      <c r="I162" s="3"/>
      <c r="J162" s="27"/>
    </row>
    <row r="163" spans="2:10" ht="14.1" hidden="1" customHeight="1" x14ac:dyDescent="0.25">
      <c r="B163" s="132"/>
      <c r="C163" s="132"/>
      <c r="D163" s="132"/>
      <c r="E163" s="132"/>
      <c r="F163" s="132"/>
      <c r="G163" s="3"/>
      <c r="H163" s="3"/>
      <c r="I163" s="3"/>
      <c r="J163" s="27"/>
    </row>
    <row r="164" spans="2:10" s="2" customFormat="1" ht="14.1" hidden="1" customHeight="1" x14ac:dyDescent="0.25">
      <c r="B164" s="3"/>
      <c r="C164" s="3"/>
      <c r="D164" s="3">
        <v>0.34</v>
      </c>
      <c r="E164" s="3"/>
      <c r="F164" s="3" t="e">
        <f>ROUND((#REF!-#REF!)*D164*12,2)</f>
        <v>#REF!</v>
      </c>
      <c r="G164" s="3"/>
      <c r="H164" s="3"/>
      <c r="I164" s="3"/>
      <c r="J164" s="27"/>
    </row>
    <row r="165" spans="2:10" s="2" customFormat="1" ht="14.1" hidden="1" customHeight="1" x14ac:dyDescent="0.25">
      <c r="B165" s="158"/>
      <c r="C165" s="158"/>
      <c r="D165" s="158"/>
      <c r="E165" s="158"/>
      <c r="F165" s="158"/>
      <c r="G165" s="4"/>
      <c r="H165" s="4"/>
      <c r="I165" s="4"/>
      <c r="J165" s="27"/>
    </row>
    <row r="166" spans="2:10" s="2" customFormat="1" ht="14.1" hidden="1" customHeight="1" x14ac:dyDescent="0.25">
      <c r="B166" s="4"/>
      <c r="C166" s="4"/>
      <c r="D166" s="4">
        <v>1.579</v>
      </c>
      <c r="E166" s="4"/>
      <c r="F166" s="4" t="e">
        <f>ROUND((#REF!-#REF!)*D166*12,2)</f>
        <v>#REF!</v>
      </c>
      <c r="G166" s="4"/>
      <c r="H166" s="4"/>
      <c r="I166" s="4"/>
      <c r="J166" s="27"/>
    </row>
    <row r="167" spans="2:10" s="2" customFormat="1" ht="14.1" hidden="1" customHeight="1" x14ac:dyDescent="0.25">
      <c r="B167" s="158"/>
      <c r="C167" s="158"/>
      <c r="D167" s="158"/>
      <c r="E167" s="158"/>
      <c r="F167" s="158"/>
      <c r="G167" s="4"/>
      <c r="H167" s="4"/>
      <c r="I167" s="4"/>
      <c r="J167" s="27"/>
    </row>
    <row r="168" spans="2:10" s="2" customFormat="1" ht="14.1" hidden="1" customHeight="1" x14ac:dyDescent="0.25">
      <c r="B168" s="4"/>
      <c r="C168" s="4"/>
      <c r="D168" s="4">
        <v>0.88100000000000001</v>
      </c>
      <c r="E168" s="4"/>
      <c r="F168" s="4" t="e">
        <f>ROUND((#REF!-#REF!)*D168*12,2)</f>
        <v>#REF!</v>
      </c>
      <c r="G168" s="4"/>
      <c r="H168" s="4"/>
      <c r="I168" s="4"/>
      <c r="J168" s="27"/>
    </row>
    <row r="169" spans="2:10" s="2" customFormat="1" ht="14.1" hidden="1" customHeight="1" x14ac:dyDescent="0.25">
      <c r="B169" s="158"/>
      <c r="C169" s="158"/>
      <c r="D169" s="158"/>
      <c r="E169" s="158"/>
      <c r="F169" s="158"/>
      <c r="G169" s="4"/>
      <c r="H169" s="4"/>
      <c r="I169" s="4"/>
      <c r="J169" s="27"/>
    </row>
    <row r="170" spans="2:10" s="2" customFormat="1" ht="14.1" hidden="1" customHeight="1" x14ac:dyDescent="0.25">
      <c r="B170" s="158"/>
      <c r="C170" s="158"/>
      <c r="D170" s="158"/>
      <c r="E170" s="158"/>
      <c r="F170" s="158"/>
      <c r="G170" s="4"/>
      <c r="H170" s="4"/>
      <c r="I170" s="4"/>
      <c r="J170" s="27"/>
    </row>
    <row r="171" spans="2:10" s="2" customFormat="1" ht="14.1" hidden="1" customHeight="1" x14ac:dyDescent="0.25">
      <c r="B171" s="4"/>
      <c r="C171" s="4"/>
      <c r="D171" s="4">
        <v>1.675</v>
      </c>
      <c r="E171" s="4"/>
      <c r="F171" s="4" t="e">
        <f>ROUND((#REF!-#REF!)*D171*12,2)</f>
        <v>#REF!</v>
      </c>
      <c r="G171" s="4"/>
      <c r="H171" s="4"/>
      <c r="I171" s="4"/>
      <c r="J171" s="27"/>
    </row>
    <row r="172" spans="2:10" s="2" customFormat="1" ht="14.1" hidden="1" customHeight="1" x14ac:dyDescent="0.25">
      <c r="B172" s="158"/>
      <c r="C172" s="158"/>
      <c r="D172" s="158"/>
      <c r="E172" s="158"/>
      <c r="F172" s="158"/>
      <c r="G172" s="4"/>
      <c r="H172" s="4"/>
      <c r="I172" s="4"/>
      <c r="J172" s="27"/>
    </row>
    <row r="173" spans="2:10" s="2" customFormat="1" ht="14.1" hidden="1" customHeight="1" x14ac:dyDescent="0.25">
      <c r="B173" s="158"/>
      <c r="C173" s="158"/>
      <c r="D173" s="158"/>
      <c r="E173" s="158"/>
      <c r="F173" s="158"/>
      <c r="G173" s="4"/>
      <c r="H173" s="4"/>
      <c r="I173" s="4"/>
      <c r="J173" s="27"/>
    </row>
    <row r="174" spans="2:10" s="2" customFormat="1" ht="14.1" hidden="1" customHeight="1" x14ac:dyDescent="0.25">
      <c r="B174" s="4"/>
      <c r="C174" s="4"/>
      <c r="D174" s="4">
        <v>1.7509999999999999</v>
      </c>
      <c r="E174" s="4"/>
      <c r="F174" s="4" t="e">
        <f>ROUND((#REF!-#REF!)*D174*12,2)</f>
        <v>#REF!</v>
      </c>
      <c r="G174" s="4"/>
      <c r="H174" s="4"/>
      <c r="I174" s="4"/>
      <c r="J174" s="27"/>
    </row>
    <row r="175" spans="2:10" s="2" customFormat="1" ht="14.1" hidden="1" customHeight="1" x14ac:dyDescent="0.25">
      <c r="B175" s="158"/>
      <c r="C175" s="158"/>
      <c r="D175" s="158"/>
      <c r="E175" s="158"/>
      <c r="F175" s="158"/>
      <c r="G175" s="4"/>
      <c r="H175" s="4"/>
      <c r="I175" s="4"/>
      <c r="J175" s="27"/>
    </row>
    <row r="176" spans="2:10" s="2" customFormat="1" ht="14.1" hidden="1" customHeight="1" x14ac:dyDescent="0.25">
      <c r="B176" s="4"/>
      <c r="C176" s="4"/>
      <c r="D176" s="4">
        <v>1.31</v>
      </c>
      <c r="E176" s="4"/>
      <c r="F176" s="4" t="e">
        <f>ROUND((#REF!-#REF!)*D176*12,2)</f>
        <v>#REF!</v>
      </c>
      <c r="G176" s="4"/>
      <c r="H176" s="4"/>
      <c r="I176" s="4"/>
      <c r="J176" s="27"/>
    </row>
    <row r="177" spans="2:10" s="2" customFormat="1" ht="14.1" hidden="1" customHeight="1" x14ac:dyDescent="0.25">
      <c r="B177" s="158"/>
      <c r="C177" s="158"/>
      <c r="D177" s="158"/>
      <c r="E177" s="158"/>
      <c r="F177" s="158"/>
      <c r="G177" s="4"/>
      <c r="H177" s="4"/>
      <c r="I177" s="4"/>
      <c r="J177" s="27"/>
    </row>
    <row r="178" spans="2:10" s="2" customFormat="1" ht="14.1" hidden="1" customHeight="1" x14ac:dyDescent="0.25">
      <c r="B178" s="4"/>
      <c r="C178" s="4"/>
      <c r="D178" s="4">
        <v>1.288</v>
      </c>
      <c r="E178" s="4"/>
      <c r="F178" s="4" t="e">
        <f>ROUND((#REF!-#REF!)*D178*12,2)</f>
        <v>#REF!</v>
      </c>
      <c r="G178" s="4"/>
      <c r="H178" s="4"/>
      <c r="I178" s="4"/>
      <c r="J178" s="27"/>
    </row>
    <row r="179" spans="2:10" s="2" customFormat="1" ht="14.1" hidden="1" customHeight="1" thickBot="1" x14ac:dyDescent="0.3">
      <c r="B179" s="35"/>
      <c r="C179" s="35"/>
      <c r="D179" s="35"/>
      <c r="E179" s="35"/>
      <c r="F179" s="34" t="e">
        <f>F162+F164+F166+F168+F171+F174+F176+F178</f>
        <v>#REF!</v>
      </c>
      <c r="G179" s="34">
        <v>0</v>
      </c>
      <c r="H179" s="46">
        <v>847.61</v>
      </c>
      <c r="I179" s="35"/>
      <c r="J179" s="30">
        <v>0</v>
      </c>
    </row>
    <row r="180" spans="2:10" s="2" customFormat="1" ht="14.1" hidden="1" customHeight="1" x14ac:dyDescent="0.25">
      <c r="B180" s="29"/>
      <c r="C180" s="29"/>
      <c r="D180" s="29"/>
      <c r="E180" s="29"/>
      <c r="F180" s="15"/>
      <c r="G180" s="32"/>
      <c r="H180" s="32"/>
      <c r="I180" s="29"/>
      <c r="J180" s="26"/>
    </row>
    <row r="181" spans="2:10" ht="14.1" hidden="1" customHeight="1" thickBot="1" x14ac:dyDescent="0.3">
      <c r="B181" s="159"/>
      <c r="C181" s="159"/>
      <c r="D181" s="159"/>
      <c r="E181" s="159"/>
      <c r="F181" s="159"/>
      <c r="G181" s="159"/>
      <c r="H181" s="159"/>
      <c r="I181" s="159"/>
      <c r="J181" s="41"/>
    </row>
    <row r="182" spans="2:10" ht="14.1" hidden="1" customHeight="1" x14ac:dyDescent="0.25">
      <c r="B182" s="131"/>
      <c r="C182" s="131"/>
      <c r="D182" s="131"/>
      <c r="E182" s="131"/>
      <c r="F182" s="131"/>
      <c r="G182" s="131"/>
      <c r="H182" s="131"/>
      <c r="I182" s="131"/>
      <c r="J182" s="19"/>
    </row>
    <row r="183" spans="2:10" ht="14.1" hidden="1" customHeight="1" thickBot="1" x14ac:dyDescent="0.3">
      <c r="B183" s="20"/>
      <c r="C183" s="20"/>
      <c r="D183" s="20">
        <v>4.6603599999999998</v>
      </c>
      <c r="E183" s="20"/>
      <c r="F183" s="21" t="e">
        <f>ROUND((#REF!-#REF!)*D183*12,2)</f>
        <v>#REF!</v>
      </c>
      <c r="G183" s="21" t="e">
        <f>ROUND(F183*75%,2)</f>
        <v>#REF!</v>
      </c>
      <c r="H183" s="45">
        <v>1536.27</v>
      </c>
      <c r="I183" s="63" t="s">
        <v>70</v>
      </c>
      <c r="J183" s="30">
        <f>ROUND(H183*75%,2)</f>
        <v>1152.2</v>
      </c>
    </row>
    <row r="184" spans="2:10" ht="14.1" hidden="1" customHeight="1" x14ac:dyDescent="0.25">
      <c r="B184" s="26"/>
      <c r="C184" s="26"/>
      <c r="D184" s="26"/>
      <c r="E184" s="26"/>
      <c r="F184" s="58"/>
      <c r="G184" s="17"/>
      <c r="H184" s="17"/>
      <c r="I184" s="62"/>
      <c r="J184" s="26"/>
    </row>
    <row r="185" spans="2:10" ht="14.1" hidden="1" customHeight="1" thickBot="1" x14ac:dyDescent="0.3">
      <c r="B185" s="155"/>
      <c r="C185" s="155"/>
      <c r="D185" s="155"/>
      <c r="E185" s="155"/>
      <c r="F185" s="155"/>
      <c r="G185" s="155"/>
      <c r="H185" s="155"/>
      <c r="I185" s="155"/>
      <c r="J185" s="41"/>
    </row>
    <row r="186" spans="2:10" ht="14.1" hidden="1" customHeight="1" x14ac:dyDescent="0.25">
      <c r="B186" s="131"/>
      <c r="C186" s="131"/>
      <c r="D186" s="131"/>
      <c r="E186" s="131"/>
      <c r="F186" s="131"/>
      <c r="G186" s="131"/>
      <c r="H186" s="131"/>
      <c r="I186" s="131"/>
      <c r="J186" s="19"/>
    </row>
    <row r="187" spans="2:10" ht="14.1" hidden="1" customHeight="1" x14ac:dyDescent="0.25">
      <c r="B187" s="10"/>
      <c r="C187" s="10"/>
      <c r="D187" s="3">
        <v>4.484</v>
      </c>
      <c r="E187" s="3"/>
      <c r="F187" s="3" t="e">
        <f>ROUND((#REF!-#REF!)*D187*12,2)</f>
        <v>#REF!</v>
      </c>
      <c r="G187" s="3"/>
      <c r="H187" s="3"/>
      <c r="I187" s="3"/>
      <c r="J187" s="27"/>
    </row>
    <row r="188" spans="2:10" ht="14.1" hidden="1" customHeight="1" x14ac:dyDescent="0.25">
      <c r="B188" s="132"/>
      <c r="C188" s="132"/>
      <c r="D188" s="132"/>
      <c r="E188" s="132"/>
      <c r="F188" s="132"/>
      <c r="G188" s="3"/>
      <c r="H188" s="3"/>
      <c r="I188" s="3"/>
      <c r="J188" s="27"/>
    </row>
    <row r="189" spans="2:10" ht="14.1" hidden="1" customHeight="1" x14ac:dyDescent="0.25">
      <c r="B189" s="10"/>
      <c r="C189" s="10"/>
      <c r="D189" s="3">
        <v>10.416</v>
      </c>
      <c r="E189" s="3"/>
      <c r="F189" s="3" t="e">
        <f>ROUND((#REF!-#REF!)*D189*12,2)</f>
        <v>#REF!</v>
      </c>
      <c r="G189" s="3"/>
      <c r="H189" s="3"/>
      <c r="I189" s="3"/>
      <c r="J189" s="27"/>
    </row>
    <row r="190" spans="2:10" ht="14.1" hidden="1" customHeight="1" x14ac:dyDescent="0.25">
      <c r="B190" s="158"/>
      <c r="C190" s="158"/>
      <c r="D190" s="158"/>
      <c r="E190" s="158"/>
      <c r="F190" s="158"/>
      <c r="G190" s="4"/>
      <c r="H190" s="4"/>
      <c r="I190" s="3"/>
      <c r="J190" s="27"/>
    </row>
    <row r="191" spans="2:10" ht="14.1" hidden="1" customHeight="1" x14ac:dyDescent="0.25">
      <c r="B191" s="42"/>
      <c r="C191" s="42"/>
      <c r="D191" s="4">
        <v>1.42</v>
      </c>
      <c r="E191" s="4"/>
      <c r="F191" s="4" t="e">
        <f>ROUND((#REF!-#REF!)*D191*12,2)</f>
        <v>#REF!</v>
      </c>
      <c r="G191" s="4"/>
      <c r="H191" s="4"/>
      <c r="I191" s="3"/>
      <c r="J191" s="27"/>
    </row>
    <row r="192" spans="2:10" ht="14.1" hidden="1" customHeight="1" x14ac:dyDescent="0.25">
      <c r="B192" s="158"/>
      <c r="C192" s="158"/>
      <c r="D192" s="158"/>
      <c r="E192" s="158"/>
      <c r="F192" s="158"/>
      <c r="G192" s="4"/>
      <c r="H192" s="4"/>
      <c r="I192" s="3"/>
      <c r="J192" s="27"/>
    </row>
    <row r="193" spans="2:10" ht="14.1" hidden="1" customHeight="1" x14ac:dyDescent="0.25">
      <c r="B193" s="42"/>
      <c r="C193" s="42"/>
      <c r="D193" s="4">
        <v>8.7059999999999995</v>
      </c>
      <c r="E193" s="4"/>
      <c r="F193" s="4" t="e">
        <f>ROUND((#REF!-#REF!)*D193*12,2)</f>
        <v>#REF!</v>
      </c>
      <c r="G193" s="4"/>
      <c r="H193" s="4"/>
      <c r="I193" s="3"/>
      <c r="J193" s="27"/>
    </row>
    <row r="194" spans="2:10" ht="14.1" hidden="1" customHeight="1" x14ac:dyDescent="0.25">
      <c r="B194" s="158"/>
      <c r="C194" s="158"/>
      <c r="D194" s="158"/>
      <c r="E194" s="158"/>
      <c r="F194" s="158"/>
      <c r="G194" s="4"/>
      <c r="H194" s="4"/>
      <c r="I194" s="3"/>
      <c r="J194" s="27"/>
    </row>
    <row r="195" spans="2:10" ht="14.1" hidden="1" customHeight="1" x14ac:dyDescent="0.25">
      <c r="B195" s="42"/>
      <c r="C195" s="42"/>
      <c r="D195" s="4">
        <v>0.41599999999999998</v>
      </c>
      <c r="E195" s="4"/>
      <c r="F195" s="4" t="e">
        <f>ROUND((#REF!-#REF!)*D195*12,2)</f>
        <v>#REF!</v>
      </c>
      <c r="G195" s="4"/>
      <c r="H195" s="4"/>
      <c r="I195" s="3"/>
      <c r="J195" s="27"/>
    </row>
    <row r="196" spans="2:10" ht="14.1" hidden="1" customHeight="1" x14ac:dyDescent="0.25">
      <c r="B196" s="158"/>
      <c r="C196" s="158"/>
      <c r="D196" s="158"/>
      <c r="E196" s="158"/>
      <c r="F196" s="158"/>
      <c r="G196" s="4"/>
      <c r="H196" s="4"/>
      <c r="I196" s="3"/>
      <c r="J196" s="27"/>
    </row>
    <row r="197" spans="2:10" ht="14.1" hidden="1" customHeight="1" x14ac:dyDescent="0.25">
      <c r="B197" s="42"/>
      <c r="C197" s="42"/>
      <c r="D197" s="4">
        <v>13.32</v>
      </c>
      <c r="E197" s="4"/>
      <c r="F197" s="4" t="e">
        <f>ROUND((#REF!-#REF!)*D197*12,2)</f>
        <v>#REF!</v>
      </c>
      <c r="G197" s="4"/>
      <c r="H197" s="4"/>
      <c r="I197" s="3"/>
      <c r="J197" s="27"/>
    </row>
    <row r="198" spans="2:10" ht="14.1" hidden="1" customHeight="1" x14ac:dyDescent="0.25">
      <c r="B198" s="158"/>
      <c r="C198" s="158"/>
      <c r="D198" s="158"/>
      <c r="E198" s="158"/>
      <c r="F198" s="158"/>
      <c r="G198" s="4"/>
      <c r="H198" s="4"/>
      <c r="I198" s="3"/>
      <c r="J198" s="27"/>
    </row>
    <row r="199" spans="2:10" ht="14.1" hidden="1" customHeight="1" x14ac:dyDescent="0.25">
      <c r="B199" s="42"/>
      <c r="C199" s="42"/>
      <c r="D199" s="4">
        <v>0.81499999999999995</v>
      </c>
      <c r="E199" s="4"/>
      <c r="F199" s="4" t="e">
        <f>ROUND((#REF!-#REF!)*D199*12,2)</f>
        <v>#REF!</v>
      </c>
      <c r="G199" s="4"/>
      <c r="H199" s="42"/>
      <c r="I199" s="3"/>
      <c r="J199" s="27"/>
    </row>
    <row r="200" spans="2:10" ht="14.1" hidden="1" customHeight="1" thickBot="1" x14ac:dyDescent="0.3">
      <c r="B200" s="35"/>
      <c r="C200" s="35"/>
      <c r="D200" s="35"/>
      <c r="E200" s="35"/>
      <c r="F200" s="34" t="e">
        <f>F187+F189+F191+F193+F195+F197+F199</f>
        <v>#REF!</v>
      </c>
      <c r="G200" s="34" t="e">
        <f>ROUND(F200*75%,2)</f>
        <v>#REF!</v>
      </c>
      <c r="H200" s="46">
        <v>943.3</v>
      </c>
      <c r="I200" s="20"/>
      <c r="J200" s="30">
        <f>ROUND(H200*75%,2)</f>
        <v>707.48</v>
      </c>
    </row>
    <row r="201" spans="2:10" ht="14.1" hidden="1" customHeight="1" x14ac:dyDescent="0.25">
      <c r="B201" s="29"/>
      <c r="C201" s="29"/>
      <c r="D201" s="29"/>
      <c r="E201" s="29"/>
      <c r="F201" s="58"/>
      <c r="G201" s="32"/>
      <c r="H201" s="32"/>
      <c r="I201" s="26"/>
      <c r="J201" s="26"/>
    </row>
    <row r="202" spans="2:10" ht="14.1" hidden="1" customHeight="1" thickBot="1" x14ac:dyDescent="0.3">
      <c r="B202" s="160"/>
      <c r="C202" s="160"/>
      <c r="D202" s="160"/>
      <c r="E202" s="160"/>
      <c r="F202" s="160"/>
      <c r="G202" s="47"/>
      <c r="H202" s="47"/>
      <c r="I202" s="41"/>
      <c r="J202" s="41"/>
    </row>
    <row r="203" spans="2:10" ht="14.1" hidden="1" customHeight="1" x14ac:dyDescent="0.25">
      <c r="B203" s="156"/>
      <c r="C203" s="156"/>
      <c r="D203" s="156"/>
      <c r="E203" s="156"/>
      <c r="F203" s="156"/>
      <c r="G203" s="33"/>
      <c r="H203" s="33"/>
      <c r="I203" s="18"/>
      <c r="J203" s="19"/>
    </row>
    <row r="204" spans="2:10" ht="14.1" hidden="1" customHeight="1" x14ac:dyDescent="0.25">
      <c r="B204" s="4"/>
      <c r="C204" s="4"/>
      <c r="D204" s="4">
        <v>44.506100000000004</v>
      </c>
      <c r="E204" s="4"/>
      <c r="F204" s="4" t="e">
        <f>ROUND((#REF!-#REF!)*D204*12,2)</f>
        <v>#REF!</v>
      </c>
      <c r="G204" s="4"/>
      <c r="H204" s="4"/>
      <c r="I204" s="3"/>
      <c r="J204" s="27"/>
    </row>
    <row r="205" spans="2:10" ht="14.1" hidden="1" customHeight="1" x14ac:dyDescent="0.25">
      <c r="B205" s="158"/>
      <c r="C205" s="158"/>
      <c r="D205" s="158"/>
      <c r="E205" s="158"/>
      <c r="F205" s="158"/>
      <c r="G205" s="4"/>
      <c r="H205" s="4"/>
      <c r="I205" s="3"/>
      <c r="J205" s="27"/>
    </row>
    <row r="206" spans="2:10" ht="14.1" hidden="1" customHeight="1" x14ac:dyDescent="0.25">
      <c r="B206" s="4"/>
      <c r="C206" s="4"/>
      <c r="D206" s="4">
        <v>8.4420000000000002</v>
      </c>
      <c r="E206" s="4"/>
      <c r="F206" s="4" t="e">
        <f>ROUND((#REF!-#REF!)*D206*12,2)</f>
        <v>#REF!</v>
      </c>
      <c r="G206" s="4"/>
      <c r="H206" s="4"/>
      <c r="I206" s="3"/>
      <c r="J206" s="27"/>
    </row>
    <row r="207" spans="2:10" ht="14.1" hidden="1" customHeight="1" x14ac:dyDescent="0.25">
      <c r="B207" s="158"/>
      <c r="C207" s="158"/>
      <c r="D207" s="158"/>
      <c r="E207" s="158"/>
      <c r="F207" s="158"/>
      <c r="G207" s="4"/>
      <c r="H207" s="4"/>
      <c r="I207" s="3"/>
      <c r="J207" s="27"/>
    </row>
    <row r="208" spans="2:10" ht="14.1" hidden="1" customHeight="1" x14ac:dyDescent="0.25">
      <c r="B208" s="4"/>
      <c r="C208" s="4"/>
      <c r="D208" s="4">
        <v>2.1520000000000001</v>
      </c>
      <c r="E208" s="4"/>
      <c r="F208" s="4" t="e">
        <f>ROUND((#REF!-#REF!)*D208*12,2)</f>
        <v>#REF!</v>
      </c>
      <c r="G208" s="4"/>
      <c r="H208" s="4"/>
      <c r="I208" s="3"/>
      <c r="J208" s="27"/>
    </row>
    <row r="209" spans="2:10" ht="14.1" hidden="1" customHeight="1" x14ac:dyDescent="0.25">
      <c r="B209" s="158"/>
      <c r="C209" s="158"/>
      <c r="D209" s="158"/>
      <c r="E209" s="158"/>
      <c r="F209" s="158"/>
      <c r="G209" s="4"/>
      <c r="H209" s="4"/>
      <c r="I209" s="3"/>
      <c r="J209" s="27"/>
    </row>
    <row r="210" spans="2:10" ht="14.1" hidden="1" customHeight="1" x14ac:dyDescent="0.25">
      <c r="B210" s="4"/>
      <c r="C210" s="4"/>
      <c r="D210" s="4">
        <v>9.0825990999999995</v>
      </c>
      <c r="E210" s="4"/>
      <c r="F210" s="4" t="e">
        <f>ROUND((#REF!-#REF!)*D210*12,2)</f>
        <v>#REF!</v>
      </c>
      <c r="G210" s="4"/>
      <c r="H210" s="4"/>
      <c r="I210" s="3"/>
      <c r="J210" s="27"/>
    </row>
    <row r="211" spans="2:10" ht="14.1" hidden="1" customHeight="1" x14ac:dyDescent="0.25">
      <c r="B211" s="4"/>
      <c r="C211" s="4"/>
      <c r="D211" s="4"/>
      <c r="E211" s="4"/>
      <c r="F211" s="4" t="e">
        <f>F204+F206+F208+F210</f>
        <v>#REF!</v>
      </c>
      <c r="G211" s="9"/>
      <c r="H211" s="9"/>
      <c r="I211" s="3"/>
      <c r="J211" s="27"/>
    </row>
    <row r="212" spans="2:10" ht="14.1" hidden="1" customHeight="1" x14ac:dyDescent="0.25">
      <c r="B212" s="158"/>
      <c r="C212" s="158"/>
      <c r="D212" s="158"/>
      <c r="E212" s="158"/>
      <c r="F212" s="158"/>
      <c r="G212" s="4"/>
      <c r="H212" s="4"/>
      <c r="I212" s="3"/>
      <c r="J212" s="27"/>
    </row>
    <row r="213" spans="2:10" ht="14.1" hidden="1" customHeight="1" x14ac:dyDescent="0.25">
      <c r="B213" s="158"/>
      <c r="C213" s="158"/>
      <c r="D213" s="158"/>
      <c r="E213" s="158"/>
      <c r="F213" s="158"/>
      <c r="G213" s="4"/>
      <c r="H213" s="4"/>
      <c r="I213" s="3"/>
      <c r="J213" s="27"/>
    </row>
    <row r="214" spans="2:10" ht="14.1" hidden="1" customHeight="1" x14ac:dyDescent="0.25">
      <c r="B214" s="4"/>
      <c r="C214" s="4"/>
      <c r="D214" s="4">
        <v>31.819808999999999</v>
      </c>
      <c r="E214" s="4"/>
      <c r="F214" s="4" t="e">
        <f>ROUND((#REF!-#REF!)*D214*12,2)</f>
        <v>#REF!</v>
      </c>
      <c r="G214" s="4"/>
      <c r="H214" s="4"/>
      <c r="I214" s="3"/>
      <c r="J214" s="27"/>
    </row>
    <row r="215" spans="2:10" ht="14.1" hidden="1" customHeight="1" x14ac:dyDescent="0.25">
      <c r="B215" s="158"/>
      <c r="C215" s="158"/>
      <c r="D215" s="158"/>
      <c r="E215" s="158"/>
      <c r="F215" s="158"/>
      <c r="G215" s="4"/>
      <c r="H215" s="4"/>
      <c r="I215" s="3"/>
      <c r="J215" s="27"/>
    </row>
    <row r="216" spans="2:10" ht="14.1" hidden="1" customHeight="1" x14ac:dyDescent="0.25">
      <c r="B216" s="4"/>
      <c r="C216" s="4"/>
      <c r="D216" s="4">
        <v>8.6709999999999994</v>
      </c>
      <c r="E216" s="4"/>
      <c r="F216" s="4" t="e">
        <f>ROUND((#REF!-#REF!)*D216*12,2)</f>
        <v>#REF!</v>
      </c>
      <c r="G216" s="4"/>
      <c r="H216" s="4"/>
      <c r="I216" s="3"/>
      <c r="J216" s="27"/>
    </row>
    <row r="217" spans="2:10" ht="14.1" hidden="1" customHeight="1" x14ac:dyDescent="0.25">
      <c r="B217" s="158"/>
      <c r="C217" s="158"/>
      <c r="D217" s="158"/>
      <c r="E217" s="158"/>
      <c r="F217" s="158"/>
      <c r="G217" s="4"/>
      <c r="H217" s="4"/>
      <c r="I217" s="3"/>
      <c r="J217" s="27"/>
    </row>
    <row r="218" spans="2:10" ht="14.1" hidden="1" customHeight="1" x14ac:dyDescent="0.25">
      <c r="B218" s="4"/>
      <c r="C218" s="4"/>
      <c r="D218" s="4">
        <v>20.742000000000001</v>
      </c>
      <c r="E218" s="4"/>
      <c r="F218" s="4" t="e">
        <f>ROUND((#REF!-#REF!)*D218*12,2)</f>
        <v>#REF!</v>
      </c>
      <c r="G218" s="4"/>
      <c r="H218" s="4"/>
      <c r="I218" s="3"/>
      <c r="J218" s="27"/>
    </row>
    <row r="219" spans="2:10" ht="14.1" hidden="1" customHeight="1" x14ac:dyDescent="0.25">
      <c r="B219" s="4"/>
      <c r="C219" s="4"/>
      <c r="D219" s="4"/>
      <c r="E219" s="4"/>
      <c r="F219" s="4" t="e">
        <f>F214+F216+F218</f>
        <v>#REF!</v>
      </c>
      <c r="G219" s="9"/>
      <c r="H219" s="9"/>
      <c r="I219" s="3"/>
      <c r="J219" s="27"/>
    </row>
    <row r="220" spans="2:10" ht="14.1" hidden="1" customHeight="1" thickBot="1" x14ac:dyDescent="0.3">
      <c r="B220" s="35"/>
      <c r="C220" s="35"/>
      <c r="D220" s="35"/>
      <c r="E220" s="35"/>
      <c r="F220" s="34" t="e">
        <f>F211+F219</f>
        <v>#REF!</v>
      </c>
      <c r="G220" s="34">
        <v>0</v>
      </c>
      <c r="H220" s="46">
        <v>48997.57</v>
      </c>
      <c r="I220" s="20"/>
      <c r="J220" s="30">
        <v>0</v>
      </c>
    </row>
    <row r="221" spans="2:10" ht="14.1" hidden="1" customHeight="1" x14ac:dyDescent="0.25">
      <c r="B221" s="29"/>
      <c r="C221" s="29"/>
      <c r="D221" s="29"/>
      <c r="E221" s="29"/>
      <c r="F221" s="58"/>
      <c r="G221" s="32"/>
      <c r="H221" s="32"/>
      <c r="I221" s="26"/>
      <c r="J221" s="26"/>
    </row>
    <row r="222" spans="2:10" ht="14.1" hidden="1" customHeight="1" thickBot="1" x14ac:dyDescent="0.3">
      <c r="B222" s="155"/>
      <c r="C222" s="155"/>
      <c r="D222" s="155"/>
      <c r="E222" s="155"/>
      <c r="F222" s="155"/>
      <c r="G222" s="155"/>
      <c r="H222" s="155"/>
      <c r="I222" s="155"/>
      <c r="J222" s="41"/>
    </row>
    <row r="223" spans="2:10" ht="14.1" hidden="1" customHeight="1" x14ac:dyDescent="0.25">
      <c r="B223" s="131"/>
      <c r="C223" s="131"/>
      <c r="D223" s="131"/>
      <c r="E223" s="131"/>
      <c r="F223" s="131"/>
      <c r="G223" s="18"/>
      <c r="H223" s="18"/>
      <c r="I223" s="18"/>
      <c r="J223" s="19"/>
    </row>
    <row r="224" spans="2:10" ht="14.1" hidden="1" customHeight="1" x14ac:dyDescent="0.25">
      <c r="B224" s="3"/>
      <c r="C224" s="3"/>
      <c r="D224" s="3">
        <v>0.88</v>
      </c>
      <c r="E224" s="3"/>
      <c r="F224" s="3" t="e">
        <f>ROUND((#REF!-#REF!)*D224*12,2)</f>
        <v>#REF!</v>
      </c>
      <c r="G224" s="3"/>
      <c r="H224" s="3"/>
      <c r="I224" s="8"/>
      <c r="J224" s="27"/>
    </row>
    <row r="225" spans="2:10" ht="14.1" hidden="1" customHeight="1" x14ac:dyDescent="0.25">
      <c r="B225" s="132"/>
      <c r="C225" s="132"/>
      <c r="D225" s="132"/>
      <c r="E225" s="132"/>
      <c r="F225" s="132"/>
      <c r="G225" s="3"/>
      <c r="H225" s="3"/>
      <c r="I225" s="3"/>
      <c r="J225" s="27"/>
    </row>
    <row r="226" spans="2:10" ht="14.1" hidden="1" customHeight="1" x14ac:dyDescent="0.25">
      <c r="B226" s="3"/>
      <c r="C226" s="3"/>
      <c r="D226" s="3">
        <v>5.81</v>
      </c>
      <c r="E226" s="3"/>
      <c r="F226" s="3" t="e">
        <f>ROUND((#REF!-#REF!)*D226*12,2)</f>
        <v>#REF!</v>
      </c>
      <c r="G226" s="3"/>
      <c r="H226" s="3"/>
      <c r="I226" s="8"/>
      <c r="J226" s="27"/>
    </row>
    <row r="227" spans="2:10" ht="14.1" hidden="1" customHeight="1" x14ac:dyDescent="0.25">
      <c r="B227" s="132"/>
      <c r="C227" s="132"/>
      <c r="D227" s="132"/>
      <c r="E227" s="132"/>
      <c r="F227" s="132"/>
      <c r="G227" s="3"/>
      <c r="H227" s="3"/>
      <c r="I227" s="3"/>
      <c r="J227" s="27"/>
    </row>
    <row r="228" spans="2:10" ht="14.1" hidden="1" customHeight="1" x14ac:dyDescent="0.25">
      <c r="B228" s="3"/>
      <c r="C228" s="3"/>
      <c r="D228" s="3">
        <v>7.34</v>
      </c>
      <c r="E228" s="3"/>
      <c r="F228" s="3" t="e">
        <f>ROUND((#REF!-#REF!)*D228*12,2)</f>
        <v>#REF!</v>
      </c>
      <c r="G228" s="3"/>
      <c r="H228" s="3"/>
      <c r="I228" s="3"/>
      <c r="J228" s="27"/>
    </row>
    <row r="229" spans="2:10" ht="14.1" hidden="1" customHeight="1" x14ac:dyDescent="0.25">
      <c r="B229" s="132"/>
      <c r="C229" s="132"/>
      <c r="D229" s="132"/>
      <c r="E229" s="132"/>
      <c r="F229" s="132"/>
      <c r="G229" s="3"/>
      <c r="H229" s="3"/>
      <c r="I229" s="3"/>
      <c r="J229" s="27"/>
    </row>
    <row r="230" spans="2:10" ht="14.1" hidden="1" customHeight="1" x14ac:dyDescent="0.25">
      <c r="B230" s="3"/>
      <c r="C230" s="3"/>
      <c r="D230" s="3">
        <v>0.33</v>
      </c>
      <c r="E230" s="3"/>
      <c r="F230" s="3" t="e">
        <f>ROUND((#REF!-#REF!)*D230*12,2)</f>
        <v>#REF!</v>
      </c>
      <c r="G230" s="3"/>
      <c r="H230" s="3"/>
      <c r="I230" s="3"/>
      <c r="J230" s="27"/>
    </row>
    <row r="231" spans="2:10" ht="14.1" hidden="1" customHeight="1" thickBot="1" x14ac:dyDescent="0.3">
      <c r="B231" s="20"/>
      <c r="C231" s="20"/>
      <c r="D231" s="20"/>
      <c r="E231" s="20"/>
      <c r="F231" s="21" t="e">
        <f>F224+F226+F228+F230</f>
        <v>#REF!</v>
      </c>
      <c r="G231" s="21" t="e">
        <f>ROUND(F231*99%,2)</f>
        <v>#REF!</v>
      </c>
      <c r="H231" s="45">
        <v>328.79</v>
      </c>
      <c r="I231" s="20"/>
      <c r="J231" s="30">
        <f>ROUND(H231*99%,2)</f>
        <v>325.5</v>
      </c>
    </row>
    <row r="232" spans="2:10" ht="14.1" hidden="1" customHeight="1" x14ac:dyDescent="0.25">
      <c r="B232" s="26"/>
      <c r="C232" s="26"/>
      <c r="D232" s="26"/>
      <c r="E232" s="26"/>
      <c r="F232" s="58"/>
      <c r="G232" s="17"/>
      <c r="H232" s="17"/>
      <c r="I232" s="26"/>
      <c r="J232" s="26"/>
    </row>
    <row r="233" spans="2:10" ht="14.1" hidden="1" customHeight="1" thickBot="1" x14ac:dyDescent="0.3">
      <c r="B233" s="155"/>
      <c r="C233" s="155"/>
      <c r="D233" s="155"/>
      <c r="E233" s="155"/>
      <c r="F233" s="155"/>
      <c r="G233" s="16"/>
      <c r="H233" s="16"/>
      <c r="I233" s="14"/>
      <c r="J233" s="41"/>
    </row>
    <row r="234" spans="2:10" ht="14.1" hidden="1" customHeight="1" x14ac:dyDescent="0.25">
      <c r="B234" s="131"/>
      <c r="C234" s="131"/>
      <c r="D234" s="131"/>
      <c r="E234" s="131"/>
      <c r="F234" s="131"/>
      <c r="G234" s="49"/>
      <c r="H234" s="49"/>
      <c r="I234" s="59"/>
      <c r="J234" s="19"/>
    </row>
    <row r="235" spans="2:10" ht="14.1" hidden="1" customHeight="1" x14ac:dyDescent="0.25">
      <c r="B235" s="3"/>
      <c r="C235" s="3"/>
      <c r="D235" s="3">
        <v>66.58</v>
      </c>
      <c r="E235" s="3"/>
      <c r="F235" s="3" t="e">
        <f>ROUND((#REF!-#REF!)*D235*12,2)</f>
        <v>#REF!</v>
      </c>
      <c r="G235" s="6"/>
      <c r="H235" s="6"/>
      <c r="I235" s="8"/>
      <c r="J235" s="27"/>
    </row>
    <row r="236" spans="2:10" ht="14.1" hidden="1" customHeight="1" x14ac:dyDescent="0.25">
      <c r="B236" s="132"/>
      <c r="C236" s="132"/>
      <c r="D236" s="132"/>
      <c r="E236" s="132"/>
      <c r="F236" s="132"/>
      <c r="G236" s="6"/>
      <c r="H236" s="6"/>
      <c r="I236" s="8"/>
      <c r="J236" s="27"/>
    </row>
    <row r="237" spans="2:10" ht="14.1" hidden="1" customHeight="1" x14ac:dyDescent="0.25">
      <c r="B237" s="3"/>
      <c r="C237" s="3"/>
      <c r="D237" s="3">
        <v>16.861999999999998</v>
      </c>
      <c r="E237" s="3"/>
      <c r="F237" s="3">
        <v>7200.15</v>
      </c>
      <c r="G237" s="6"/>
      <c r="H237" s="6"/>
      <c r="I237" s="4" t="s">
        <v>112</v>
      </c>
      <c r="J237" s="27"/>
    </row>
    <row r="238" spans="2:10" ht="14.1" hidden="1" customHeight="1" x14ac:dyDescent="0.25">
      <c r="B238" s="132"/>
      <c r="C238" s="132"/>
      <c r="D238" s="132"/>
      <c r="E238" s="132"/>
      <c r="F238" s="132"/>
      <c r="G238" s="6"/>
      <c r="H238" s="6"/>
      <c r="I238" s="8"/>
      <c r="J238" s="27"/>
    </row>
    <row r="239" spans="2:10" ht="14.1" hidden="1" customHeight="1" x14ac:dyDescent="0.25">
      <c r="B239" s="132"/>
      <c r="C239" s="132"/>
      <c r="D239" s="132"/>
      <c r="E239" s="132"/>
      <c r="F239" s="132"/>
      <c r="G239" s="3"/>
      <c r="H239" s="3"/>
      <c r="I239" s="8"/>
      <c r="J239" s="27"/>
    </row>
    <row r="240" spans="2:10" ht="14.1" hidden="1" customHeight="1" x14ac:dyDescent="0.25">
      <c r="B240" s="3"/>
      <c r="C240" s="3"/>
      <c r="D240" s="3">
        <v>18.096170000000001</v>
      </c>
      <c r="E240" s="3"/>
      <c r="F240" s="3" t="e">
        <f>ROUND((#REF!-#REF!)*D240*12,2)</f>
        <v>#REF!</v>
      </c>
      <c r="G240" s="3"/>
      <c r="H240" s="3"/>
      <c r="I240" s="8"/>
      <c r="J240" s="27"/>
    </row>
    <row r="241" spans="2:10" ht="14.1" hidden="1" customHeight="1" x14ac:dyDescent="0.25">
      <c r="B241" s="3"/>
      <c r="C241" s="3"/>
      <c r="D241" s="3">
        <v>2.1467100000000001</v>
      </c>
      <c r="E241" s="3"/>
      <c r="F241" s="3" t="e">
        <f>ROUND((#REF!-#REF!)*D241*12,2)</f>
        <v>#REF!</v>
      </c>
      <c r="G241" s="3"/>
      <c r="H241" s="3"/>
      <c r="I241" s="8"/>
      <c r="J241" s="27"/>
    </row>
    <row r="242" spans="2:10" ht="14.1" hidden="1" customHeight="1" x14ac:dyDescent="0.25">
      <c r="B242" s="132"/>
      <c r="C242" s="132"/>
      <c r="D242" s="132"/>
      <c r="E242" s="132"/>
      <c r="F242" s="132"/>
      <c r="G242" s="3"/>
      <c r="H242" s="3"/>
      <c r="I242" s="8"/>
      <c r="J242" s="27"/>
    </row>
    <row r="243" spans="2:10" ht="14.1" hidden="1" customHeight="1" x14ac:dyDescent="0.25">
      <c r="B243" s="3"/>
      <c r="C243" s="3"/>
      <c r="D243" s="3">
        <v>6.7527499999999998</v>
      </c>
      <c r="E243" s="3"/>
      <c r="F243" s="3" t="e">
        <f>ROUND((#REF!-#REF!)*D243*12,2)</f>
        <v>#REF!</v>
      </c>
      <c r="G243" s="3"/>
      <c r="H243" s="3"/>
      <c r="I243" s="8"/>
      <c r="J243" s="27"/>
    </row>
    <row r="244" spans="2:10" ht="14.1" hidden="1" customHeight="1" x14ac:dyDescent="0.25">
      <c r="B244" s="132"/>
      <c r="C244" s="132"/>
      <c r="D244" s="132"/>
      <c r="E244" s="132"/>
      <c r="F244" s="132"/>
      <c r="G244" s="3"/>
      <c r="H244" s="3"/>
      <c r="I244" s="8"/>
      <c r="J244" s="27"/>
    </row>
    <row r="245" spans="2:10" ht="14.1" hidden="1" customHeight="1" x14ac:dyDescent="0.25">
      <c r="B245" s="3"/>
      <c r="C245" s="3"/>
      <c r="D245" s="3">
        <v>38.458060000000003</v>
      </c>
      <c r="E245" s="3"/>
      <c r="F245" s="3" t="e">
        <f>ROUND((#REF!-#REF!)*D245*12,2)</f>
        <v>#REF!</v>
      </c>
      <c r="G245" s="3"/>
      <c r="H245" s="3"/>
      <c r="I245" s="8"/>
      <c r="J245" s="27"/>
    </row>
    <row r="246" spans="2:10" ht="14.1" hidden="1" customHeight="1" x14ac:dyDescent="0.25">
      <c r="B246" s="3"/>
      <c r="C246" s="3"/>
      <c r="D246" s="3">
        <v>4.1514499999999996</v>
      </c>
      <c r="E246" s="3"/>
      <c r="F246" s="3" t="e">
        <f>ROUND((#REF!-#REF!)*D246*12,2)</f>
        <v>#REF!</v>
      </c>
      <c r="G246" s="3"/>
      <c r="H246" s="3"/>
      <c r="I246" s="8"/>
      <c r="J246" s="27"/>
    </row>
    <row r="247" spans="2:10" ht="14.1" hidden="1" customHeight="1" x14ac:dyDescent="0.25">
      <c r="B247" s="132"/>
      <c r="C247" s="132"/>
      <c r="D247" s="132"/>
      <c r="E247" s="132"/>
      <c r="F247" s="132"/>
      <c r="G247" s="3"/>
      <c r="H247" s="3"/>
      <c r="I247" s="8"/>
      <c r="J247" s="27"/>
    </row>
    <row r="248" spans="2:10" ht="14.1" hidden="1" customHeight="1" x14ac:dyDescent="0.25">
      <c r="B248" s="3"/>
      <c r="C248" s="3"/>
      <c r="D248" s="3">
        <v>0.26019999999999999</v>
      </c>
      <c r="E248" s="3"/>
      <c r="F248" s="3" t="e">
        <f>ROUND((#REF!-#REF!)*D248*12,2)</f>
        <v>#REF!</v>
      </c>
      <c r="G248" s="3"/>
      <c r="H248" s="3"/>
      <c r="I248" s="8"/>
      <c r="J248" s="27"/>
    </row>
    <row r="249" spans="2:10" ht="14.1" hidden="1" customHeight="1" x14ac:dyDescent="0.25">
      <c r="B249" s="132"/>
      <c r="C249" s="132"/>
      <c r="D249" s="132"/>
      <c r="E249" s="132"/>
      <c r="F249" s="132"/>
      <c r="G249" s="3"/>
      <c r="H249" s="3"/>
      <c r="I249" s="8"/>
      <c r="J249" s="27"/>
    </row>
    <row r="250" spans="2:10" ht="14.1" hidden="1" customHeight="1" x14ac:dyDescent="0.25">
      <c r="B250" s="3"/>
      <c r="C250" s="3"/>
      <c r="D250" s="3">
        <v>1.5285200000000001</v>
      </c>
      <c r="E250" s="3"/>
      <c r="F250" s="3" t="e">
        <f>ROUND((#REF!-#REF!)*D250*12,2)</f>
        <v>#REF!</v>
      </c>
      <c r="G250" s="3"/>
      <c r="H250" s="3"/>
      <c r="I250" s="8"/>
      <c r="J250" s="27"/>
    </row>
    <row r="251" spans="2:10" ht="14.1" hidden="1" customHeight="1" x14ac:dyDescent="0.25">
      <c r="B251" s="3"/>
      <c r="C251" s="3"/>
      <c r="D251" s="3">
        <v>2.1399999999999999E-2</v>
      </c>
      <c r="E251" s="3"/>
      <c r="F251" s="3" t="e">
        <f>ROUND((#REF!-#REF!)*D251*12,2)</f>
        <v>#REF!</v>
      </c>
      <c r="G251" s="3"/>
      <c r="H251" s="3"/>
      <c r="I251" s="8"/>
      <c r="J251" s="27"/>
    </row>
    <row r="252" spans="2:10" ht="14.1" hidden="1" customHeight="1" x14ac:dyDescent="0.25">
      <c r="B252" s="132"/>
      <c r="C252" s="132"/>
      <c r="D252" s="132"/>
      <c r="E252" s="132"/>
      <c r="F252" s="132"/>
      <c r="G252" s="3"/>
      <c r="H252" s="3"/>
      <c r="I252" s="8"/>
      <c r="J252" s="27"/>
    </row>
    <row r="253" spans="2:10" ht="14.1" hidden="1" customHeight="1" x14ac:dyDescent="0.25">
      <c r="B253" s="3"/>
      <c r="C253" s="3"/>
      <c r="D253" s="3">
        <v>1.7561199999999999</v>
      </c>
      <c r="E253" s="3"/>
      <c r="F253" s="3" t="e">
        <f>ROUND((#REF!-#REF!)*D253*12,2)</f>
        <v>#REF!</v>
      </c>
      <c r="G253" s="3"/>
      <c r="H253" s="3"/>
      <c r="I253" s="8"/>
      <c r="J253" s="27"/>
    </row>
    <row r="254" spans="2:10" ht="14.1" hidden="1" customHeight="1" x14ac:dyDescent="0.25">
      <c r="B254" s="3"/>
      <c r="C254" s="3"/>
      <c r="D254" s="3">
        <v>3.7039999999999997E-2</v>
      </c>
      <c r="E254" s="3"/>
      <c r="F254" s="3" t="e">
        <f>ROUND((#REF!-#REF!)*D254*12,2)</f>
        <v>#REF!</v>
      </c>
      <c r="G254" s="3"/>
      <c r="H254" s="3"/>
      <c r="I254" s="8"/>
      <c r="J254" s="27"/>
    </row>
    <row r="255" spans="2:10" ht="14.1" hidden="1" customHeight="1" x14ac:dyDescent="0.25">
      <c r="B255" s="132"/>
      <c r="C255" s="132"/>
      <c r="D255" s="132"/>
      <c r="E255" s="132"/>
      <c r="F255" s="132"/>
      <c r="G255" s="3"/>
      <c r="H255" s="3"/>
      <c r="I255" s="8"/>
      <c r="J255" s="27"/>
    </row>
    <row r="256" spans="2:10" ht="14.1" hidden="1" customHeight="1" x14ac:dyDescent="0.25">
      <c r="B256" s="3"/>
      <c r="C256" s="3"/>
      <c r="D256" s="3">
        <v>1.5786899999999999</v>
      </c>
      <c r="E256" s="3"/>
      <c r="F256" s="3" t="e">
        <f>ROUND((#REF!-#REF!)*D256*12,2)</f>
        <v>#REF!</v>
      </c>
      <c r="G256" s="3"/>
      <c r="H256" s="3"/>
      <c r="I256" s="8"/>
      <c r="J256" s="27"/>
    </row>
    <row r="257" spans="2:10" ht="14.1" hidden="1" customHeight="1" x14ac:dyDescent="0.25">
      <c r="B257" s="132"/>
      <c r="C257" s="132"/>
      <c r="D257" s="132"/>
      <c r="E257" s="132"/>
      <c r="F257" s="132"/>
      <c r="G257" s="3"/>
      <c r="H257" s="3"/>
      <c r="I257" s="8"/>
      <c r="J257" s="27"/>
    </row>
    <row r="258" spans="2:10" ht="14.1" hidden="1" customHeight="1" x14ac:dyDescent="0.25">
      <c r="B258" s="3"/>
      <c r="C258" s="3"/>
      <c r="D258" s="3">
        <v>1.75413</v>
      </c>
      <c r="E258" s="3"/>
      <c r="F258" s="3" t="e">
        <f>ROUND((#REF!-#REF!)*D258*12,2)</f>
        <v>#REF!</v>
      </c>
      <c r="G258" s="3"/>
      <c r="H258" s="3"/>
      <c r="I258" s="8"/>
      <c r="J258" s="27"/>
    </row>
    <row r="259" spans="2:10" ht="14.1" hidden="1" customHeight="1" x14ac:dyDescent="0.25">
      <c r="B259" s="3"/>
      <c r="C259" s="3"/>
      <c r="D259" s="3">
        <v>5.4800000000000001E-2</v>
      </c>
      <c r="E259" s="3"/>
      <c r="F259" s="3" t="e">
        <f>ROUND((#REF!-#REF!)*D259*12,2)</f>
        <v>#REF!</v>
      </c>
      <c r="G259" s="3"/>
      <c r="H259" s="3"/>
      <c r="I259" s="8"/>
      <c r="J259" s="27"/>
    </row>
    <row r="260" spans="2:10" ht="14.1" hidden="1" customHeight="1" x14ac:dyDescent="0.25">
      <c r="B260" s="3"/>
      <c r="C260" s="3"/>
      <c r="D260" s="3"/>
      <c r="E260" s="3"/>
      <c r="F260" s="3" t="e">
        <f>F240+F241+F243+F245+F246+F248+F250+F251+F253+F254+F256+F258+F259</f>
        <v>#REF!</v>
      </c>
      <c r="G260" s="6"/>
      <c r="H260" s="6"/>
      <c r="I260" s="8"/>
      <c r="J260" s="27"/>
    </row>
    <row r="261" spans="2:10" ht="14.1" hidden="1" customHeight="1" x14ac:dyDescent="0.25">
      <c r="B261" s="132"/>
      <c r="C261" s="132"/>
      <c r="D261" s="132"/>
      <c r="E261" s="132"/>
      <c r="F261" s="132"/>
      <c r="G261" s="3"/>
      <c r="H261" s="3"/>
      <c r="I261" s="8"/>
      <c r="J261" s="27"/>
    </row>
    <row r="262" spans="2:10" ht="14.1" hidden="1" customHeight="1" x14ac:dyDescent="0.25">
      <c r="B262" s="3"/>
      <c r="C262" s="3"/>
      <c r="D262" s="3">
        <v>2.069</v>
      </c>
      <c r="E262" s="3"/>
      <c r="F262" s="3" t="e">
        <f>ROUND((#REF!-#REF!)*D262*12,2)</f>
        <v>#REF!</v>
      </c>
      <c r="G262" s="6"/>
      <c r="H262" s="6"/>
      <c r="I262" s="8"/>
      <c r="J262" s="27"/>
    </row>
    <row r="263" spans="2:10" ht="14.1" hidden="1" customHeight="1" x14ac:dyDescent="0.25">
      <c r="B263" s="132"/>
      <c r="C263" s="132"/>
      <c r="D263" s="132"/>
      <c r="E263" s="132"/>
      <c r="F263" s="132"/>
      <c r="G263" s="3"/>
      <c r="H263" s="3"/>
      <c r="I263" s="8"/>
      <c r="J263" s="27"/>
    </row>
    <row r="264" spans="2:10" ht="14.1" hidden="1" customHeight="1" x14ac:dyDescent="0.25">
      <c r="B264" s="3"/>
      <c r="C264" s="3"/>
      <c r="D264" s="3">
        <v>3.2423000000000002</v>
      </c>
      <c r="E264" s="3"/>
      <c r="F264" s="3" t="e">
        <f>ROUND((#REF!-#REF!)*D264*12,2)</f>
        <v>#REF!</v>
      </c>
      <c r="G264" s="3"/>
      <c r="H264" s="3"/>
      <c r="I264" s="8"/>
      <c r="J264" s="27"/>
    </row>
    <row r="265" spans="2:10" ht="14.1" hidden="1" customHeight="1" x14ac:dyDescent="0.25">
      <c r="B265" s="132"/>
      <c r="C265" s="132"/>
      <c r="D265" s="132"/>
      <c r="E265" s="132"/>
      <c r="F265" s="132"/>
      <c r="G265" s="3"/>
      <c r="H265" s="3"/>
      <c r="I265" s="8"/>
      <c r="J265" s="27"/>
    </row>
    <row r="266" spans="2:10" ht="14.1" hidden="1" customHeight="1" x14ac:dyDescent="0.25">
      <c r="B266" s="3"/>
      <c r="C266" s="3"/>
      <c r="D266" s="3">
        <v>6.0217999999999998</v>
      </c>
      <c r="E266" s="3"/>
      <c r="F266" s="3" t="e">
        <f>ROUND((#REF!-#REF!)*D266*12,2)</f>
        <v>#REF!</v>
      </c>
      <c r="G266" s="3"/>
      <c r="H266" s="3"/>
      <c r="I266" s="8"/>
      <c r="J266" s="27"/>
    </row>
    <row r="267" spans="2:10" ht="14.1" hidden="1" customHeight="1" x14ac:dyDescent="0.25">
      <c r="B267" s="132"/>
      <c r="C267" s="132"/>
      <c r="D267" s="132"/>
      <c r="E267" s="132"/>
      <c r="F267" s="132"/>
      <c r="G267" s="3"/>
      <c r="H267" s="3"/>
      <c r="I267" s="8"/>
      <c r="J267" s="27"/>
    </row>
    <row r="268" spans="2:10" ht="14.1" hidden="1" customHeight="1" x14ac:dyDescent="0.25">
      <c r="B268" s="3"/>
      <c r="C268" s="3"/>
      <c r="D268" s="3">
        <v>2.5238999999999998</v>
      </c>
      <c r="E268" s="3"/>
      <c r="F268" s="3" t="e">
        <f>ROUND((#REF!-#REF!)*D268*12,2)</f>
        <v>#REF!</v>
      </c>
      <c r="G268" s="3"/>
      <c r="H268" s="3"/>
      <c r="I268" s="8"/>
      <c r="J268" s="27"/>
    </row>
    <row r="269" spans="2:10" ht="14.1" hidden="1" customHeight="1" x14ac:dyDescent="0.25">
      <c r="B269" s="132"/>
      <c r="C269" s="132"/>
      <c r="D269" s="132"/>
      <c r="E269" s="132"/>
      <c r="F269" s="132"/>
      <c r="G269" s="3"/>
      <c r="H269" s="3"/>
      <c r="I269" s="8"/>
      <c r="J269" s="27"/>
    </row>
    <row r="270" spans="2:10" ht="14.1" hidden="1" customHeight="1" x14ac:dyDescent="0.25">
      <c r="B270" s="3"/>
      <c r="C270" s="3"/>
      <c r="D270" s="3">
        <v>3.7366999999999999</v>
      </c>
      <c r="E270" s="3"/>
      <c r="F270" s="3" t="e">
        <f>ROUND((#REF!-#REF!)*D270*12,2)</f>
        <v>#REF!</v>
      </c>
      <c r="G270" s="3"/>
      <c r="H270" s="3"/>
      <c r="I270" s="8"/>
      <c r="J270" s="27"/>
    </row>
    <row r="271" spans="2:10" ht="14.1" hidden="1" customHeight="1" x14ac:dyDescent="0.25">
      <c r="B271" s="3"/>
      <c r="C271" s="3"/>
      <c r="D271" s="3"/>
      <c r="E271" s="3"/>
      <c r="F271" s="3" t="e">
        <f>F264+F266+F268+F270</f>
        <v>#REF!</v>
      </c>
      <c r="G271" s="6"/>
      <c r="H271" s="6"/>
      <c r="I271" s="8"/>
      <c r="J271" s="27"/>
    </row>
    <row r="272" spans="2:10" ht="14.1" hidden="1" customHeight="1" x14ac:dyDescent="0.25">
      <c r="B272" s="132"/>
      <c r="C272" s="132"/>
      <c r="D272" s="132"/>
      <c r="E272" s="132"/>
      <c r="F272" s="132"/>
      <c r="G272" s="6"/>
      <c r="H272" s="6"/>
      <c r="I272" s="8"/>
      <c r="J272" s="27"/>
    </row>
    <row r="273" spans="2:10" ht="14.1" hidden="1" customHeight="1" x14ac:dyDescent="0.25">
      <c r="B273" s="3"/>
      <c r="C273" s="3"/>
      <c r="D273" s="3">
        <v>31.22</v>
      </c>
      <c r="E273" s="3"/>
      <c r="F273" s="3" t="e">
        <f>ROUND((#REF!-#REF!)*D273*12,2)</f>
        <v>#REF!</v>
      </c>
      <c r="G273" s="6"/>
      <c r="H273" s="6"/>
      <c r="I273" s="8"/>
      <c r="J273" s="27"/>
    </row>
    <row r="274" spans="2:10" ht="14.1" hidden="1" customHeight="1" thickBot="1" x14ac:dyDescent="0.3">
      <c r="B274" s="20"/>
      <c r="C274" s="20"/>
      <c r="D274" s="20"/>
      <c r="E274" s="20"/>
      <c r="F274" s="21" t="e">
        <f>F235+F237+F260+F262+F271+F273</f>
        <v>#REF!</v>
      </c>
      <c r="G274" s="21" t="e">
        <f>ROUND(F274*99%,2)</f>
        <v>#REF!</v>
      </c>
      <c r="H274" s="45">
        <v>62583.96</v>
      </c>
      <c r="I274" s="37"/>
      <c r="J274" s="30">
        <f>ROUND(H274*99%,2)</f>
        <v>61958.12</v>
      </c>
    </row>
    <row r="275" spans="2:10" ht="14.1" hidden="1" customHeight="1" x14ac:dyDescent="0.25">
      <c r="B275" s="26"/>
      <c r="C275" s="26"/>
      <c r="D275" s="26"/>
      <c r="E275" s="26"/>
      <c r="F275" s="58"/>
      <c r="G275" s="17"/>
      <c r="H275" s="17"/>
      <c r="I275" s="15"/>
      <c r="J275" s="26"/>
    </row>
    <row r="276" spans="2:10" ht="14.1" hidden="1" customHeight="1" x14ac:dyDescent="0.25">
      <c r="B276" s="8"/>
      <c r="C276" s="8"/>
      <c r="D276" s="8"/>
      <c r="E276" s="8"/>
      <c r="F276" s="8" t="e">
        <f>F17+F20+F35+F56+F65+F134+F157+F179+F183+F200+F220+F231+F274</f>
        <v>#REF!</v>
      </c>
      <c r="G276" s="8"/>
      <c r="H276" s="8"/>
      <c r="I276" s="54" t="e">
        <f>F231+F220+F183+F179+F157+F134+F65+F56+F35+F17+F20</f>
        <v>#REF!</v>
      </c>
      <c r="J276" s="55" t="e">
        <f>217946.69-I276</f>
        <v>#REF!</v>
      </c>
    </row>
    <row r="277" spans="2:10" ht="14.1" hidden="1" customHeight="1" thickBot="1" x14ac:dyDescent="0.3">
      <c r="B277" s="155"/>
      <c r="C277" s="155"/>
      <c r="D277" s="155"/>
      <c r="E277" s="155"/>
      <c r="F277" s="155"/>
      <c r="G277" s="16"/>
      <c r="H277" s="16"/>
      <c r="I277" s="64"/>
      <c r="J277" s="65"/>
    </row>
    <row r="278" spans="2:10" ht="14.1" hidden="1" customHeight="1" x14ac:dyDescent="0.25">
      <c r="B278" s="131"/>
      <c r="C278" s="131"/>
      <c r="D278" s="131"/>
      <c r="E278" s="131"/>
      <c r="F278" s="131"/>
      <c r="G278" s="18"/>
      <c r="H278" s="18"/>
      <c r="I278" s="66"/>
      <c r="J278" s="67"/>
    </row>
    <row r="279" spans="2:10" ht="14.1" hidden="1" customHeight="1" thickBot="1" x14ac:dyDescent="0.3">
      <c r="B279" s="44"/>
      <c r="C279" s="44"/>
      <c r="D279" s="20">
        <v>48.274000000000001</v>
      </c>
      <c r="E279" s="20"/>
      <c r="F279" s="21" t="e">
        <f>ROUND((#REF!-#REF!)*D279*12,2)</f>
        <v>#REF!</v>
      </c>
      <c r="G279" s="21" t="e">
        <f>ROUND(F279*99%,2)</f>
        <v>#REF!</v>
      </c>
      <c r="H279" s="21">
        <v>7977.08</v>
      </c>
      <c r="I279" s="68"/>
      <c r="J279" s="30">
        <f>ROUND(H279*99%,2)</f>
        <v>7897.31</v>
      </c>
    </row>
    <row r="280" spans="2:10" ht="14.1" hidden="1" customHeight="1" thickBot="1" x14ac:dyDescent="0.3">
      <c r="B280" s="70"/>
      <c r="C280" s="70"/>
      <c r="D280" s="69"/>
      <c r="E280" s="69"/>
      <c r="F280" s="71" t="e">
        <f>F17+F20+F35+F56+F65+F134+F157+F179+F183+F200+F220+F231+F274+F279</f>
        <v>#REF!</v>
      </c>
      <c r="G280" s="72" t="e">
        <f>G17+G20+G35+G56+G65+G134+G157+G179+G183+G200+G220+G231+G274+G279</f>
        <v>#REF!</v>
      </c>
      <c r="H280" s="72">
        <f>H17+H20+H35+H56+H65+H134+H157+H179+H183+H200+H220+H231+H274+H279</f>
        <v>289451.03000000003</v>
      </c>
      <c r="I280" s="73"/>
      <c r="J280" s="74">
        <f>J17+J20+J35+J56+J65+J134+J157+J179+J183+J200+J220+J231+J274+J279</f>
        <v>135381.99</v>
      </c>
    </row>
    <row r="281" spans="2:10" ht="14.1" hidden="1" customHeight="1" x14ac:dyDescent="0.25">
      <c r="B281" s="161"/>
      <c r="C281" s="161"/>
      <c r="D281" s="161"/>
      <c r="E281" s="161"/>
      <c r="F281" s="161"/>
      <c r="G281" s="161"/>
      <c r="H281" s="161"/>
      <c r="I281" s="161"/>
    </row>
    <row r="282" spans="2:10" ht="14.1" hidden="1" customHeight="1" x14ac:dyDescent="0.25">
      <c r="B282" s="162"/>
      <c r="C282" s="162"/>
      <c r="D282" s="162"/>
      <c r="E282" s="162"/>
      <c r="F282" s="162"/>
      <c r="G282" s="162"/>
      <c r="H282" s="162"/>
      <c r="I282" s="162"/>
    </row>
    <row r="283" spans="2:10" ht="15.75" hidden="1" x14ac:dyDescent="0.25">
      <c r="B283" s="2"/>
      <c r="C283" s="2"/>
      <c r="D283" s="2"/>
      <c r="E283" s="2"/>
      <c r="F283" s="2"/>
      <c r="G283" s="2"/>
      <c r="H283" s="2"/>
      <c r="I283" s="2"/>
    </row>
    <row r="284" spans="2:10" ht="15.75" hidden="1" x14ac:dyDescent="0.25">
      <c r="B284" s="131"/>
      <c r="C284" s="131"/>
      <c r="D284" s="131"/>
      <c r="E284" s="131"/>
      <c r="F284" s="131"/>
      <c r="G284" s="18"/>
      <c r="H284" s="2"/>
      <c r="I284" s="2"/>
    </row>
    <row r="285" spans="2:10" ht="15.75" hidden="1" x14ac:dyDescent="0.25">
      <c r="B285" s="132"/>
      <c r="C285" s="132"/>
      <c r="D285" s="132"/>
      <c r="E285" s="132"/>
      <c r="F285" s="132"/>
      <c r="G285" s="3"/>
      <c r="H285" s="2"/>
      <c r="I285" s="2"/>
    </row>
    <row r="286" spans="2:10" ht="15.75" hidden="1" x14ac:dyDescent="0.25">
      <c r="B286" s="3"/>
      <c r="C286" s="3"/>
      <c r="D286" s="3">
        <v>26.4</v>
      </c>
      <c r="E286" s="3"/>
      <c r="F286" s="3" t="e">
        <f>ROUND((#REF!-#REF!)*D286*2,2)</f>
        <v>#REF!</v>
      </c>
      <c r="G286" s="3"/>
      <c r="H286" s="2"/>
      <c r="I286" s="2"/>
    </row>
    <row r="287" spans="2:10" ht="15.75" hidden="1" x14ac:dyDescent="0.25">
      <c r="B287" s="132"/>
      <c r="C287" s="132"/>
      <c r="D287" s="132"/>
      <c r="E287" s="132"/>
      <c r="F287" s="132"/>
      <c r="G287" s="3"/>
      <c r="H287" s="2"/>
      <c r="I287" s="2"/>
    </row>
    <row r="288" spans="2:10" ht="15.75" hidden="1" x14ac:dyDescent="0.25">
      <c r="B288" s="3"/>
      <c r="C288" s="3"/>
      <c r="D288" s="3">
        <v>3.35</v>
      </c>
      <c r="E288" s="3"/>
      <c r="F288" s="3" t="e">
        <f>ROUND((#REF!-#REF!)*D288*2,2)</f>
        <v>#REF!</v>
      </c>
      <c r="G288" s="3"/>
      <c r="H288" s="2"/>
      <c r="I288" s="2"/>
    </row>
    <row r="289" spans="1:9" ht="15.75" hidden="1" x14ac:dyDescent="0.25">
      <c r="B289" s="132"/>
      <c r="C289" s="132"/>
      <c r="D289" s="132"/>
      <c r="E289" s="132"/>
      <c r="F289" s="132"/>
      <c r="G289" s="3"/>
      <c r="H289" s="2"/>
      <c r="I289" s="2"/>
    </row>
    <row r="290" spans="1:9" ht="15.75" hidden="1" x14ac:dyDescent="0.25">
      <c r="B290" s="3"/>
      <c r="C290" s="3"/>
      <c r="D290" s="3">
        <v>10.72</v>
      </c>
      <c r="E290" s="3"/>
      <c r="F290" s="3" t="e">
        <f>ROUND((#REF!-#REF!)*D290*2,2)</f>
        <v>#REF!</v>
      </c>
      <c r="G290" s="3"/>
      <c r="H290" s="2"/>
      <c r="I290" s="2"/>
    </row>
    <row r="291" spans="1:9" ht="15.75" hidden="1" x14ac:dyDescent="0.25">
      <c r="B291" s="132"/>
      <c r="C291" s="132"/>
      <c r="D291" s="132"/>
      <c r="E291" s="132"/>
      <c r="F291" s="132"/>
      <c r="G291" s="3"/>
      <c r="H291" s="2"/>
      <c r="I291" s="2"/>
    </row>
    <row r="292" spans="1:9" ht="15.75" hidden="1" x14ac:dyDescent="0.25">
      <c r="B292" s="3"/>
      <c r="C292" s="3"/>
      <c r="D292" s="3">
        <v>55.58</v>
      </c>
      <c r="E292" s="3"/>
      <c r="F292" s="3" t="e">
        <f>ROUND((#REF!-#REF!)*D292*2,2)</f>
        <v>#REF!</v>
      </c>
      <c r="G292" s="3"/>
      <c r="H292" s="2"/>
      <c r="I292" s="2"/>
    </row>
    <row r="293" spans="1:9" ht="15.75" hidden="1" x14ac:dyDescent="0.25">
      <c r="B293" s="132"/>
      <c r="C293" s="132"/>
      <c r="D293" s="132"/>
      <c r="E293" s="132"/>
      <c r="F293" s="132"/>
      <c r="G293" s="3"/>
      <c r="H293" s="2"/>
      <c r="I293" s="2"/>
    </row>
    <row r="294" spans="1:9" ht="15.75" hidden="1" x14ac:dyDescent="0.25">
      <c r="B294" s="3"/>
      <c r="C294" s="3"/>
      <c r="D294" s="3">
        <v>2.66</v>
      </c>
      <c r="E294" s="3"/>
      <c r="F294" s="3" t="e">
        <f>ROUND((#REF!-#REF!)*D294*2,2)</f>
        <v>#REF!</v>
      </c>
      <c r="G294" s="3"/>
      <c r="H294" s="2"/>
      <c r="I294" s="2"/>
    </row>
    <row r="295" spans="1:9" ht="15.75" hidden="1" x14ac:dyDescent="0.25">
      <c r="B295" s="132"/>
      <c r="C295" s="132"/>
      <c r="D295" s="132"/>
      <c r="E295" s="132"/>
      <c r="F295" s="132"/>
      <c r="G295" s="3"/>
      <c r="H295" s="2"/>
      <c r="I295" s="2"/>
    </row>
    <row r="296" spans="1:9" ht="15.75" hidden="1" x14ac:dyDescent="0.25">
      <c r="B296" s="3"/>
      <c r="C296" s="3"/>
      <c r="D296" s="3">
        <v>0.24</v>
      </c>
      <c r="E296" s="3"/>
      <c r="F296" s="3" t="e">
        <f>ROUND((#REF!-#REF!)*D296*2,2)</f>
        <v>#REF!</v>
      </c>
      <c r="G296" s="3"/>
      <c r="H296" s="2"/>
      <c r="I296" s="2"/>
    </row>
    <row r="297" spans="1:9" ht="16.5" hidden="1" thickBot="1" x14ac:dyDescent="0.3">
      <c r="B297" s="20"/>
      <c r="C297" s="20"/>
      <c r="D297" s="20"/>
      <c r="E297" s="20"/>
      <c r="F297" s="21" t="e">
        <f>F286+F288+F290+F292+F294+F296</f>
        <v>#REF!</v>
      </c>
      <c r="G297" s="21"/>
      <c r="H297" s="2"/>
      <c r="I297" s="2"/>
    </row>
    <row r="298" spans="1:9" ht="8.25" customHeight="1" x14ac:dyDescent="0.25">
      <c r="B298" s="2"/>
      <c r="C298" s="2"/>
      <c r="D298" s="2"/>
      <c r="E298" s="2"/>
      <c r="F298" s="2"/>
      <c r="G298" s="2"/>
      <c r="H298" s="2"/>
      <c r="I298" s="2"/>
    </row>
    <row r="299" spans="1:9" ht="15.75" x14ac:dyDescent="0.25">
      <c r="A299" s="85" t="s">
        <v>160</v>
      </c>
      <c r="B299" s="2"/>
      <c r="C299" s="2" t="s">
        <v>141</v>
      </c>
      <c r="D299" s="2"/>
      <c r="E299" s="2"/>
      <c r="F299" s="2"/>
      <c r="G299" s="2"/>
      <c r="H299" s="2"/>
      <c r="I299" s="2"/>
    </row>
    <row r="300" spans="1:9" ht="12" customHeight="1" x14ac:dyDescent="0.25">
      <c r="A300" s="85"/>
      <c r="B300" s="2"/>
      <c r="C300" s="2"/>
      <c r="D300" s="2"/>
      <c r="E300" s="2"/>
      <c r="F300" s="2"/>
      <c r="G300" s="2"/>
      <c r="H300" s="2"/>
      <c r="I300" s="2"/>
    </row>
    <row r="301" spans="1:9" ht="15.75" x14ac:dyDescent="0.25">
      <c r="A301" s="85" t="s">
        <v>140</v>
      </c>
      <c r="B301" s="2"/>
      <c r="C301" s="2" t="s">
        <v>141</v>
      </c>
      <c r="D301" s="2"/>
      <c r="E301" s="2"/>
      <c r="F301" s="2"/>
      <c r="G301" s="2"/>
      <c r="H301" s="2"/>
      <c r="I301" s="2"/>
    </row>
    <row r="302" spans="1:9" ht="5.25" customHeight="1" x14ac:dyDescent="0.25">
      <c r="B302" s="2"/>
      <c r="C302" s="2"/>
      <c r="D302" s="2"/>
      <c r="E302" s="2"/>
      <c r="F302" s="2"/>
      <c r="G302" s="2"/>
      <c r="H302" s="2"/>
      <c r="I302" s="2"/>
    </row>
    <row r="303" spans="1:9" ht="15.75" x14ac:dyDescent="0.25">
      <c r="B303" s="2"/>
      <c r="C303" s="2"/>
      <c r="D303" s="2"/>
      <c r="E303" s="2"/>
      <c r="F303" s="2"/>
      <c r="G303" s="2"/>
      <c r="H303" s="2"/>
      <c r="I303" s="2"/>
    </row>
    <row r="304" spans="1:9" ht="15.75" x14ac:dyDescent="0.25">
      <c r="B304" s="2"/>
      <c r="C304" s="2"/>
      <c r="D304" s="2"/>
      <c r="E304" s="2"/>
      <c r="F304" s="2"/>
      <c r="G304" s="2"/>
      <c r="H304" s="2"/>
      <c r="I304" s="2"/>
    </row>
    <row r="305" spans="2:9" ht="15.75" x14ac:dyDescent="0.25">
      <c r="B305" s="2"/>
      <c r="C305" s="2"/>
      <c r="D305" s="2"/>
      <c r="E305" s="2"/>
      <c r="F305" s="2"/>
      <c r="G305" s="2"/>
      <c r="H305" s="2"/>
      <c r="I305" s="2"/>
    </row>
    <row r="306" spans="2:9" ht="15.75" x14ac:dyDescent="0.25">
      <c r="B306" s="2"/>
      <c r="C306" s="2"/>
      <c r="D306" s="2"/>
      <c r="E306" s="2"/>
      <c r="F306" s="2"/>
      <c r="G306" s="2"/>
      <c r="H306" s="2"/>
      <c r="I306" s="2"/>
    </row>
    <row r="307" spans="2:9" ht="15.75" x14ac:dyDescent="0.25">
      <c r="B307" s="2"/>
      <c r="C307" s="2"/>
      <c r="D307" s="2"/>
      <c r="E307" s="2"/>
      <c r="F307" s="2"/>
      <c r="G307" s="2"/>
      <c r="H307" s="2"/>
      <c r="I307" s="2"/>
    </row>
    <row r="308" spans="2:9" ht="15.75" x14ac:dyDescent="0.25">
      <c r="B308" s="2"/>
      <c r="C308" s="2"/>
      <c r="D308" s="2"/>
      <c r="E308" s="2"/>
      <c r="F308" s="2"/>
      <c r="G308" s="2"/>
      <c r="H308" s="2"/>
      <c r="I308" s="2"/>
    </row>
    <row r="309" spans="2:9" ht="15.75" x14ac:dyDescent="0.25">
      <c r="B309" s="2"/>
      <c r="C309" s="2"/>
      <c r="D309" s="2"/>
      <c r="E309" s="2"/>
      <c r="F309" s="2"/>
      <c r="G309" s="2"/>
      <c r="H309" s="2"/>
      <c r="I309" s="2"/>
    </row>
    <row r="310" spans="2:9" ht="15.75" x14ac:dyDescent="0.25">
      <c r="B310" s="2"/>
      <c r="C310" s="2"/>
      <c r="D310" s="2"/>
      <c r="E310" s="2"/>
      <c r="F310" s="2"/>
      <c r="G310" s="2"/>
      <c r="H310" s="2"/>
      <c r="I310" s="2"/>
    </row>
    <row r="311" spans="2:9" ht="15.75" x14ac:dyDescent="0.25">
      <c r="B311" s="2"/>
      <c r="C311" s="2"/>
      <c r="D311" s="2"/>
      <c r="E311" s="2"/>
      <c r="F311" s="2"/>
      <c r="G311" s="2"/>
      <c r="H311" s="2"/>
      <c r="I311" s="2"/>
    </row>
    <row r="312" spans="2:9" ht="15.75" x14ac:dyDescent="0.25">
      <c r="B312" s="2"/>
      <c r="C312" s="2"/>
      <c r="D312" s="2"/>
      <c r="E312" s="2"/>
      <c r="F312" s="2"/>
      <c r="G312" s="2"/>
      <c r="H312" s="2"/>
      <c r="I312" s="2"/>
    </row>
    <row r="313" spans="2:9" ht="15.75" x14ac:dyDescent="0.25">
      <c r="B313" s="2"/>
      <c r="C313" s="2"/>
      <c r="D313" s="2"/>
      <c r="E313" s="2"/>
      <c r="F313" s="2"/>
      <c r="G313" s="2"/>
      <c r="H313" s="2"/>
      <c r="I313" s="2"/>
    </row>
    <row r="314" spans="2:9" ht="15.75" x14ac:dyDescent="0.25">
      <c r="B314" s="2"/>
      <c r="C314" s="2"/>
      <c r="D314" s="2"/>
      <c r="E314" s="2"/>
      <c r="F314" s="2"/>
      <c r="G314" s="2"/>
      <c r="H314" s="2"/>
      <c r="I314" s="2"/>
    </row>
    <row r="315" spans="2:9" ht="15.75" x14ac:dyDescent="0.25">
      <c r="B315" s="2"/>
      <c r="C315" s="2"/>
      <c r="D315" s="2"/>
      <c r="E315" s="2"/>
      <c r="F315" s="2"/>
      <c r="G315" s="2"/>
      <c r="H315" s="2"/>
      <c r="I315" s="2"/>
    </row>
    <row r="316" spans="2:9" ht="15.75" x14ac:dyDescent="0.25">
      <c r="B316" s="2"/>
      <c r="C316" s="2"/>
      <c r="D316" s="2"/>
      <c r="E316" s="2"/>
      <c r="F316" s="2"/>
      <c r="G316" s="2"/>
      <c r="H316" s="2"/>
      <c r="I316" s="2"/>
    </row>
    <row r="317" spans="2:9" ht="15.75" x14ac:dyDescent="0.25">
      <c r="B317" s="2"/>
      <c r="C317" s="2"/>
      <c r="D317" s="2"/>
      <c r="E317" s="2"/>
      <c r="F317" s="2"/>
      <c r="G317" s="2"/>
      <c r="H317" s="2"/>
      <c r="I317" s="2"/>
    </row>
    <row r="318" spans="2:9" ht="15.75" x14ac:dyDescent="0.25">
      <c r="B318" s="2"/>
      <c r="C318" s="2"/>
      <c r="D318" s="2"/>
      <c r="E318" s="2"/>
      <c r="F318" s="2"/>
      <c r="G318" s="2"/>
      <c r="H318" s="2"/>
      <c r="I318" s="2"/>
    </row>
    <row r="319" spans="2:9" ht="15.75" x14ac:dyDescent="0.25">
      <c r="B319" s="2"/>
      <c r="C319" s="2"/>
      <c r="D319" s="2"/>
      <c r="E319" s="2"/>
      <c r="F319" s="2"/>
      <c r="G319" s="2"/>
      <c r="H319" s="2"/>
      <c r="I319" s="2"/>
    </row>
    <row r="320" spans="2:9" ht="15.75" x14ac:dyDescent="0.25">
      <c r="B320" s="2"/>
      <c r="C320" s="2"/>
      <c r="D320" s="2"/>
      <c r="E320" s="2"/>
      <c r="F320" s="2"/>
      <c r="G320" s="2"/>
      <c r="H320" s="2"/>
      <c r="I320" s="2"/>
    </row>
    <row r="321" spans="2:9" ht="15.75" x14ac:dyDescent="0.25">
      <c r="B321" s="2"/>
      <c r="C321" s="2"/>
      <c r="D321" s="2"/>
      <c r="E321" s="2"/>
      <c r="F321" s="2"/>
      <c r="G321" s="2"/>
      <c r="H321" s="2"/>
      <c r="I321" s="2"/>
    </row>
    <row r="322" spans="2:9" ht="15.75" x14ac:dyDescent="0.25">
      <c r="B322" s="2"/>
      <c r="C322" s="2"/>
      <c r="D322" s="2"/>
      <c r="E322" s="2"/>
      <c r="F322" s="2"/>
      <c r="G322" s="2"/>
      <c r="H322" s="2"/>
      <c r="I322" s="2"/>
    </row>
    <row r="323" spans="2:9" ht="15.75" x14ac:dyDescent="0.25">
      <c r="B323" s="2"/>
      <c r="C323" s="2"/>
      <c r="D323" s="2"/>
      <c r="E323" s="2"/>
      <c r="F323" s="2"/>
      <c r="G323" s="2"/>
      <c r="H323" s="2"/>
      <c r="I323" s="2"/>
    </row>
    <row r="324" spans="2:9" ht="15.75" x14ac:dyDescent="0.25">
      <c r="B324" s="2"/>
      <c r="C324" s="2"/>
      <c r="D324" s="2"/>
      <c r="E324" s="2"/>
      <c r="F324" s="2"/>
      <c r="G324" s="2"/>
      <c r="H324" s="2"/>
      <c r="I324" s="2"/>
    </row>
    <row r="325" spans="2:9" ht="15.75" x14ac:dyDescent="0.25">
      <c r="B325" s="2"/>
      <c r="C325" s="2"/>
      <c r="D325" s="2"/>
      <c r="E325" s="2"/>
      <c r="F325" s="2"/>
      <c r="G325" s="2"/>
      <c r="H325" s="2"/>
      <c r="I325" s="2"/>
    </row>
    <row r="326" spans="2:9" ht="15.75" x14ac:dyDescent="0.25">
      <c r="B326" s="2"/>
      <c r="C326" s="2"/>
      <c r="D326" s="2"/>
      <c r="E326" s="2"/>
      <c r="F326" s="2"/>
      <c r="G326" s="2"/>
      <c r="H326" s="2"/>
      <c r="I326" s="2"/>
    </row>
    <row r="327" spans="2:9" ht="15.75" x14ac:dyDescent="0.25">
      <c r="B327" s="2"/>
      <c r="C327" s="2"/>
      <c r="D327" s="2"/>
      <c r="E327" s="2"/>
      <c r="F327" s="2"/>
      <c r="G327" s="2"/>
      <c r="H327" s="2"/>
      <c r="I327" s="2"/>
    </row>
    <row r="328" spans="2:9" ht="15.75" x14ac:dyDescent="0.25">
      <c r="B328" s="2"/>
      <c r="C328" s="2"/>
      <c r="D328" s="2"/>
      <c r="E328" s="2"/>
      <c r="F328" s="2"/>
      <c r="G328" s="2"/>
      <c r="H328" s="2"/>
      <c r="I328" s="2"/>
    </row>
    <row r="329" spans="2:9" ht="15.75" x14ac:dyDescent="0.25">
      <c r="B329" s="2"/>
      <c r="C329" s="2"/>
      <c r="D329" s="2"/>
      <c r="E329" s="2"/>
      <c r="F329" s="2"/>
      <c r="G329" s="2"/>
      <c r="H329" s="2"/>
      <c r="I329" s="2"/>
    </row>
    <row r="330" spans="2:9" ht="15.75" x14ac:dyDescent="0.25">
      <c r="B330" s="2"/>
      <c r="C330" s="2"/>
      <c r="D330" s="2"/>
      <c r="E330" s="2"/>
      <c r="F330" s="2"/>
      <c r="G330" s="2"/>
      <c r="H330" s="2"/>
      <c r="I330" s="2"/>
    </row>
    <row r="331" spans="2:9" ht="15.75" x14ac:dyDescent="0.25">
      <c r="B331" s="2"/>
      <c r="C331" s="2"/>
      <c r="D331" s="2"/>
      <c r="E331" s="2"/>
      <c r="F331" s="2"/>
      <c r="G331" s="2"/>
      <c r="H331" s="2"/>
      <c r="I331" s="2"/>
    </row>
    <row r="332" spans="2:9" ht="15.75" x14ac:dyDescent="0.25">
      <c r="B332" s="2"/>
      <c r="C332" s="2"/>
      <c r="D332" s="2"/>
      <c r="E332" s="2"/>
      <c r="F332" s="2"/>
      <c r="G332" s="2"/>
      <c r="H332" s="2"/>
      <c r="I332" s="2"/>
    </row>
    <row r="333" spans="2:9" ht="15.75" x14ac:dyDescent="0.25">
      <c r="B333" s="2"/>
      <c r="C333" s="2"/>
      <c r="D333" s="2"/>
      <c r="E333" s="2"/>
      <c r="F333" s="2"/>
      <c r="G333" s="2"/>
      <c r="H333" s="2"/>
      <c r="I333" s="2"/>
    </row>
    <row r="334" spans="2:9" ht="15.75" x14ac:dyDescent="0.25">
      <c r="B334" s="2"/>
      <c r="C334" s="2"/>
      <c r="D334" s="2"/>
      <c r="E334" s="2"/>
      <c r="F334" s="2"/>
      <c r="G334" s="2"/>
      <c r="H334" s="2"/>
      <c r="I334" s="2"/>
    </row>
    <row r="335" spans="2:9" ht="15.75" x14ac:dyDescent="0.25">
      <c r="B335" s="2"/>
      <c r="C335" s="2"/>
      <c r="D335" s="2"/>
      <c r="E335" s="2"/>
      <c r="F335" s="2"/>
      <c r="G335" s="2"/>
      <c r="H335" s="2"/>
      <c r="I335" s="2"/>
    </row>
    <row r="336" spans="2:9" ht="15.75" x14ac:dyDescent="0.25">
      <c r="B336" s="2"/>
      <c r="C336" s="2"/>
      <c r="D336" s="2"/>
      <c r="E336" s="2"/>
      <c r="F336" s="2"/>
      <c r="G336" s="2"/>
      <c r="H336" s="2"/>
      <c r="I336" s="2"/>
    </row>
    <row r="337" spans="2:9" ht="15.75" x14ac:dyDescent="0.25">
      <c r="B337" s="2"/>
      <c r="C337" s="2"/>
      <c r="D337" s="2"/>
      <c r="E337" s="2"/>
      <c r="F337" s="2"/>
      <c r="G337" s="2"/>
      <c r="H337" s="2"/>
      <c r="I337" s="2"/>
    </row>
    <row r="338" spans="2:9" ht="15.75" x14ac:dyDescent="0.25">
      <c r="B338" s="2"/>
      <c r="C338" s="2"/>
      <c r="D338" s="2"/>
      <c r="E338" s="2"/>
      <c r="F338" s="2"/>
      <c r="G338" s="2"/>
      <c r="H338" s="2"/>
      <c r="I338" s="2"/>
    </row>
    <row r="339" spans="2:9" ht="15.75" x14ac:dyDescent="0.25">
      <c r="B339" s="2"/>
      <c r="C339" s="2"/>
      <c r="D339" s="2"/>
      <c r="E339" s="2"/>
      <c r="F339" s="2"/>
      <c r="G339" s="2"/>
      <c r="H339" s="2"/>
      <c r="I339" s="2"/>
    </row>
    <row r="340" spans="2:9" ht="15.75" x14ac:dyDescent="0.25">
      <c r="B340" s="2"/>
      <c r="C340" s="2"/>
      <c r="D340" s="2"/>
      <c r="E340" s="2"/>
      <c r="F340" s="2"/>
      <c r="G340" s="2"/>
      <c r="H340" s="2"/>
      <c r="I340" s="2"/>
    </row>
  </sheetData>
  <mergeCells count="154">
    <mergeCell ref="B257:F257"/>
    <mergeCell ref="B261:F261"/>
    <mergeCell ref="B263:F263"/>
    <mergeCell ref="B265:F265"/>
    <mergeCell ref="B267:F267"/>
    <mergeCell ref="B269:F269"/>
    <mergeCell ref="B242:F242"/>
    <mergeCell ref="B244:F244"/>
    <mergeCell ref="B247:F247"/>
    <mergeCell ref="B249:F249"/>
    <mergeCell ref="B252:F252"/>
    <mergeCell ref="B285:F285"/>
    <mergeCell ref="B287:F287"/>
    <mergeCell ref="B289:F289"/>
    <mergeCell ref="B291:F291"/>
    <mergeCell ref="B293:F293"/>
    <mergeCell ref="B295:F295"/>
    <mergeCell ref="B272:F272"/>
    <mergeCell ref="B277:F277"/>
    <mergeCell ref="B278:F278"/>
    <mergeCell ref="B281:I281"/>
    <mergeCell ref="B282:I282"/>
    <mergeCell ref="B284:F284"/>
    <mergeCell ref="B255:F255"/>
    <mergeCell ref="B229:F229"/>
    <mergeCell ref="B233:F233"/>
    <mergeCell ref="B234:F234"/>
    <mergeCell ref="B236:F236"/>
    <mergeCell ref="B238:F238"/>
    <mergeCell ref="B239:F239"/>
    <mergeCell ref="B215:F215"/>
    <mergeCell ref="B217:F217"/>
    <mergeCell ref="B222:I222"/>
    <mergeCell ref="B223:F223"/>
    <mergeCell ref="B225:F225"/>
    <mergeCell ref="B227:F227"/>
    <mergeCell ref="B203:F203"/>
    <mergeCell ref="B205:F205"/>
    <mergeCell ref="B207:F207"/>
    <mergeCell ref="B209:F209"/>
    <mergeCell ref="B212:F212"/>
    <mergeCell ref="B213:F213"/>
    <mergeCell ref="B190:F190"/>
    <mergeCell ref="B192:F192"/>
    <mergeCell ref="B194:F194"/>
    <mergeCell ref="B196:F196"/>
    <mergeCell ref="B198:F198"/>
    <mergeCell ref="B202:F202"/>
    <mergeCell ref="B177:F177"/>
    <mergeCell ref="B181:I181"/>
    <mergeCell ref="B182:I182"/>
    <mergeCell ref="B185:I185"/>
    <mergeCell ref="B186:I186"/>
    <mergeCell ref="B188:F188"/>
    <mergeCell ref="B167:F167"/>
    <mergeCell ref="B169:F169"/>
    <mergeCell ref="B170:F170"/>
    <mergeCell ref="B172:F172"/>
    <mergeCell ref="B173:F173"/>
    <mergeCell ref="B175:F175"/>
    <mergeCell ref="B155:F155"/>
    <mergeCell ref="B159:I159"/>
    <mergeCell ref="B160:F160"/>
    <mergeCell ref="B161:F161"/>
    <mergeCell ref="B163:F163"/>
    <mergeCell ref="B165:F165"/>
    <mergeCell ref="B144:F144"/>
    <mergeCell ref="B146:F146"/>
    <mergeCell ref="B148:F148"/>
    <mergeCell ref="B150:F150"/>
    <mergeCell ref="B151:F151"/>
    <mergeCell ref="B153:F153"/>
    <mergeCell ref="B132:F132"/>
    <mergeCell ref="B136:F136"/>
    <mergeCell ref="B137:F137"/>
    <mergeCell ref="B138:F138"/>
    <mergeCell ref="B140:F140"/>
    <mergeCell ref="B142:F142"/>
    <mergeCell ref="B121:F121"/>
    <mergeCell ref="B123:F123"/>
    <mergeCell ref="B125:F125"/>
    <mergeCell ref="B126:F126"/>
    <mergeCell ref="B128:F128"/>
    <mergeCell ref="B130:F130"/>
    <mergeCell ref="B111:F111"/>
    <mergeCell ref="B113:F113"/>
    <mergeCell ref="B115:F115"/>
    <mergeCell ref="B116:F116"/>
    <mergeCell ref="B118:F118"/>
    <mergeCell ref="B120:F120"/>
    <mergeCell ref="B100:F100"/>
    <mergeCell ref="B101:F101"/>
    <mergeCell ref="B103:F103"/>
    <mergeCell ref="B105:F105"/>
    <mergeCell ref="B107:F107"/>
    <mergeCell ref="B109:F109"/>
    <mergeCell ref="B90:F90"/>
    <mergeCell ref="B91:F91"/>
    <mergeCell ref="B93:F93"/>
    <mergeCell ref="B95:F95"/>
    <mergeCell ref="B97:F97"/>
    <mergeCell ref="B98:F98"/>
    <mergeCell ref="B79:F79"/>
    <mergeCell ref="B81:F81"/>
    <mergeCell ref="B83:F83"/>
    <mergeCell ref="B85:F85"/>
    <mergeCell ref="B87:F87"/>
    <mergeCell ref="B89:F89"/>
    <mergeCell ref="B68:F68"/>
    <mergeCell ref="B69:F69"/>
    <mergeCell ref="B71:F71"/>
    <mergeCell ref="B73:F73"/>
    <mergeCell ref="B75:F75"/>
    <mergeCell ref="B77:F77"/>
    <mergeCell ref="B54:F54"/>
    <mergeCell ref="B58:F58"/>
    <mergeCell ref="B59:F59"/>
    <mergeCell ref="B61:F61"/>
    <mergeCell ref="B63:F63"/>
    <mergeCell ref="B67:F67"/>
    <mergeCell ref="B37:F37"/>
    <mergeCell ref="B38:F38"/>
    <mergeCell ref="I38:I56"/>
    <mergeCell ref="B40:F40"/>
    <mergeCell ref="B42:F42"/>
    <mergeCell ref="B44:F44"/>
    <mergeCell ref="B46:F46"/>
    <mergeCell ref="B48:F48"/>
    <mergeCell ref="B50:F50"/>
    <mergeCell ref="B52:F52"/>
    <mergeCell ref="B23:F23"/>
    <mergeCell ref="I23:I35"/>
    <mergeCell ref="B25:F25"/>
    <mergeCell ref="B27:F27"/>
    <mergeCell ref="B29:F29"/>
    <mergeCell ref="B31:F31"/>
    <mergeCell ref="B33:F33"/>
    <mergeCell ref="H10:J10"/>
    <mergeCell ref="F11:F12"/>
    <mergeCell ref="G11:G12"/>
    <mergeCell ref="A14:F14"/>
    <mergeCell ref="B19:F19"/>
    <mergeCell ref="B22:F22"/>
    <mergeCell ref="E2:G2"/>
    <mergeCell ref="A4:G4"/>
    <mergeCell ref="A5:G5"/>
    <mergeCell ref="A8:A12"/>
    <mergeCell ref="B8:C9"/>
    <mergeCell ref="D8:D12"/>
    <mergeCell ref="E8:E12"/>
    <mergeCell ref="F8:G10"/>
    <mergeCell ref="B10:B12"/>
    <mergeCell ref="C10:C12"/>
    <mergeCell ref="C6:E6"/>
  </mergeCells>
  <pageMargins left="0" right="0" top="0" bottom="0" header="0.19685039370078741" footer="0.2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view="pageBreakPreview" zoomScale="60" zoomScaleNormal="100" workbookViewId="0">
      <selection activeCell="A2" sqref="A2"/>
    </sheetView>
  </sheetViews>
  <sheetFormatPr defaultRowHeight="12.75" x14ac:dyDescent="0.2"/>
  <cols>
    <col min="1" max="1" width="24.28515625" customWidth="1"/>
    <col min="2" max="2" width="15.140625" customWidth="1"/>
    <col min="3" max="3" width="16.140625" customWidth="1"/>
    <col min="4" max="4" width="16.42578125" customWidth="1"/>
    <col min="5" max="5" width="15.5703125" customWidth="1"/>
    <col min="6" max="6" width="18.5703125" customWidth="1"/>
    <col min="7" max="7" width="17" customWidth="1"/>
  </cols>
  <sheetData>
    <row r="1" spans="1:13" ht="45" customHeight="1" x14ac:dyDescent="0.2"/>
    <row r="2" spans="1:13" ht="99.75" customHeight="1" x14ac:dyDescent="0.3">
      <c r="A2" s="102"/>
      <c r="B2" s="102"/>
      <c r="C2" s="102"/>
      <c r="D2" s="169" t="s">
        <v>183</v>
      </c>
      <c r="E2" s="169"/>
      <c r="F2" s="169"/>
      <c r="G2" s="169"/>
      <c r="H2" s="2"/>
      <c r="I2" s="2"/>
      <c r="J2" s="2"/>
      <c r="K2" s="2"/>
      <c r="L2" s="2"/>
      <c r="M2" s="2"/>
    </row>
    <row r="3" spans="1:13" ht="15.75" customHeight="1" x14ac:dyDescent="0.3">
      <c r="A3" s="102"/>
      <c r="B3" s="102"/>
      <c r="C3" s="102"/>
      <c r="D3" s="103"/>
      <c r="E3" s="103"/>
      <c r="F3" s="103"/>
      <c r="G3" s="103"/>
      <c r="H3" s="2"/>
      <c r="I3" s="2"/>
      <c r="J3" s="2"/>
      <c r="K3" s="2"/>
      <c r="L3" s="2"/>
      <c r="M3" s="2"/>
    </row>
    <row r="4" spans="1:13" ht="18.75" x14ac:dyDescent="0.3">
      <c r="A4" s="175" t="s">
        <v>172</v>
      </c>
      <c r="B4" s="175"/>
      <c r="C4" s="175"/>
      <c r="D4" s="175"/>
      <c r="E4" s="175"/>
      <c r="F4" s="175"/>
      <c r="G4" s="175"/>
      <c r="H4" s="102"/>
      <c r="I4" s="102"/>
      <c r="J4" s="102"/>
      <c r="K4" s="102"/>
      <c r="L4" s="102"/>
      <c r="M4" s="102"/>
    </row>
    <row r="5" spans="1:13" ht="57" customHeight="1" x14ac:dyDescent="0.2">
      <c r="A5" s="176" t="s">
        <v>176</v>
      </c>
      <c r="B5" s="176"/>
      <c r="C5" s="176"/>
      <c r="D5" s="176"/>
      <c r="E5" s="176"/>
      <c r="F5" s="176"/>
      <c r="G5" s="176"/>
      <c r="H5" s="104"/>
      <c r="I5" s="104"/>
      <c r="J5" s="104"/>
      <c r="K5" s="104"/>
      <c r="L5" s="104"/>
      <c r="M5" s="104"/>
    </row>
    <row r="6" spans="1:13" ht="18.75" x14ac:dyDescent="0.3">
      <c r="A6" s="176" t="s">
        <v>184</v>
      </c>
      <c r="B6" s="176"/>
      <c r="C6" s="176"/>
      <c r="D6" s="176"/>
      <c r="E6" s="176"/>
      <c r="F6" s="176"/>
      <c r="G6" s="176"/>
      <c r="H6" s="102"/>
      <c r="I6" s="102"/>
      <c r="J6" s="102"/>
      <c r="K6" s="102"/>
      <c r="L6" s="102"/>
      <c r="M6" s="102"/>
    </row>
    <row r="7" spans="1:13" ht="18.75" x14ac:dyDescent="0.3">
      <c r="A7" s="105"/>
      <c r="B7" s="105"/>
      <c r="C7" s="105"/>
      <c r="D7" s="102"/>
      <c r="E7" s="102"/>
      <c r="F7" s="102"/>
      <c r="G7" s="102"/>
      <c r="H7" s="102"/>
      <c r="I7" s="102"/>
      <c r="J7" s="102"/>
      <c r="K7" s="102"/>
      <c r="L7" s="102"/>
      <c r="M7" s="102"/>
    </row>
    <row r="8" spans="1:13" ht="15.75" x14ac:dyDescent="0.2">
      <c r="A8" s="106"/>
      <c r="B8" s="106"/>
      <c r="C8" s="85"/>
      <c r="D8" s="85"/>
      <c r="E8" s="85"/>
      <c r="F8" s="85"/>
      <c r="G8" s="107" t="s">
        <v>173</v>
      </c>
      <c r="H8" s="85"/>
      <c r="I8" s="85"/>
      <c r="J8" s="85"/>
      <c r="K8" s="85"/>
      <c r="L8" s="85"/>
      <c r="M8" s="85"/>
    </row>
    <row r="9" spans="1:13" ht="33" customHeight="1" x14ac:dyDescent="0.2">
      <c r="A9" s="170" t="s">
        <v>188</v>
      </c>
      <c r="B9" s="170" t="s">
        <v>180</v>
      </c>
      <c r="C9" s="170" t="s">
        <v>177</v>
      </c>
      <c r="D9" s="170" t="s">
        <v>174</v>
      </c>
      <c r="E9" s="170" t="s">
        <v>178</v>
      </c>
      <c r="F9" s="170" t="s">
        <v>179</v>
      </c>
      <c r="G9" s="170" t="s">
        <v>185</v>
      </c>
      <c r="H9" s="108"/>
      <c r="I9" s="108"/>
      <c r="J9" s="108"/>
      <c r="K9" s="108"/>
      <c r="L9" s="108"/>
      <c r="M9" s="108"/>
    </row>
    <row r="10" spans="1:13" ht="31.5" customHeight="1" x14ac:dyDescent="0.2">
      <c r="A10" s="171"/>
      <c r="B10" s="171"/>
      <c r="C10" s="171"/>
      <c r="D10" s="172"/>
      <c r="E10" s="171"/>
      <c r="F10" s="171"/>
      <c r="G10" s="171"/>
      <c r="H10" s="108"/>
      <c r="I10" s="108"/>
      <c r="J10" s="108"/>
      <c r="K10" s="108"/>
      <c r="L10" s="108"/>
      <c r="M10" s="108"/>
    </row>
    <row r="11" spans="1:13" ht="11.25" customHeight="1" x14ac:dyDescent="0.2">
      <c r="A11" s="172"/>
      <c r="B11" s="172"/>
      <c r="C11" s="172"/>
      <c r="D11" s="109" t="s">
        <v>175</v>
      </c>
      <c r="E11" s="172"/>
      <c r="F11" s="172"/>
      <c r="G11" s="172"/>
      <c r="H11" s="108"/>
      <c r="I11" s="108"/>
      <c r="J11" s="108"/>
      <c r="K11" s="108"/>
      <c r="L11" s="108"/>
      <c r="M11" s="108"/>
    </row>
    <row r="12" spans="1:13" x14ac:dyDescent="0.2">
      <c r="A12" s="109">
        <v>1</v>
      </c>
      <c r="B12" s="109">
        <f t="shared" ref="B12:C12" si="0">A12+1</f>
        <v>2</v>
      </c>
      <c r="C12" s="109">
        <f t="shared" si="0"/>
        <v>3</v>
      </c>
      <c r="D12" s="109">
        <f t="shared" ref="D12" si="1">C12+1</f>
        <v>4</v>
      </c>
      <c r="E12" s="109">
        <f t="shared" ref="E12" si="2">D12+1</f>
        <v>5</v>
      </c>
      <c r="F12" s="109">
        <f t="shared" ref="F12" si="3">E12+1</f>
        <v>6</v>
      </c>
      <c r="G12" s="109">
        <f t="shared" ref="G12" si="4">F12+1</f>
        <v>7</v>
      </c>
      <c r="H12" s="108"/>
      <c r="I12" s="108"/>
      <c r="J12" s="108"/>
      <c r="K12" s="108"/>
      <c r="L12" s="108"/>
      <c r="M12" s="108"/>
    </row>
    <row r="13" spans="1:13" ht="15.75" x14ac:dyDescent="0.2">
      <c r="A13" s="110"/>
      <c r="B13" s="111"/>
      <c r="C13" s="111"/>
      <c r="D13" s="111">
        <f>C13-B13</f>
        <v>0</v>
      </c>
      <c r="E13" s="111"/>
      <c r="F13" s="111"/>
      <c r="G13" s="111"/>
      <c r="H13" s="85"/>
      <c r="I13" s="85"/>
      <c r="J13" s="85"/>
      <c r="K13" s="85"/>
      <c r="L13" s="85"/>
      <c r="M13" s="85"/>
    </row>
    <row r="14" spans="1:13" x14ac:dyDescent="0.2">
      <c r="A14" s="173"/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</row>
    <row r="15" spans="1:13" x14ac:dyDescent="0.2">
      <c r="A15" s="174"/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85"/>
      <c r="M15" s="112"/>
    </row>
    <row r="16" spans="1:13" x14ac:dyDescent="0.2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85"/>
      <c r="M16" s="112"/>
    </row>
    <row r="17" spans="1:13" ht="15.75" x14ac:dyDescent="0.25">
      <c r="A17" s="169" t="s">
        <v>160</v>
      </c>
      <c r="B17" s="169"/>
      <c r="C17" s="169"/>
      <c r="D17" s="114"/>
      <c r="F17" s="114"/>
      <c r="G17" s="113"/>
      <c r="H17" s="113"/>
      <c r="I17" s="113"/>
      <c r="J17" s="113"/>
      <c r="K17" s="113"/>
      <c r="L17" s="85"/>
      <c r="M17" s="112"/>
    </row>
    <row r="18" spans="1:13" x14ac:dyDescent="0.2">
      <c r="A18" s="85"/>
      <c r="B18" s="100" t="s">
        <v>139</v>
      </c>
      <c r="C18" s="85"/>
      <c r="D18" s="118" t="s">
        <v>181</v>
      </c>
      <c r="E18" s="119"/>
      <c r="F18" s="118" t="s">
        <v>171</v>
      </c>
      <c r="G18" s="85"/>
      <c r="H18" s="85"/>
      <c r="I18" s="85"/>
      <c r="J18" s="85"/>
      <c r="K18" s="85"/>
      <c r="L18" s="85"/>
      <c r="M18" s="85"/>
    </row>
    <row r="19" spans="1:13" x14ac:dyDescent="0.2">
      <c r="A19" s="85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</row>
    <row r="20" spans="1:13" ht="15.75" x14ac:dyDescent="0.25">
      <c r="A20" s="2" t="s">
        <v>161</v>
      </c>
      <c r="B20" s="100"/>
      <c r="C20" s="115"/>
      <c r="D20" s="114"/>
      <c r="F20" s="114"/>
      <c r="G20" s="85"/>
      <c r="H20" s="85"/>
      <c r="I20" s="85"/>
      <c r="J20" s="85"/>
      <c r="K20" s="85"/>
      <c r="L20" s="85"/>
      <c r="M20" s="85"/>
    </row>
    <row r="21" spans="1:13" x14ac:dyDescent="0.2">
      <c r="A21" s="85"/>
      <c r="B21" s="85"/>
      <c r="C21" s="115"/>
      <c r="D21" s="116" t="s">
        <v>181</v>
      </c>
      <c r="E21" s="117"/>
      <c r="F21" s="116" t="s">
        <v>171</v>
      </c>
      <c r="G21" s="85"/>
      <c r="H21" s="85"/>
      <c r="I21" s="85"/>
      <c r="J21" s="85"/>
      <c r="K21" s="85"/>
      <c r="L21" s="85"/>
      <c r="M21" s="85"/>
    </row>
  </sheetData>
  <mergeCells count="14">
    <mergeCell ref="A17:C17"/>
    <mergeCell ref="E9:E11"/>
    <mergeCell ref="F9:F11"/>
    <mergeCell ref="G9:G11"/>
    <mergeCell ref="D2:G2"/>
    <mergeCell ref="A14:M14"/>
    <mergeCell ref="A15:K15"/>
    <mergeCell ref="A9:A11"/>
    <mergeCell ref="B9:B11"/>
    <mergeCell ref="C9:C11"/>
    <mergeCell ref="D9:D10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12" min="1" max="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форма для расчета субсидии</vt:lpstr>
      <vt:lpstr>форма реестра договоров</vt:lpstr>
      <vt:lpstr>форма отчета о расход. субсидии</vt:lpstr>
      <vt:lpstr>форма (информ по итогам года)</vt:lpstr>
      <vt:lpstr>'форма для расчета субсидии'!Заголовки_для_печати</vt:lpstr>
      <vt:lpstr>'форма отчета о расход. субсидии'!Заголовки_для_печати</vt:lpstr>
      <vt:lpstr>'форма реестра договоров'!Заголовки_для_печати</vt:lpstr>
      <vt:lpstr>'форма (информ по итогам года)'!Область_печати</vt:lpstr>
    </vt:vector>
  </TitlesOfParts>
  <Company>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Lonshakova</dc:creator>
  <cp:lastModifiedBy>Секретарь</cp:lastModifiedBy>
  <cp:lastPrinted>2019-09-27T04:05:04Z</cp:lastPrinted>
  <dcterms:created xsi:type="dcterms:W3CDTF">2011-02-18T06:39:24Z</dcterms:created>
  <dcterms:modified xsi:type="dcterms:W3CDTF">2019-09-27T04:08:48Z</dcterms:modified>
</cp:coreProperties>
</file>