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" yWindow="405" windowWidth="23685" windowHeight="9690" tabRatio="752"/>
  </bookViews>
  <sheets>
    <sheet name="пр к пасп" sheetId="2" r:id="rId1"/>
    <sheet name="пр 6 к МП" sheetId="5" r:id="rId2"/>
    <sheet name="пр 7 к МП" sheetId="6" r:id="rId3"/>
    <sheet name="пр 1 к ПП3" sheetId="19" r:id="rId4"/>
    <sheet name="пр 2 к ПП1" sheetId="8" r:id="rId5"/>
    <sheet name="пр 2 к ПП2" sheetId="15" r:id="rId6"/>
    <sheet name="пр 2 к ПП3" sheetId="16" r:id="rId7"/>
    <sheet name="пр 1 к ПП4" sheetId="20" r:id="rId8"/>
    <sheet name="пр 2 к ПП4" sheetId="17" r:id="rId9"/>
    <sheet name="пр 1 к ПП1" sheetId="7" r:id="rId10"/>
    <sheet name="пр 1 к ПП2" sheetId="18" r:id="rId11"/>
    <sheet name="Лист1" sheetId="21" r:id="rId12"/>
  </sheets>
  <externalReferences>
    <externalReference r:id="rId13"/>
  </externalReferences>
  <definedNames>
    <definedName name="_xlnm._FilterDatabase" localSheetId="4" hidden="1">'пр 2 к ПП1'!$A$12:$L$20</definedName>
    <definedName name="_xlnm._FilterDatabase" localSheetId="5" hidden="1">'пр 2 к ПП2'!$A$12:$L$18</definedName>
    <definedName name="_xlnm._FilterDatabase" localSheetId="6" hidden="1">'пр 2 к ПП3'!$A$11:$L$15</definedName>
    <definedName name="_xlnm._FilterDatabase" localSheetId="8" hidden="1">'пр 2 к ПП4'!$A$10:$L$40</definedName>
    <definedName name="_xlnm.Print_Titles" localSheetId="9">'пр 1 к ПП1'!$6:$8</definedName>
    <definedName name="_xlnm.Print_Titles" localSheetId="10">'пр 1 к ПП2'!$7:$9</definedName>
    <definedName name="_xlnm.Print_Titles" localSheetId="3">'пр 1 к ПП3'!$12:$14</definedName>
    <definedName name="_xlnm.Print_Titles" localSheetId="7">'пр 1 к ПП4'!$12:$14</definedName>
    <definedName name="_xlnm.Print_Titles" localSheetId="1">'пр 6 к МП'!$16:$18</definedName>
    <definedName name="_xlnm.Print_Titles" localSheetId="2">'пр 7 к МП'!$17:$19</definedName>
    <definedName name="_xlnm.Print_Area" localSheetId="9">'пр 1 к ПП1'!$A$1:$H$14</definedName>
    <definedName name="_xlnm.Print_Area" localSheetId="10">'пр 1 к ПП2'!$A$1:$H$13</definedName>
    <definedName name="_xlnm.Print_Area" localSheetId="4">'пр 2 к ПП1'!$A$1:$L$23</definedName>
    <definedName name="_xlnm.Print_Area" localSheetId="5">'пр 2 к ПП2'!$A$1:$L$21</definedName>
    <definedName name="_xlnm.Print_Area" localSheetId="6">'пр 2 к ПП3'!$A$1:$L$17</definedName>
    <definedName name="_xlnm.Print_Area" localSheetId="8">'пр 2 к ПП4'!$A$1:$L$40</definedName>
    <definedName name="_xlnm.Print_Area" localSheetId="1">'пр 6 к МП'!$A$1:$M$36</definedName>
    <definedName name="_xlnm.Print_Area" localSheetId="2">'пр 7 к МП'!$A$1:$L$54</definedName>
    <definedName name="_xlnm.Print_Area" localSheetId="0">'пр к пасп'!$A$1:$M$29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0" l="1"/>
  <c r="H25" i="20"/>
  <c r="F25" i="20"/>
  <c r="H20" i="8" l="1"/>
  <c r="H23" i="8" s="1"/>
  <c r="K23" i="8" s="1"/>
  <c r="I23" i="8"/>
  <c r="J23" i="8"/>
  <c r="K21" i="8"/>
  <c r="K22" i="8"/>
  <c r="K19" i="17" l="1"/>
  <c r="K17" i="8"/>
  <c r="M36" i="5"/>
  <c r="L31" i="5"/>
  <c r="I24" i="6"/>
  <c r="L22" i="6"/>
  <c r="L51" i="6"/>
  <c r="L52" i="6"/>
  <c r="L53" i="6"/>
  <c r="L54" i="6"/>
  <c r="L50" i="6"/>
  <c r="L44" i="6"/>
  <c r="L45" i="6"/>
  <c r="L46" i="6"/>
  <c r="L47" i="6"/>
  <c r="L43" i="6"/>
  <c r="L37" i="6"/>
  <c r="L38" i="6"/>
  <c r="L39" i="6"/>
  <c r="L40" i="6"/>
  <c r="L36" i="6"/>
  <c r="L30" i="6"/>
  <c r="L31" i="6"/>
  <c r="L32" i="6"/>
  <c r="L33" i="6"/>
  <c r="L29" i="6"/>
  <c r="M25" i="5"/>
  <c r="L34" i="5"/>
  <c r="J34" i="5"/>
  <c r="M33" i="5"/>
  <c r="M30" i="5"/>
  <c r="M29" i="5"/>
  <c r="L27" i="5"/>
  <c r="L23" i="5"/>
  <c r="L21" i="5"/>
  <c r="K21" i="5"/>
  <c r="K26" i="6"/>
  <c r="K25" i="6"/>
  <c r="K24" i="6"/>
  <c r="K23" i="6"/>
  <c r="K22" i="6"/>
  <c r="J23" i="6"/>
  <c r="K48" i="6"/>
  <c r="K41" i="6"/>
  <c r="K34" i="6"/>
  <c r="K27" i="6"/>
  <c r="J27" i="6"/>
  <c r="L22" i="5" l="1"/>
  <c r="L19" i="5" s="1"/>
  <c r="K20" i="6"/>
  <c r="I36" i="5" l="1"/>
  <c r="I25" i="5"/>
  <c r="H38" i="6"/>
  <c r="H39" i="6"/>
  <c r="H20" i="15" l="1"/>
  <c r="K19" i="15"/>
  <c r="H22" i="15"/>
  <c r="M21" i="5" l="1"/>
  <c r="H48" i="6" l="1"/>
  <c r="H51" i="6"/>
  <c r="H22" i="6"/>
  <c r="K39" i="17" l="1"/>
  <c r="I40" i="17"/>
  <c r="H40" i="17"/>
  <c r="K35" i="17"/>
  <c r="K29" i="17"/>
  <c r="K28" i="17"/>
  <c r="H24" i="6"/>
  <c r="N22" i="6"/>
  <c r="N52" i="6" l="1"/>
  <c r="G24" i="6"/>
  <c r="G26" i="6"/>
  <c r="B17" i="20" l="1"/>
  <c r="B20" i="2" l="1"/>
  <c r="A10" i="7" l="1"/>
  <c r="A9" i="7"/>
  <c r="G27" i="6"/>
  <c r="B26" i="20" l="1"/>
  <c r="B24" i="20"/>
  <c r="B23" i="20"/>
  <c r="B22" i="20"/>
  <c r="B19" i="20"/>
  <c r="A16" i="20" l="1"/>
  <c r="A15" i="20"/>
  <c r="N33" i="6" l="1"/>
  <c r="N54" i="6"/>
  <c r="K20" i="8" l="1"/>
  <c r="K19" i="8"/>
  <c r="K18" i="8"/>
  <c r="H34" i="6" l="1"/>
  <c r="J27" i="5" l="1"/>
  <c r="M27" i="5" s="1"/>
  <c r="K27" i="5"/>
  <c r="I27" i="5"/>
  <c r="K23" i="5"/>
  <c r="J23" i="5"/>
  <c r="I23" i="5"/>
  <c r="M23" i="5" l="1"/>
  <c r="K38" i="17"/>
  <c r="K37" i="17"/>
  <c r="K36" i="17"/>
  <c r="K34" i="17"/>
  <c r="K33" i="17"/>
  <c r="K32" i="17"/>
  <c r="K31" i="17"/>
  <c r="K30" i="17"/>
  <c r="K27" i="17"/>
  <c r="K25" i="17"/>
  <c r="K26" i="17"/>
  <c r="K24" i="17"/>
  <c r="K20" i="17"/>
  <c r="K21" i="17"/>
  <c r="K22" i="17"/>
  <c r="K23" i="17"/>
  <c r="K16" i="17"/>
  <c r="K17" i="17"/>
  <c r="K18" i="17"/>
  <c r="J48" i="6"/>
  <c r="J20" i="6" s="1"/>
  <c r="I48" i="6"/>
  <c r="L48" i="6" s="1"/>
  <c r="G48" i="6"/>
  <c r="F48" i="6"/>
  <c r="E48" i="6"/>
  <c r="N50" i="6"/>
  <c r="N51" i="6"/>
  <c r="J41" i="6"/>
  <c r="I41" i="6"/>
  <c r="L41" i="6" s="1"/>
  <c r="H41" i="6"/>
  <c r="G41" i="6"/>
  <c r="F41" i="6"/>
  <c r="E41" i="6"/>
  <c r="J21" i="5"/>
  <c r="I21" i="5"/>
  <c r="K34" i="5"/>
  <c r="M34" i="5" s="1"/>
  <c r="I34" i="5"/>
  <c r="I31" i="5" l="1"/>
  <c r="I22" i="5" s="1"/>
  <c r="I19" i="5" s="1"/>
  <c r="N19" i="5" s="1"/>
  <c r="J31" i="5"/>
  <c r="J22" i="5" l="1"/>
  <c r="J19" i="5" s="1"/>
  <c r="M31" i="5"/>
  <c r="I19" i="16"/>
  <c r="J19" i="16"/>
  <c r="H19" i="16"/>
  <c r="N45" i="6"/>
  <c r="H28" i="8" l="1"/>
  <c r="I28" i="8"/>
  <c r="J28" i="8"/>
  <c r="H29" i="8"/>
  <c r="I29" i="8"/>
  <c r="J29" i="8"/>
  <c r="H30" i="8"/>
  <c r="I30" i="8"/>
  <c r="J30" i="8"/>
  <c r="H27" i="8"/>
  <c r="J34" i="8" l="1"/>
  <c r="I34" i="8"/>
  <c r="H34" i="8"/>
  <c r="G34" i="6"/>
  <c r="F34" i="6"/>
  <c r="E34" i="6"/>
  <c r="F27" i="6"/>
  <c r="E27" i="6"/>
  <c r="E22" i="6"/>
  <c r="F22" i="6"/>
  <c r="G22" i="6"/>
  <c r="E23" i="6"/>
  <c r="F23" i="6"/>
  <c r="G23" i="6"/>
  <c r="E24" i="6"/>
  <c r="F24" i="6"/>
  <c r="E25" i="6"/>
  <c r="F25" i="6"/>
  <c r="G25" i="6"/>
  <c r="F26" i="6"/>
  <c r="G20" i="6" l="1"/>
  <c r="E20" i="6"/>
  <c r="F20" i="6"/>
  <c r="A16" i="19" l="1"/>
  <c r="A11" i="18"/>
  <c r="A10" i="18"/>
  <c r="I17" i="16"/>
  <c r="I20" i="16" s="1"/>
  <c r="J17" i="16"/>
  <c r="J20" i="16" s="1"/>
  <c r="H17" i="16"/>
  <c r="H20" i="16" s="1"/>
  <c r="I27" i="8" l="1"/>
  <c r="I23" i="6"/>
  <c r="L23" i="6" s="1"/>
  <c r="N44" i="6"/>
  <c r="N31" i="6"/>
  <c r="K17" i="16"/>
  <c r="K20" i="16" s="1"/>
  <c r="J27" i="8" l="1"/>
  <c r="N30" i="6"/>
  <c r="I27" i="6"/>
  <c r="L27" i="6" s="1"/>
  <c r="H27" i="6"/>
  <c r="H20" i="6" s="1"/>
  <c r="J26" i="6"/>
  <c r="L26" i="6" s="1"/>
  <c r="I26" i="6"/>
  <c r="J25" i="6"/>
  <c r="I25" i="6"/>
  <c r="L25" i="6" s="1"/>
  <c r="H25" i="6"/>
  <c r="H23" i="6"/>
  <c r="J22" i="6"/>
  <c r="I22" i="6"/>
  <c r="C48" i="6"/>
  <c r="C41" i="6"/>
  <c r="C34" i="6"/>
  <c r="C27" i="6"/>
  <c r="C20" i="6"/>
  <c r="E30" i="5"/>
  <c r="E25" i="5"/>
  <c r="M20" i="5"/>
  <c r="M32" i="5"/>
  <c r="N26" i="6" l="1"/>
  <c r="N41" i="6"/>
  <c r="N27" i="6"/>
  <c r="N23" i="6"/>
  <c r="K31" i="5"/>
  <c r="K22" i="5" s="1"/>
  <c r="K19" i="5" s="1"/>
  <c r="K16" i="16"/>
  <c r="K19" i="16" s="1"/>
  <c r="H23" i="15"/>
  <c r="I17" i="15"/>
  <c r="I22" i="15" s="1"/>
  <c r="K27" i="8"/>
  <c r="K28" i="8"/>
  <c r="K29" i="8"/>
  <c r="K30" i="8"/>
  <c r="I31" i="8"/>
  <c r="J31" i="8"/>
  <c r="H31" i="8"/>
  <c r="M22" i="5" l="1"/>
  <c r="M19" i="5" s="1"/>
  <c r="K15" i="17"/>
  <c r="K40" i="17" s="1"/>
  <c r="K34" i="8"/>
  <c r="H24" i="15"/>
  <c r="J17" i="15"/>
  <c r="K31" i="8"/>
  <c r="J23" i="15" l="1"/>
  <c r="I23" i="15"/>
  <c r="J24" i="6"/>
  <c r="L24" i="6" s="1"/>
  <c r="J22" i="15"/>
  <c r="J34" i="6"/>
  <c r="N38" i="6"/>
  <c r="J20" i="15"/>
  <c r="J24" i="15" s="1"/>
  <c r="K18" i="15"/>
  <c r="K23" i="15" s="1"/>
  <c r="I20" i="15"/>
  <c r="K17" i="15"/>
  <c r="K22" i="15" s="1"/>
  <c r="I24" i="15" l="1"/>
  <c r="K20" i="15"/>
  <c r="K24" i="15" s="1"/>
  <c r="N48" i="6"/>
  <c r="I34" i="6"/>
  <c r="N19" i="6"/>
  <c r="I20" i="6" l="1"/>
  <c r="L20" i="6" s="1"/>
  <c r="L34" i="6"/>
  <c r="N24" i="6"/>
  <c r="N34" i="6"/>
  <c r="N20" i="6" l="1"/>
  <c r="J40" i="17"/>
</calcChain>
</file>

<file path=xl/sharedStrings.xml><?xml version="1.0" encoding="utf-8"?>
<sst xmlns="http://schemas.openxmlformats.org/spreadsheetml/2006/main" count="649" uniqueCount="235">
  <si>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</si>
  <si>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</si>
  <si>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</si>
  <si>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</si>
  <si>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</si>
  <si>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</si>
  <si>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</si>
  <si>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</si>
  <si>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</si>
  <si>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</si>
  <si>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</si>
  <si>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</si>
  <si>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</si>
  <si>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</si>
  <si>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</si>
  <si>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</si>
  <si>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</si>
  <si>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</si>
  <si>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</si>
  <si>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</si>
  <si>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</si>
  <si>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</si>
  <si>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</si>
  <si>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</si>
  <si>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</si>
  <si>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</si>
  <si>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</si>
  <si>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</si>
  <si>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</si>
  <si>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</si>
  <si>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</si>
  <si>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</si>
  <si>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</si>
  <si>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</si>
  <si>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</si>
  <si>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</si>
  <si>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</si>
  <si>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</si>
  <si>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</si>
  <si>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</si>
  <si>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</si>
  <si>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</si>
  <si>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</si>
  <si>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</si>
  <si>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</si>
  <si>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</si>
  <si>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</si>
  <si>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</si>
  <si>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</si>
  <si>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</si>
  <si>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</si>
  <si>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</si>
  <si>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</si>
  <si>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</si>
  <si>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</si>
  <si>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</si>
  <si>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</si>
  <si>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0113</t>
  </si>
  <si>
    <t>отчетность исполнителя программных мероприятий</t>
  </si>
  <si>
    <t>1.2.</t>
  </si>
  <si>
    <t>2.1.</t>
  </si>
  <si>
    <t>1.3.</t>
  </si>
  <si>
    <t>1.4.</t>
  </si>
  <si>
    <t>2013 год</t>
  </si>
  <si>
    <t>Подпрограмма 2</t>
  </si>
  <si>
    <t>Подпрограмма 3</t>
  </si>
  <si>
    <t>Подпрограмма 4</t>
  </si>
  <si>
    <t>Территориальное управление администрации Туруханского района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</si>
  <si>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</si>
  <si>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</si>
  <si>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</si>
  <si>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</si>
  <si>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</si>
  <si>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</si>
  <si>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</si>
  <si>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</si>
  <si>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</si>
  <si>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Итого по подпрограмме</t>
  </si>
  <si>
    <t>%</t>
  </si>
  <si>
    <t>Снижение потребления электроэнергии для нужд уличного освещения, в связи с установкой энергосберегающих ламп и приборов учета</t>
  </si>
  <si>
    <t>2.2.</t>
  </si>
  <si>
    <t>Увеличение количества элементов озеленения</t>
  </si>
  <si>
    <t>Организация и содержание мест захоронения</t>
  </si>
  <si>
    <t>Отсутствие жалоб от населения связанных с благоустройством населенных пунктов</t>
  </si>
  <si>
    <t>Количество трудоустроенных граждан на временные общественные работы</t>
  </si>
  <si>
    <t>Обеспечение населения Туруханского района печным отоплением</t>
  </si>
  <si>
    <t>Удовлетворенность получателей мер государственной поддержке (лица из числа коренных малочисленных народов, проживающих в местах традиционного проживания) качеством предоствления государственных услуг</t>
  </si>
  <si>
    <t>Количество</t>
  </si>
  <si>
    <t>Человек</t>
  </si>
  <si>
    <t>не менее 143</t>
  </si>
  <si>
    <t>балл</t>
  </si>
  <si>
    <t>Обеспечение комфортной среды проживания на территории населенных пунктов Туруханского района</t>
  </si>
  <si>
    <t>Благоустройство сельских населенных пунктов</t>
  </si>
  <si>
    <t>Оказание содействия занятости населения</t>
  </si>
  <si>
    <t>Обеспечение условий реализации программы и прочие мероприятия</t>
  </si>
  <si>
    <t>,</t>
  </si>
  <si>
    <t>мероприятий подпрограммы 4 «Обеспечение условий реализации программы и прочие мероприятия»</t>
  </si>
  <si>
    <t>Руководство и управление в сфере установленных                                                    функций органов местного самоуправления</t>
  </si>
  <si>
    <t>0104</t>
  </si>
  <si>
    <t>1006</t>
  </si>
  <si>
    <t>Реализация государственных полномочий по организации деятельности органа местного самоуправления, обеспечивающего решение вопросов защиты исконной среды обитания и традиционного образа жизни коренных малочисленных народов Севера</t>
  </si>
  <si>
    <t>Предоставление единовременной компенсационной выплаты для подготовке к промысловому сезону охотникам (рыбакам) сезонным из числа коренных малочисленных народов Севера с учетом почтовых расходов или расходов кредитных организаций</t>
  </si>
  <si>
    <t>Предоставление материальной помощи лицам из числа  коренных малочисленных народов Севера, в целях уплаты налога на доходы физических лиц за предоставленные товарно-материальные ценности</t>
  </si>
  <si>
    <t>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</t>
  </si>
  <si>
    <t>Предоставление товарно-материальных ценностей лицам из числа коренных малочисленных народов Севера</t>
  </si>
  <si>
    <t>Обеспечение детей их числа коренных малочисленных народов Севера, обучающихся в общеобразовательных школах-интернатах, обучающихся в общеобразовательных школах и проживающих в интернатах при общеобразовательных школах,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тундрах, в лесу, на промысловых точках) и обратно один раз в год авиационным видом транспорта</t>
  </si>
  <si>
    <t>Предоставление комплектов для новорожденных лицам из числа коренных малочисленных Севера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</si>
  <si>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мероприятий подпрограммы 1 «Благоустройство сельских населенных пунктов»</t>
  </si>
  <si>
    <t>Приложение № 2
к подпрограмме 1 «Благоустройство сельских населенных пунктов»</t>
  </si>
  <si>
    <t>Уличное освещение населенных пунктов находящихся на межселенной территории Туруханского района</t>
  </si>
  <si>
    <t>Прочие мероприятия по благоустройству в сельских населенных пунктах Туруханского района;</t>
  </si>
  <si>
    <t>0503</t>
  </si>
  <si>
    <t>Цель. Совершенствование системы комплексного благоустройства в населенных пунктах, расположенных на межселенной территории Туруханского района.</t>
  </si>
  <si>
    <t>Приложение № 2
к подпрограмме 2 «Оказание содействия занятости населения»</t>
  </si>
  <si>
    <t>мероприятий подпрограммы 2 «Оказание содействия занятости населения»</t>
  </si>
  <si>
    <t>Задача 1. Осуществление мероприятий, направленных на содействие занятости безработных граждан, предоставление им возможности получать гарантированный заработок, сохранить мотивацию к труду;</t>
  </si>
  <si>
    <t>Цель. Создание временной занятости, имеющей социально-значимую направленность, организуемую в качестве дополнительной социальной поддержки безработных граждан, в том числе граждан, испытывающих трудности в поиске работы;</t>
  </si>
  <si>
    <t xml:space="preserve">Обеспечить материальную поддержку доходов 143 участникам общественных работ, из числа безработных граждан </t>
  </si>
  <si>
    <t>1. Цель. Создание условий для сохранения традиционного образа жизни коренных малочисленных народов проживающих на территории Туруханского района; Организация деятельности управления, направленной на обеспечение комфортной среды проживания на территории населенных пунктов, расположенных на межселенной территории Туруханского района</t>
  </si>
  <si>
    <t>1. Задача.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 Своевременность и адресность предоставления мер государственной поддержки;</t>
  </si>
  <si>
    <t>Повышение эффективности бюджетных расходов, направленных на повышение качества финансового управления, а также внедрения современных методик и технологий планирования и контроля исполнения районного бюджета</t>
  </si>
  <si>
    <t>Приложение № 2
к подпрограмме 3 «Обеспечение населения Туруханского района печным отоплением»</t>
  </si>
  <si>
    <t>мероприятий подпрограммы 3 «Обеспечение населения Туруханского района печным отоплением»</t>
  </si>
  <si>
    <t>Цель. Улучшение жилищно-бытовых условий населения проживающего на территории Туруханского района</t>
  </si>
  <si>
    <t>Задача. 1. Повышение уровня пожарной безопасности, в жилом секторе населения проживающего на территории Туруханского района</t>
  </si>
  <si>
    <t>Обеспечение населения  Туруханского района печным отоплением</t>
  </si>
  <si>
    <t>1130081670</t>
  </si>
  <si>
    <t xml:space="preserve"> Обеспечение населения Туруханского района печным отоплением не менее 4 печей ежегодно</t>
  </si>
  <si>
    <t>Снижение потребления электроэнергии для нужд уличного освещения, в связи с установкой энергосберегающих светильников и приборов учета электроэнергии на 2%</t>
  </si>
  <si>
    <t>Организация и содержание мест захоронения в 12 населенных пунктах межселенной территории.</t>
  </si>
  <si>
    <t>чел.</t>
  </si>
  <si>
    <t>голова оленя</t>
  </si>
  <si>
    <t>Цель. Улучшение жилищно-бытовых условий населения проживающего на территории Туруханского района;</t>
  </si>
  <si>
    <t>кол-во</t>
  </si>
  <si>
    <t>расчетный показатель</t>
  </si>
  <si>
    <t>Цель муниципальной программы Туруханского района: совершенствование системы благоустройства населенный пунктов, расположенных на межселенной территории Туруханского района</t>
  </si>
  <si>
    <t>Цель муниципальной программы Туруханского района: улучшение жилищно-бытовых условий населения проживающего на территории Туруханского района</t>
  </si>
  <si>
    <t>Цель муниципальной программы Туруханского района: организация деятельности управления, направленной на обеспечение комфортной среды проживания на территории населенных пунктов, расположенных на межселенной территории Туруханского района; Создание условий для сохранения традиционного образа жизни коренных малочисленных народов проживающих на территории Туруханского района</t>
  </si>
  <si>
    <t xml:space="preserve"> </t>
  </si>
  <si>
    <t xml:space="preserve">отчетность исполнителя программных мероприятий </t>
  </si>
  <si>
    <t>семей</t>
  </si>
  <si>
    <t>Приложение № 1
к подпрограмме 4 «Обеспечение условий реализации программы и прочие мероприятия»</t>
  </si>
  <si>
    <t>и значения показателей результативности подпрограммы  4 
«Обеспечение условий реализации программы и прочие мероприятия»</t>
  </si>
  <si>
    <t>комплект</t>
  </si>
  <si>
    <t>Увеличение количества элементов озеленения (два элемента)</t>
  </si>
  <si>
    <t>1.5.</t>
  </si>
  <si>
    <t>1.6.</t>
  </si>
  <si>
    <t>1.7.</t>
  </si>
  <si>
    <t>1.8.</t>
  </si>
  <si>
    <t>1.9.</t>
  </si>
  <si>
    <t>1.10.</t>
  </si>
  <si>
    <t>Предоставлена денежная компенсация оленеводам Туруханского района части расходов на содержание северного оленя на 807 голов из 21 семьи</t>
  </si>
  <si>
    <t>не               менеее               143</t>
  </si>
  <si>
    <t>не            менеее                  4</t>
  </si>
  <si>
    <t>не                           менеее                  4</t>
  </si>
  <si>
    <t>не                                                                 менеее                  4</t>
  </si>
  <si>
    <t>не                                                     менеее                  4</t>
  </si>
  <si>
    <r>
      <t xml:space="preserve">к паспорту муниципальной  программы Туруханского района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комфортной среды проживания на территории населенных пунктов Туруханского района</t>
    </r>
    <r>
      <rPr>
        <sz val="14"/>
        <rFont val="Calibri"/>
        <family val="2"/>
        <charset val="204"/>
      </rPr>
      <t>»</t>
    </r>
  </si>
  <si>
    <r>
      <t xml:space="preserve">к паспорту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комфортной                                                                                                                                                                                                                                                                                                                                                                                                                                                                                                                         среды проживания на территории населенных                                                                                                                                                                                                                                                                                                                                                                                                                                                         пунктов Туруханского района</t>
    </r>
    <r>
      <rPr>
        <sz val="14"/>
        <rFont val="Calibri"/>
        <family val="2"/>
        <charset val="204"/>
      </rPr>
      <t>»</t>
    </r>
  </si>
  <si>
    <r>
      <t xml:space="preserve">Приложение № 1
к подпрограмме 1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Благоустройство сельских населенных пунктов</t>
    </r>
    <r>
      <rPr>
        <sz val="14"/>
        <rFont val="Calibri"/>
        <family val="2"/>
        <charset val="204"/>
      </rPr>
      <t>»</t>
    </r>
  </si>
  <si>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Благоустройство сельских населенных пунктов</t>
    </r>
    <r>
      <rPr>
        <sz val="14"/>
        <rFont val="Calibri"/>
        <family val="2"/>
        <charset val="204"/>
      </rPr>
      <t>»</t>
    </r>
  </si>
  <si>
    <r>
      <t xml:space="preserve">Приложение № 1
к подпрограмме 2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Оказание содействия занятости населения</t>
    </r>
    <r>
      <rPr>
        <sz val="14"/>
        <rFont val="Calibri"/>
        <family val="2"/>
        <charset val="204"/>
      </rPr>
      <t>»</t>
    </r>
  </si>
  <si>
    <r>
      <t xml:space="preserve">и значения показателей результативности подпрограммы 2 
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Оказание содействия занятости населения</t>
    </r>
    <r>
      <rPr>
        <sz val="14"/>
        <rFont val="Calibri"/>
        <family val="2"/>
        <charset val="204"/>
      </rPr>
      <t>»</t>
    </r>
  </si>
  <si>
    <r>
      <t xml:space="preserve">Приложение № 1
к подпрограмме 3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населения Туруханского района печным отоплением</t>
    </r>
    <r>
      <rPr>
        <sz val="14"/>
        <rFont val="Calibri"/>
        <family val="2"/>
        <charset val="204"/>
      </rPr>
      <t>»</t>
    </r>
  </si>
  <si>
    <r>
      <t xml:space="preserve">и значения показателей результативности подпрограммы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населения Туруханского района печным отоплением</t>
    </r>
    <r>
      <rPr>
        <sz val="14"/>
        <rFont val="Calibri"/>
        <family val="2"/>
        <charset val="204"/>
      </rPr>
      <t>»</t>
    </r>
  </si>
  <si>
    <t>Приложение № 2 
к подпрограмме № 4 «Обеспечение условий реализации программы и прочие мероприятия»</t>
  </si>
  <si>
    <t>Организация общественных работ временной занятости граждан, испытывающих трудности в поиске работы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</si>
  <si>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</si>
  <si>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</si>
  <si>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 xml:space="preserve">                           </t>
  </si>
  <si>
    <t>Приложение № 5</t>
  </si>
  <si>
    <t>Приложение № 7</t>
  </si>
  <si>
    <t>Балл*</t>
  </si>
  <si>
    <t xml:space="preserve">* Расчет показателя:                                                                                                                                                                                                                                                                                 отсутствие обоснованных жалоб  (судебных исков (решений))    со стороны населения  - 5 баллов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обоснованных жалоб  (судебных исков (решений)) со стороны населения: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8 жалоб в год - 4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10 жалоб - 3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12 жалоб - 2 балла до 13 жалоб и больше - 1 балл                                                                                                                                                                                                                      </t>
  </si>
  <si>
    <t>Приложение № 6</t>
  </si>
  <si>
    <t>не менее                 4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</si>
  <si>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</si>
  <si>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</si>
  <si>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</si>
  <si>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</si>
  <si>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</si>
  <si>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</si>
  <si>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</si>
  <si>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</si>
  <si>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</si>
  <si>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</si>
  <si>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 xml:space="preserve">17 детей из 10 семей будут обеспечены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лесу, на промысловых точках) и обратно один раз в год авиационным видом транспорта: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- 7 детей из 6 семей,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- 6 детей из 4 семей.                                                                                           </t>
  </si>
  <si>
    <t xml:space="preserve">* Расчет показателя:                                                                                                                                                                                                                                                                                 отсутствие обоснованных жалоб  (судебных исков (решений))    со стороны населения  - 5 баллов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обоснованных жалоб  (судебных исков (решений)) со стороны населения: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8 жалоб в год - 4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10 жалоб - 3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12 жалоб - 2 балла до 13 жалоб и больше - 1 балл           </t>
  </si>
  <si>
    <t>Предоставление лекарственных и медицинских средств для оказания первичной медицинской помощи охотникам (рыбакам) промысловым из числа коренных малочисленных народов Севера</t>
  </si>
  <si>
    <t xml:space="preserve">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</t>
  </si>
  <si>
    <t>Предоставление ежемесячных социальных выплат охотникам (рыбакам) промысловым из числа  коренных малочисленных народов Севера с учетом почтовых расходов или расходов кредитных организаций</t>
  </si>
  <si>
    <t>Предоставление ежемесячных социальных выплат  охотникам (рыбакам) промысловым их числа  коренных малочисленных народов Севера с учетом почтовых расходов или расходов кредитных организаций</t>
  </si>
  <si>
    <t>Предоставление лекарственных и медицинских средств для оказания первичной медицинской помощи оленеводам из числа коренных малочисленных народов, проживающим в Туруханском районе</t>
  </si>
  <si>
    <t>Организация и проведение праздников  День рыбака, День реки в Туруханском районе.</t>
  </si>
  <si>
    <t xml:space="preserve">Организация и проведение праздников День оленевода в Туруханском районе, обеспечение участия лиц из числа малочисленных народов социально значимых мероприятиях малочисленных народов межмуниципального, краевого, межрегионального и всероссийского уровня </t>
  </si>
  <si>
    <t>11400R5152</t>
  </si>
  <si>
    <t>Всего получателей ежемесячных социальных выплат 45 человек, в том числе оленеводы: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- 45.</t>
  </si>
  <si>
    <t>Будет организован и проведен праздник «День Оленевода» в п. Советская Речка с участием около 110 человек,</t>
  </si>
  <si>
    <t>1.22.</t>
  </si>
  <si>
    <t>1.23.</t>
  </si>
  <si>
    <t>1.24.</t>
  </si>
  <si>
    <t xml:space="preserve">Цель муниципальной программы Туруханского района: создание временной занятости, имеющей социально-значимую направленность, организуемую в качестве дополнительной социальной поддержки безработных граждан, в том числе граждан, испытывающих трудности в поиске работы. Формирование условий для трудоустройства в компании сферы недропользования и их подрядные организации граждан из числа жителей Туруханского района.               </t>
  </si>
  <si>
    <t xml:space="preserve">Количество обученных и трудоустроенных граждан </t>
  </si>
  <si>
    <t>Возмещение затрат, связанных с организацией и проведением  обучения жителей Туруханского района с последующим трудоустройством в компании сферы недропользования и их подрядные организации</t>
  </si>
  <si>
    <t>Обучить и трудоустроить  90 человек</t>
  </si>
  <si>
    <t>Задача.Повышение уровня и качества жизни сельского населения путем создания комфортных условий жизнедеятельности в 12 населенных пунктах, расположенных на межселенной территории Туруханского района.</t>
  </si>
  <si>
    <t>1.21..</t>
  </si>
  <si>
    <t>1.25.</t>
  </si>
  <si>
    <t xml:space="preserve">Устройство новых деревянных тротуаров,  штакетных заборов; 
 Вывоз
снега, мусора, твердых бытовых отходов, ликвидация  несанкционированных свалок;
Приобретение техники, необходимой для проведения работ по благоустройству в населенных пунктах Приобретение ГСМ для тракторной техники;
Чистка  и ремонт 3 –х колодцев  общего пользования с питьевой водой в п. Келлог;
Оснащение улиц указателями с названиями улиц и номерами домов;
</t>
  </si>
  <si>
    <t>к 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комфортной                                                                                                                                                                                                                                                                                                                                                                                                                                                                                                                         среды проживания на территории населенных пунктов                                                                                                                                                                                                                                                                                                                                                                                                                                                    Туруханского района»</t>
  </si>
  <si>
    <t>-</t>
  </si>
  <si>
    <t>Приложение № 1</t>
  </si>
  <si>
    <t xml:space="preserve">к постановлению </t>
  </si>
  <si>
    <t xml:space="preserve">администрации  Туруханского района </t>
  </si>
  <si>
    <t>от 10.12.2018 №1337-п</t>
  </si>
  <si>
    <t>Приложение № 2</t>
  </si>
  <si>
    <t>Приложение № 3</t>
  </si>
  <si>
    <t>Приложение № 4</t>
  </si>
  <si>
    <t>Приложение № 8</t>
  </si>
  <si>
    <t>Содействие развитию налогового потенциала за счет средств местного бюджета</t>
  </si>
  <si>
    <t>11100S7450</t>
  </si>
  <si>
    <t xml:space="preserve">Поставка и монтаж энергосберегающих светодиодных светильников </t>
  </si>
  <si>
    <t>Содействие развитию налогового потенциала</t>
  </si>
  <si>
    <t>Приложение № 9</t>
  </si>
  <si>
    <t>Предоставление лекарственных и медицинских средств для оказания первичной медицинской помощи охотникам (рыбакам) промысловым, оленеводам из числа коренных малочисленных народов Севера</t>
  </si>
  <si>
    <t>Предоставление ежемесячных социальных выплат охотникам (рыбакам) промысловым, оленеводам из числа  коренных малочисленных народов Севера с учетом почтовых расходов или расходов кредитных организаций</t>
  </si>
  <si>
    <t>Организация и проведение праздников  День рыбака, День реки , День оленевода в Туруханском районе.</t>
  </si>
  <si>
    <t xml:space="preserve">130 человек получат единовременную компенсационную выплату, в том числе охотники(рыбаки) сезонные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</si>
  <si>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Ежегодно 132 семьям будет представлена материальная помощь лицам из числа КМНС, в целях уплаты налога на доходы физических лиц за предоставление товарно-материальных ценностей</t>
  </si>
  <si>
    <t xml:space="preserve">50 человек получат лекарственные и медицинские средства для оказания первичной медицинской помощи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</si>
  <si>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получателей ежемесячных социальных выплат 81 человек, в том числе охотники(рыбаки) промысловые</t>
  </si>
  <si>
    <t>Всего получателей товарно-материальных ценностей  144 человека</t>
  </si>
  <si>
    <t xml:space="preserve">26 человек получат лекарственные и медицинские средства для оказания первичной медицинской помощи: п.Советская Речка - 26; </t>
  </si>
  <si>
    <t>Получат комплект для новорожденного 20 человек,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Светлогорск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Горошиха -1,                                                                                                                                               с. Верхнеимбатск - 1.</t>
  </si>
  <si>
    <t>Будет организован и проведен праздник  "День Реки" в п. Келлог, "День рыбака " с участием 305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</si>
</sst>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&quot;р.&quot;_-;\-* #,##0&quot;р.&quot;_-;_-* &quot;-&quot;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#,##0.000"/>
    <numFmt numFmtId="167" formatCode="_-* #,##0.000_р_._-;\-* #,##0.000_р_._-;_-* &quot;-&quot;???_р_._-;_-@_-"/>
    <numFmt numFmtId="168" formatCode="#,##0.000_ ;\-#,##0.000\ "/>
    <numFmt numFmtId="169" formatCode="#,##0_ ;\-#,##0\ "/>
    <numFmt numFmtId="170" formatCode="_-* #,##0_р_._-;\-* #,##0_р_._-;_-* &quot;-&quot;??_р_._-;_-@_-"/>
  </numFmts>
  <fonts count="20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1"/>
      <color rgb="FFFF000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42" fontId="5" fillId="0" borderId="0" applyFont="0" applyFill="0" applyBorder="0" applyAlignment="0" applyProtection="0"/>
  </cellStyleXfs>
  <cellXfs count="211">
    <xf numFmtId="0" fontId="0" fillId="0" borderId="0" xfId="0"/>
    <xf numFmtId="0" fontId="1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2" applyNumberFormat="1" applyFont="1" applyFill="1" applyBorder="1" applyAlignment="1">
      <alignment vertical="center" wrapText="1"/>
    </xf>
    <xf numFmtId="43" fontId="2" fillId="2" borderId="1" xfId="2" applyNumberFormat="1" applyFont="1" applyFill="1" applyBorder="1" applyAlignment="1">
      <alignment horizontal="center" vertical="center" wrapText="1"/>
    </xf>
    <xf numFmtId="169" fontId="2" fillId="2" borderId="1" xfId="2" applyNumberFormat="1" applyFont="1" applyFill="1" applyBorder="1" applyAlignment="1">
      <alignment vertical="center" wrapText="1"/>
    </xf>
    <xf numFmtId="1" fontId="2" fillId="2" borderId="1" xfId="2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1" fontId="2" fillId="2" borderId="1" xfId="0" applyNumberFormat="1" applyFont="1" applyFill="1" applyBorder="1" applyAlignment="1">
      <alignment vertical="center"/>
    </xf>
    <xf numFmtId="167" fontId="2" fillId="2" borderId="1" xfId="2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170" fontId="2" fillId="2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2" applyNumberFormat="1" applyFont="1" applyFill="1"/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166" fontId="6" fillId="2" borderId="1" xfId="2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166" fontId="2" fillId="2" borderId="1" xfId="2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top" wrapText="1"/>
    </xf>
    <xf numFmtId="166" fontId="2" fillId="2" borderId="1" xfId="2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top" wrapText="1"/>
    </xf>
    <xf numFmtId="0" fontId="9" fillId="2" borderId="0" xfId="0" applyFont="1" applyFill="1" applyAlignment="1"/>
    <xf numFmtId="164" fontId="3" fillId="2" borderId="0" xfId="2" applyNumberFormat="1" applyFont="1" applyFill="1" applyAlignment="1"/>
    <xf numFmtId="0" fontId="3" fillId="2" borderId="0" xfId="0" applyFont="1" applyFill="1" applyAlignment="1"/>
    <xf numFmtId="0" fontId="2" fillId="2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/>
    <xf numFmtId="0" fontId="17" fillId="2" borderId="1" xfId="0" applyFont="1" applyFill="1" applyBorder="1" applyAlignment="1">
      <alignment horizontal="left" vertical="center" wrapText="1"/>
    </xf>
    <xf numFmtId="43" fontId="2" fillId="2" borderId="0" xfId="0" applyNumberFormat="1" applyFont="1" applyFill="1"/>
    <xf numFmtId="0" fontId="4" fillId="2" borderId="1" xfId="0" applyFont="1" applyFill="1" applyBorder="1" applyAlignment="1">
      <alignment vertical="center" wrapText="1"/>
    </xf>
    <xf numFmtId="166" fontId="4" fillId="2" borderId="0" xfId="0" applyNumberFormat="1" applyFont="1" applyFill="1"/>
    <xf numFmtId="0" fontId="4" fillId="2" borderId="0" xfId="0" applyFont="1" applyFill="1"/>
    <xf numFmtId="168" fontId="4" fillId="2" borderId="1" xfId="2" applyNumberFormat="1" applyFont="1" applyFill="1" applyBorder="1" applyAlignment="1">
      <alignment vertical="center" wrapText="1"/>
    </xf>
    <xf numFmtId="42" fontId="4" fillId="2" borderId="1" xfId="6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/>
    <xf numFmtId="166" fontId="1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2" fontId="12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" fontId="2" fillId="2" borderId="6" xfId="2" applyNumberFormat="1" applyFont="1" applyFill="1" applyBorder="1" applyAlignment="1">
      <alignment vertical="center" wrapText="1"/>
    </xf>
    <xf numFmtId="1" fontId="2" fillId="2" borderId="5" xfId="2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6" fontId="6" fillId="2" borderId="1" xfId="2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2" fontId="3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0" fontId="2" fillId="2" borderId="1" xfId="4" applyFont="1" applyFill="1" applyBorder="1" applyAlignment="1">
      <alignment horizontal="left" vertical="center" wrapText="1"/>
    </xf>
    <xf numFmtId="0" fontId="2" fillId="2" borderId="1" xfId="4" applyFont="1" applyFill="1" applyBorder="1" applyAlignment="1">
      <alignment horizontal="center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43" fontId="6" fillId="2" borderId="1" xfId="2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3" fontId="2" fillId="2" borderId="1" xfId="2" applyNumberFormat="1" applyFont="1" applyFill="1" applyBorder="1" applyAlignment="1">
      <alignment vertical="top" wrapText="1"/>
    </xf>
    <xf numFmtId="43" fontId="2" fillId="2" borderId="1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167" fontId="2" fillId="2" borderId="1" xfId="2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center" wrapText="1"/>
    </xf>
    <xf numFmtId="17" fontId="2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67" fontId="6" fillId="2" borderId="1" xfId="2" applyNumberFormat="1" applyFont="1" applyFill="1" applyBorder="1" applyAlignment="1">
      <alignment horizontal="left" wrapText="1"/>
    </xf>
    <xf numFmtId="167" fontId="9" fillId="2" borderId="1" xfId="0" applyNumberFormat="1" applyFont="1" applyFill="1" applyBorder="1" applyAlignment="1"/>
    <xf numFmtId="43" fontId="3" fillId="2" borderId="0" xfId="0" applyNumberFormat="1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164" fontId="19" fillId="2" borderId="0" xfId="2" applyNumberFormat="1" applyFont="1" applyFill="1"/>
    <xf numFmtId="0" fontId="13" fillId="2" borderId="8" xfId="0" applyFont="1" applyFill="1" applyBorder="1"/>
    <xf numFmtId="0" fontId="1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167" fontId="2" fillId="2" borderId="5" xfId="2" applyNumberFormat="1" applyFont="1" applyFill="1" applyBorder="1" applyAlignment="1">
      <alignment horizontal="center" vertical="top" wrapText="1"/>
    </xf>
    <xf numFmtId="167" fontId="2" fillId="2" borderId="5" xfId="2" applyNumberFormat="1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167" fontId="2" fillId="2" borderId="6" xfId="2" applyNumberFormat="1" applyFont="1" applyFill="1" applyBorder="1" applyAlignment="1">
      <alignment vertical="top" wrapText="1"/>
    </xf>
    <xf numFmtId="167" fontId="2" fillId="2" borderId="6" xfId="2" applyNumberFormat="1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170" fontId="2" fillId="2" borderId="1" xfId="2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6" fillId="2" borderId="1" xfId="5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8" fillId="2" borderId="3" xfId="4" applyFont="1" applyFill="1" applyBorder="1" applyAlignment="1">
      <alignment horizontal="left" vertical="center" wrapText="1"/>
    </xf>
    <xf numFmtId="0" fontId="8" fillId="2" borderId="4" xfId="4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2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left" vertical="center" wrapText="1"/>
    </xf>
    <xf numFmtId="0" fontId="6" fillId="2" borderId="3" xfId="5" applyFont="1" applyFill="1" applyBorder="1" applyAlignment="1">
      <alignment horizontal="left" vertical="center" wrapText="1"/>
    </xf>
    <xf numFmtId="0" fontId="6" fillId="2" borderId="4" xfId="5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vertical="center" wrapText="1"/>
    </xf>
  </cellXfs>
  <cellStyles count="7">
    <cellStyle name="Гиперссылка" xfId="1" builtinId="8"/>
    <cellStyle name="Денежный [0]" xfId="6" builtinId="7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9;&#1083;&#1077;&#1076;&#1085;&#1080;&#1081;%20&#1074;&#1072;&#1088;&#1080;&#1072;&#1085;&#1090;%20&#1054;&#1090;&#1087;&#1088;&#1072;&#1074;&#1083;&#1077;&#1085;&#1086;%20&#1074;%20&#1072;&#1076;&#1084;&#1080;&#1085;&#1080;&#1089;&#1090;&#1088;&#1072;&#1094;&#1080;&#1102;/&#1055;&#1088;&#1080;&#1083;.%20&#1082;%20&#1087;&#1072;&#1089;&#1087;&#1086;&#1088;&#1090;&#1091;%20&#1052;&#1055;%20%20(1%20&#1083;&#1080;&#1089;&#1090;)%20&#1085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</sheetNames>
    <sheetDataSet>
      <sheetData sheetId="0" refreshError="1">
        <row r="15">
          <cell r="B15" t="str">
            <v>Доля исполненных мероприятий по обеспечению благоустройства сельских населенных пунктах, к общему количеству населенных пунктов, расположенных на межселенной территории Туруханского района;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0"/>
  <sheetViews>
    <sheetView tabSelected="1" view="pageBreakPreview" zoomScaleNormal="70" zoomScaleSheetLayoutView="100" workbookViewId="0">
      <selection activeCell="I25" sqref="I25"/>
    </sheetView>
  </sheetViews>
  <sheetFormatPr defaultRowHeight="15.75" outlineLevelRow="1" x14ac:dyDescent="0.25"/>
  <cols>
    <col min="1" max="1" width="6.375" style="18" customWidth="1"/>
    <col min="2" max="2" width="24.375" style="19" customWidth="1"/>
    <col min="3" max="3" width="11.75" style="19" customWidth="1"/>
    <col min="4" max="4" width="7.625" style="19" customWidth="1"/>
    <col min="5" max="6" width="7.375" style="19" bestFit="1" customWidth="1"/>
    <col min="7" max="8" width="8.5" style="19" customWidth="1"/>
    <col min="9" max="10" width="10.25" style="19" customWidth="1"/>
    <col min="11" max="13" width="14.875" style="19" customWidth="1"/>
    <col min="14" max="16384" width="9" style="19"/>
  </cols>
  <sheetData>
    <row r="1" spans="1:13" ht="18.75" x14ac:dyDescent="0.3">
      <c r="A1" s="158"/>
      <c r="I1" s="26" t="s">
        <v>211</v>
      </c>
    </row>
    <row r="2" spans="1:13" ht="18.75" x14ac:dyDescent="0.3">
      <c r="A2" s="158"/>
      <c r="I2" s="26" t="s">
        <v>212</v>
      </c>
    </row>
    <row r="3" spans="1:13" ht="18.75" x14ac:dyDescent="0.3">
      <c r="A3" s="158"/>
      <c r="I3" s="26" t="s">
        <v>213</v>
      </c>
    </row>
    <row r="4" spans="1:13" ht="18.75" x14ac:dyDescent="0.3">
      <c r="A4" s="158"/>
      <c r="I4" s="26" t="s">
        <v>214</v>
      </c>
    </row>
    <row r="5" spans="1:13" x14ac:dyDescent="0.25">
      <c r="A5" s="158"/>
    </row>
    <row r="6" spans="1:13" ht="15.75" customHeight="1" x14ac:dyDescent="0.25">
      <c r="I6" s="163" t="s">
        <v>10</v>
      </c>
      <c r="J6" s="163"/>
      <c r="K6" s="163"/>
      <c r="L6" s="163"/>
      <c r="M6" s="163"/>
    </row>
    <row r="7" spans="1:13" ht="56.25" customHeight="1" x14ac:dyDescent="0.25">
      <c r="I7" s="164" t="s">
        <v>157</v>
      </c>
      <c r="J7" s="164"/>
      <c r="K7" s="164"/>
      <c r="L7" s="164"/>
      <c r="M7" s="164"/>
    </row>
    <row r="10" spans="1:13" ht="18.75" x14ac:dyDescent="0.25">
      <c r="A10" s="169" t="s">
        <v>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3" ht="18.75" x14ac:dyDescent="0.25">
      <c r="A11" s="169" t="s">
        <v>9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ht="18.75" x14ac:dyDescent="0.25">
      <c r="A12" s="169" t="s">
        <v>7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  <row r="13" spans="1:13" ht="18.75" x14ac:dyDescent="0.25">
      <c r="A13" s="169" t="s">
        <v>8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</row>
    <row r="14" spans="1:13" ht="18.75" x14ac:dyDescent="0.25">
      <c r="A14" s="20"/>
    </row>
    <row r="15" spans="1:13" ht="49.5" customHeight="1" x14ac:dyDescent="0.25">
      <c r="A15" s="165" t="s">
        <v>12</v>
      </c>
      <c r="B15" s="165" t="s">
        <v>4</v>
      </c>
      <c r="C15" s="165" t="s">
        <v>2</v>
      </c>
      <c r="D15" s="165" t="s">
        <v>63</v>
      </c>
      <c r="E15" s="165" t="s">
        <v>5</v>
      </c>
      <c r="F15" s="165"/>
      <c r="G15" s="165"/>
      <c r="H15" s="165"/>
      <c r="I15" s="165"/>
      <c r="J15" s="165"/>
      <c r="K15" s="165"/>
      <c r="L15" s="165"/>
      <c r="M15" s="165"/>
    </row>
    <row r="16" spans="1:13" ht="75.75" customHeight="1" x14ac:dyDescent="0.25">
      <c r="A16" s="165"/>
      <c r="B16" s="165"/>
      <c r="C16" s="165"/>
      <c r="D16" s="165"/>
      <c r="E16" s="165" t="s">
        <v>50</v>
      </c>
      <c r="F16" s="165" t="s">
        <v>51</v>
      </c>
      <c r="G16" s="170" t="s">
        <v>55</v>
      </c>
      <c r="H16" s="165" t="s">
        <v>47</v>
      </c>
      <c r="I16" s="165" t="s">
        <v>48</v>
      </c>
      <c r="J16" s="165" t="s">
        <v>49</v>
      </c>
      <c r="K16" s="165" t="s">
        <v>6</v>
      </c>
      <c r="L16" s="165"/>
      <c r="M16" s="165"/>
    </row>
    <row r="17" spans="1:20" x14ac:dyDescent="0.25">
      <c r="A17" s="165"/>
      <c r="B17" s="165"/>
      <c r="C17" s="165"/>
      <c r="D17" s="165"/>
      <c r="E17" s="165"/>
      <c r="F17" s="165"/>
      <c r="G17" s="170"/>
      <c r="H17" s="165"/>
      <c r="I17" s="165"/>
      <c r="J17" s="165"/>
      <c r="K17" s="2" t="s">
        <v>52</v>
      </c>
      <c r="L17" s="2" t="s">
        <v>53</v>
      </c>
      <c r="M17" s="2" t="s">
        <v>54</v>
      </c>
    </row>
    <row r="18" spans="1:20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</row>
    <row r="19" spans="1:20" ht="37.5" customHeight="1" x14ac:dyDescent="0.25">
      <c r="A19" s="2">
        <v>1</v>
      </c>
      <c r="B19" s="166" t="s">
        <v>135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</row>
    <row r="20" spans="1:20" ht="156" customHeight="1" x14ac:dyDescent="0.25">
      <c r="A20" s="21" t="s">
        <v>3</v>
      </c>
      <c r="B20" s="124" t="str">
        <f>'[1]пр к пасп'!$B$15</f>
        <v>Доля исполненных мероприятий по обеспечению благоустройства сельских населенных пунктах, к общему количеству населенных пунктов, расположенных на межселенной территории Туруханского района;</v>
      </c>
      <c r="C20" s="2" t="s">
        <v>78</v>
      </c>
      <c r="D20" s="2">
        <v>100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2">
        <v>100</v>
      </c>
      <c r="K20" s="2">
        <v>100</v>
      </c>
      <c r="L20" s="2">
        <v>100</v>
      </c>
      <c r="M20" s="2">
        <v>100</v>
      </c>
    </row>
    <row r="21" spans="1:20" ht="60" customHeight="1" x14ac:dyDescent="0.25">
      <c r="A21" s="23">
        <v>2</v>
      </c>
      <c r="B21" s="166" t="s">
        <v>201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</row>
    <row r="22" spans="1:20" ht="69.75" customHeight="1" x14ac:dyDescent="0.25">
      <c r="A22" s="23" t="s">
        <v>60</v>
      </c>
      <c r="B22" s="22" t="s">
        <v>84</v>
      </c>
      <c r="C22" s="10" t="s">
        <v>88</v>
      </c>
      <c r="D22" s="2">
        <v>122</v>
      </c>
      <c r="E22" s="2">
        <v>122</v>
      </c>
      <c r="F22" s="2">
        <v>4</v>
      </c>
      <c r="G22" s="2">
        <v>143</v>
      </c>
      <c r="H22" s="152">
        <v>143</v>
      </c>
      <c r="I22" s="2" t="s">
        <v>152</v>
      </c>
      <c r="J22" s="2" t="s">
        <v>152</v>
      </c>
      <c r="K22" s="2" t="s">
        <v>152</v>
      </c>
      <c r="L22" s="2" t="s">
        <v>152</v>
      </c>
      <c r="M22" s="2" t="s">
        <v>152</v>
      </c>
    </row>
    <row r="23" spans="1:20" ht="50.25" customHeight="1" x14ac:dyDescent="0.25">
      <c r="A23" s="23" t="s">
        <v>80</v>
      </c>
      <c r="B23" s="10" t="s">
        <v>202</v>
      </c>
      <c r="C23" s="10" t="s">
        <v>88</v>
      </c>
      <c r="D23" s="2"/>
      <c r="E23" s="2"/>
      <c r="F23" s="2"/>
      <c r="G23" s="2"/>
      <c r="H23" s="2">
        <v>11</v>
      </c>
      <c r="I23" s="2"/>
      <c r="J23" s="2"/>
      <c r="K23" s="2"/>
      <c r="L23" s="2"/>
      <c r="M23" s="2"/>
    </row>
    <row r="24" spans="1:20" ht="33" customHeight="1" x14ac:dyDescent="0.25">
      <c r="A24" s="23">
        <v>3</v>
      </c>
      <c r="B24" s="160" t="s">
        <v>136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T24" s="19" t="s">
        <v>138</v>
      </c>
    </row>
    <row r="25" spans="1:20" ht="52.5" customHeight="1" x14ac:dyDescent="0.25">
      <c r="A25" s="21" t="s">
        <v>75</v>
      </c>
      <c r="B25" s="22" t="s">
        <v>85</v>
      </c>
      <c r="C25" s="10" t="s">
        <v>87</v>
      </c>
      <c r="D25" s="2"/>
      <c r="E25" s="2">
        <v>20</v>
      </c>
      <c r="F25" s="2">
        <v>20</v>
      </c>
      <c r="G25" s="2">
        <v>4</v>
      </c>
      <c r="H25" s="2" t="s">
        <v>210</v>
      </c>
      <c r="I25" s="2" t="s">
        <v>210</v>
      </c>
      <c r="J25" s="2" t="s">
        <v>153</v>
      </c>
      <c r="K25" s="2" t="s">
        <v>154</v>
      </c>
      <c r="L25" s="2" t="s">
        <v>155</v>
      </c>
      <c r="M25" s="2" t="s">
        <v>156</v>
      </c>
    </row>
    <row r="26" spans="1:20" ht="51.75" customHeight="1" x14ac:dyDescent="0.25">
      <c r="A26" s="23">
        <v>4</v>
      </c>
      <c r="B26" s="160" t="s">
        <v>137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2"/>
    </row>
    <row r="27" spans="1:20" ht="171.75" customHeight="1" x14ac:dyDescent="0.25">
      <c r="A27" s="21" t="s">
        <v>76</v>
      </c>
      <c r="B27" s="10" t="s">
        <v>86</v>
      </c>
      <c r="C27" s="10" t="s">
        <v>172</v>
      </c>
      <c r="D27" s="10">
        <v>5</v>
      </c>
      <c r="E27" s="10">
        <v>5</v>
      </c>
      <c r="F27" s="10">
        <v>5</v>
      </c>
      <c r="G27" s="10">
        <v>5</v>
      </c>
      <c r="H27" s="10">
        <v>5</v>
      </c>
      <c r="I27" s="10">
        <v>5</v>
      </c>
      <c r="J27" s="10">
        <v>5</v>
      </c>
      <c r="K27" s="10">
        <v>5</v>
      </c>
      <c r="L27" s="10">
        <v>5</v>
      </c>
      <c r="M27" s="10">
        <v>5</v>
      </c>
    </row>
    <row r="28" spans="1:20" ht="110.25" customHeight="1" outlineLevel="1" x14ac:dyDescent="0.25">
      <c r="A28" s="167" t="s">
        <v>173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1:20" ht="38.25" hidden="1" customHeight="1" x14ac:dyDescent="0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20" ht="18.75" x14ac:dyDescent="0.25">
      <c r="A30" s="20"/>
    </row>
  </sheetData>
  <mergeCells count="24">
    <mergeCell ref="A28:M28"/>
    <mergeCell ref="A29:M29"/>
    <mergeCell ref="A10:M10"/>
    <mergeCell ref="A11:M11"/>
    <mergeCell ref="A12:M12"/>
    <mergeCell ref="A13:M13"/>
    <mergeCell ref="A15:A17"/>
    <mergeCell ref="B15:B17"/>
    <mergeCell ref="C15:C17"/>
    <mergeCell ref="D15:D17"/>
    <mergeCell ref="E15:M15"/>
    <mergeCell ref="E16:E17"/>
    <mergeCell ref="F16:F17"/>
    <mergeCell ref="G16:G17"/>
    <mergeCell ref="H16:H17"/>
    <mergeCell ref="I16:I17"/>
    <mergeCell ref="B26:M26"/>
    <mergeCell ref="I6:M6"/>
    <mergeCell ref="I7:M7"/>
    <mergeCell ref="J16:J17"/>
    <mergeCell ref="K16:M16"/>
    <mergeCell ref="B19:M19"/>
    <mergeCell ref="B21:M21"/>
    <mergeCell ref="B24:M24"/>
  </mergeCells>
  <pageMargins left="0.78740157480314965" right="0.78740157480314965" top="1.1811023622047245" bottom="0.39370078740157483" header="0.31496062992125984" footer="0.31496062992125984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9"/>
  <sheetViews>
    <sheetView view="pageBreakPreview" zoomScaleNormal="70" zoomScaleSheetLayoutView="100" workbookViewId="0">
      <selection activeCell="F14" sqref="F14"/>
    </sheetView>
  </sheetViews>
  <sheetFormatPr defaultRowHeight="15.75" x14ac:dyDescent="0.25"/>
  <cols>
    <col min="1" max="1" width="5.375" style="18" customWidth="1"/>
    <col min="2" max="2" width="40" style="19" customWidth="1"/>
    <col min="3" max="3" width="11.5" style="18" customWidth="1"/>
    <col min="4" max="4" width="14.875" style="19" customWidth="1"/>
    <col min="5" max="8" width="12" style="19" customWidth="1"/>
    <col min="9" max="16384" width="9" style="19"/>
  </cols>
  <sheetData>
    <row r="1" spans="1:9" ht="87.75" customHeight="1" x14ac:dyDescent="0.25">
      <c r="F1" s="164" t="s">
        <v>159</v>
      </c>
      <c r="G1" s="164"/>
      <c r="H1" s="164"/>
    </row>
    <row r="2" spans="1:9" ht="18.75" x14ac:dyDescent="0.25">
      <c r="A2" s="169" t="s">
        <v>1</v>
      </c>
      <c r="B2" s="169"/>
      <c r="C2" s="169"/>
      <c r="D2" s="169"/>
      <c r="E2" s="169"/>
      <c r="F2" s="169"/>
      <c r="G2" s="169"/>
      <c r="H2" s="127"/>
    </row>
    <row r="3" spans="1:9" ht="18.75" x14ac:dyDescent="0.25">
      <c r="A3" s="179" t="s">
        <v>68</v>
      </c>
      <c r="B3" s="169"/>
      <c r="C3" s="169"/>
      <c r="D3" s="169"/>
      <c r="E3" s="169"/>
      <c r="F3" s="169"/>
      <c r="G3" s="169"/>
      <c r="H3" s="127"/>
    </row>
    <row r="4" spans="1:9" ht="36" customHeight="1" x14ac:dyDescent="0.25">
      <c r="A4" s="179" t="s">
        <v>160</v>
      </c>
      <c r="B4" s="169"/>
      <c r="C4" s="169"/>
      <c r="D4" s="169"/>
      <c r="E4" s="169"/>
      <c r="F4" s="169"/>
      <c r="G4" s="169"/>
      <c r="H4" s="127"/>
    </row>
    <row r="5" spans="1:9" ht="18.75" x14ac:dyDescent="0.25">
      <c r="A5" s="20"/>
    </row>
    <row r="6" spans="1:9" ht="15.75" customHeight="1" x14ac:dyDescent="0.25">
      <c r="A6" s="165" t="s">
        <v>12</v>
      </c>
      <c r="B6" s="165" t="s">
        <v>40</v>
      </c>
      <c r="C6" s="165" t="s">
        <v>2</v>
      </c>
      <c r="D6" s="165" t="s">
        <v>41</v>
      </c>
      <c r="E6" s="165" t="s">
        <v>42</v>
      </c>
      <c r="F6" s="165"/>
      <c r="G6" s="165"/>
      <c r="H6" s="165"/>
      <c r="I6" s="137"/>
    </row>
    <row r="7" spans="1:9" x14ac:dyDescent="0.25">
      <c r="A7" s="165"/>
      <c r="B7" s="165"/>
      <c r="C7" s="165"/>
      <c r="D7" s="165"/>
      <c r="E7" s="2" t="s">
        <v>47</v>
      </c>
      <c r="F7" s="2" t="s">
        <v>48</v>
      </c>
      <c r="G7" s="2" t="s">
        <v>49</v>
      </c>
      <c r="H7" s="126" t="s">
        <v>52</v>
      </c>
    </row>
    <row r="8" spans="1:9" x14ac:dyDescent="0.25">
      <c r="A8" s="2">
        <v>1</v>
      </c>
      <c r="B8" s="2">
        <v>2</v>
      </c>
      <c r="C8" s="2">
        <v>3</v>
      </c>
      <c r="D8" s="2">
        <v>4</v>
      </c>
      <c r="E8" s="2">
        <v>6</v>
      </c>
      <c r="F8" s="2">
        <v>7</v>
      </c>
      <c r="G8" s="2">
        <v>8</v>
      </c>
      <c r="H8" s="126">
        <v>9</v>
      </c>
    </row>
    <row r="9" spans="1:9" ht="55.5" customHeight="1" x14ac:dyDescent="0.25">
      <c r="A9" s="200" t="str">
        <f>'пр 2 к ПП1'!A15:L15</f>
        <v>Цель. Совершенствование системы комплексного благоустройства в населенных пунктах, расположенных на межселенной территории Туруханского района.</v>
      </c>
      <c r="B9" s="201"/>
      <c r="C9" s="201"/>
      <c r="D9" s="201"/>
      <c r="E9" s="201"/>
      <c r="F9" s="201"/>
      <c r="G9" s="201"/>
      <c r="H9" s="202"/>
    </row>
    <row r="10" spans="1:9" ht="38.25" customHeight="1" x14ac:dyDescent="0.25">
      <c r="A10" s="200" t="str">
        <f>'пр 2 к ПП1'!A16:L16</f>
        <v>Задача.Повышение уровня и качества жизни сельского населения путем создания комфортных условий жизнедеятельности в 12 населенных пунктах, расположенных на межселенной территории Туруханского района.</v>
      </c>
      <c r="B10" s="201"/>
      <c r="C10" s="201"/>
      <c r="D10" s="201"/>
      <c r="E10" s="201"/>
      <c r="F10" s="201"/>
      <c r="G10" s="201"/>
      <c r="H10" s="202"/>
    </row>
    <row r="11" spans="1:9" ht="69" customHeight="1" x14ac:dyDescent="0.25">
      <c r="A11" s="2" t="s">
        <v>3</v>
      </c>
      <c r="B11" s="50" t="s">
        <v>79</v>
      </c>
      <c r="C11" s="2" t="s">
        <v>78</v>
      </c>
      <c r="D11" s="2" t="s">
        <v>134</v>
      </c>
      <c r="E11" s="5">
        <v>2</v>
      </c>
      <c r="F11" s="5">
        <v>2</v>
      </c>
      <c r="G11" s="5">
        <v>2</v>
      </c>
      <c r="H11" s="5">
        <v>2</v>
      </c>
    </row>
    <row r="12" spans="1:9" ht="60.75" customHeight="1" x14ac:dyDescent="0.25">
      <c r="A12" s="2" t="s">
        <v>59</v>
      </c>
      <c r="B12" s="50" t="s">
        <v>81</v>
      </c>
      <c r="C12" s="2" t="s">
        <v>133</v>
      </c>
      <c r="D12" s="2" t="s">
        <v>139</v>
      </c>
      <c r="E12" s="153" t="s">
        <v>210</v>
      </c>
      <c r="F12" s="6">
        <v>2</v>
      </c>
      <c r="G12" s="6">
        <v>2</v>
      </c>
      <c r="H12" s="6">
        <v>2</v>
      </c>
    </row>
    <row r="13" spans="1:9" ht="46.5" customHeight="1" x14ac:dyDescent="0.25">
      <c r="A13" s="2" t="s">
        <v>61</v>
      </c>
      <c r="B13" s="51" t="s">
        <v>82</v>
      </c>
      <c r="C13" s="2" t="s">
        <v>133</v>
      </c>
      <c r="D13" s="2" t="s">
        <v>139</v>
      </c>
      <c r="E13" s="153" t="s">
        <v>210</v>
      </c>
      <c r="F13" s="6">
        <v>12</v>
      </c>
      <c r="G13" s="6">
        <v>12</v>
      </c>
      <c r="H13" s="6">
        <v>12</v>
      </c>
    </row>
    <row r="14" spans="1:9" ht="45.75" customHeight="1" x14ac:dyDescent="0.25">
      <c r="A14" s="52" t="s">
        <v>62</v>
      </c>
      <c r="B14" s="50" t="s">
        <v>83</v>
      </c>
      <c r="C14" s="53" t="s">
        <v>90</v>
      </c>
      <c r="D14" s="2" t="s">
        <v>139</v>
      </c>
      <c r="E14" s="54">
        <v>5</v>
      </c>
      <c r="F14" s="54">
        <v>5</v>
      </c>
      <c r="G14" s="54">
        <v>5</v>
      </c>
      <c r="H14" s="54">
        <v>5</v>
      </c>
    </row>
    <row r="15" spans="1:9" ht="18.75" x14ac:dyDescent="0.25">
      <c r="A15" s="20"/>
    </row>
    <row r="16" spans="1:9" ht="18.75" x14ac:dyDescent="0.25">
      <c r="A16" s="20"/>
    </row>
    <row r="19" spans="1:8" x14ac:dyDescent="0.25">
      <c r="A19" s="199" t="s">
        <v>187</v>
      </c>
      <c r="B19" s="199"/>
      <c r="C19" s="199"/>
      <c r="D19" s="199"/>
      <c r="E19" s="199"/>
      <c r="F19" s="199"/>
    </row>
    <row r="20" spans="1:8" x14ac:dyDescent="0.25">
      <c r="A20" s="199"/>
      <c r="B20" s="199"/>
      <c r="C20" s="199"/>
      <c r="D20" s="199"/>
      <c r="E20" s="199"/>
      <c r="F20" s="199"/>
    </row>
    <row r="21" spans="1:8" x14ac:dyDescent="0.25">
      <c r="A21" s="199"/>
      <c r="B21" s="199"/>
      <c r="C21" s="199"/>
      <c r="D21" s="199"/>
      <c r="E21" s="199"/>
      <c r="F21" s="199"/>
      <c r="G21" s="136"/>
      <c r="H21" s="136"/>
    </row>
    <row r="22" spans="1:8" x14ac:dyDescent="0.25">
      <c r="A22" s="199"/>
      <c r="B22" s="199"/>
      <c r="C22" s="199"/>
      <c r="D22" s="199"/>
      <c r="E22" s="199"/>
      <c r="F22" s="199"/>
    </row>
    <row r="23" spans="1:8" x14ac:dyDescent="0.25">
      <c r="A23" s="199"/>
      <c r="B23" s="199"/>
      <c r="C23" s="199"/>
      <c r="D23" s="199"/>
      <c r="E23" s="199"/>
      <c r="F23" s="199"/>
    </row>
    <row r="24" spans="1:8" x14ac:dyDescent="0.25">
      <c r="A24" s="199"/>
      <c r="B24" s="199"/>
      <c r="C24" s="199"/>
      <c r="D24" s="199"/>
      <c r="E24" s="199"/>
      <c r="F24" s="199"/>
    </row>
    <row r="25" spans="1:8" x14ac:dyDescent="0.25">
      <c r="A25" s="199"/>
      <c r="B25" s="199"/>
      <c r="C25" s="199"/>
      <c r="D25" s="199"/>
      <c r="E25" s="199"/>
      <c r="F25" s="199"/>
    </row>
    <row r="26" spans="1:8" x14ac:dyDescent="0.25">
      <c r="A26" s="199"/>
      <c r="B26" s="199"/>
      <c r="C26" s="199"/>
      <c r="D26" s="199"/>
      <c r="E26" s="199"/>
      <c r="F26" s="199"/>
    </row>
    <row r="27" spans="1:8" x14ac:dyDescent="0.25">
      <c r="A27" s="199"/>
      <c r="B27" s="199"/>
      <c r="C27" s="199"/>
      <c r="D27" s="199"/>
      <c r="E27" s="199"/>
      <c r="F27" s="199"/>
    </row>
    <row r="28" spans="1:8" x14ac:dyDescent="0.25">
      <c r="A28" s="199"/>
      <c r="B28" s="199"/>
      <c r="C28" s="199"/>
      <c r="D28" s="199"/>
      <c r="E28" s="199"/>
      <c r="F28" s="199"/>
    </row>
    <row r="29" spans="1:8" x14ac:dyDescent="0.25">
      <c r="A29" s="199"/>
      <c r="B29" s="199"/>
      <c r="C29" s="199"/>
      <c r="D29" s="199"/>
      <c r="E29" s="199"/>
      <c r="F29" s="199"/>
    </row>
  </sheetData>
  <mergeCells count="12">
    <mergeCell ref="F1:H1"/>
    <mergeCell ref="E6:H6"/>
    <mergeCell ref="A19:F29"/>
    <mergeCell ref="A2:G2"/>
    <mergeCell ref="A3:G3"/>
    <mergeCell ref="A6:A7"/>
    <mergeCell ref="B6:B7"/>
    <mergeCell ref="C6:C7"/>
    <mergeCell ref="D6:D7"/>
    <mergeCell ref="A4:G4"/>
    <mergeCell ref="A9:H9"/>
    <mergeCell ref="A10:H10"/>
  </mergeCells>
  <pageMargins left="0.78740157480314965" right="0.39370078740157483" top="1.1811023622047245" bottom="0.39370078740157483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8"/>
  <sheetViews>
    <sheetView view="pageBreakPreview" zoomScaleNormal="100" zoomScaleSheetLayoutView="100" workbookViewId="0">
      <selection activeCell="C15" sqref="C15"/>
    </sheetView>
  </sheetViews>
  <sheetFormatPr defaultRowHeight="15.75" x14ac:dyDescent="0.25"/>
  <cols>
    <col min="1" max="1" width="5.375" style="18" customWidth="1"/>
    <col min="2" max="2" width="42.125" style="19" customWidth="1"/>
    <col min="3" max="3" width="11.5" style="18" customWidth="1"/>
    <col min="4" max="4" width="14.875" style="19" customWidth="1"/>
    <col min="5" max="5" width="13.625" style="19" customWidth="1"/>
    <col min="6" max="8" width="12" style="19" customWidth="1"/>
    <col min="9" max="16384" width="9" style="19"/>
  </cols>
  <sheetData>
    <row r="1" spans="1:8" ht="64.5" customHeight="1" x14ac:dyDescent="0.25">
      <c r="E1" s="164" t="s">
        <v>161</v>
      </c>
      <c r="F1" s="164"/>
      <c r="G1" s="164"/>
      <c r="H1" s="164"/>
    </row>
    <row r="2" spans="1:8" ht="18.75" x14ac:dyDescent="0.25">
      <c r="A2" s="20"/>
    </row>
    <row r="3" spans="1:8" ht="18.75" x14ac:dyDescent="0.25">
      <c r="A3" s="20"/>
    </row>
    <row r="4" spans="1:8" ht="18.75" x14ac:dyDescent="0.25">
      <c r="A4" s="169" t="s">
        <v>1</v>
      </c>
      <c r="B4" s="169"/>
      <c r="C4" s="169"/>
      <c r="D4" s="169"/>
      <c r="E4" s="169"/>
      <c r="F4" s="169"/>
      <c r="G4" s="169"/>
      <c r="H4" s="169"/>
    </row>
    <row r="5" spans="1:8" ht="48" customHeight="1" x14ac:dyDescent="0.25">
      <c r="A5" s="179" t="s">
        <v>162</v>
      </c>
      <c r="B5" s="169"/>
      <c r="C5" s="169"/>
      <c r="D5" s="169"/>
      <c r="E5" s="169"/>
      <c r="F5" s="169"/>
      <c r="G5" s="169"/>
      <c r="H5" s="169"/>
    </row>
    <row r="6" spans="1:8" ht="18.75" x14ac:dyDescent="0.25">
      <c r="A6" s="20"/>
    </row>
    <row r="7" spans="1:8" x14ac:dyDescent="0.25">
      <c r="A7" s="165" t="s">
        <v>12</v>
      </c>
      <c r="B7" s="165" t="s">
        <v>40</v>
      </c>
      <c r="C7" s="165" t="s">
        <v>2</v>
      </c>
      <c r="D7" s="165" t="s">
        <v>41</v>
      </c>
      <c r="E7" s="165" t="s">
        <v>42</v>
      </c>
      <c r="F7" s="165"/>
      <c r="G7" s="165"/>
      <c r="H7" s="165"/>
    </row>
    <row r="8" spans="1:8" x14ac:dyDescent="0.25">
      <c r="A8" s="165"/>
      <c r="B8" s="165"/>
      <c r="C8" s="165"/>
      <c r="D8" s="165"/>
      <c r="E8" s="49" t="s">
        <v>47</v>
      </c>
      <c r="F8" s="2" t="s">
        <v>48</v>
      </c>
      <c r="G8" s="2" t="s">
        <v>49</v>
      </c>
      <c r="H8" s="126" t="s">
        <v>52</v>
      </c>
    </row>
    <row r="9" spans="1:8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x14ac:dyDescent="0.25">
      <c r="A10" s="203" t="str">
        <f>'пр 2 к ПП2'!A15:L15</f>
        <v>Цель. Создание временной занятости, имеющей социально-значимую направленность, организуемую в качестве дополнительной социальной поддержки безработных граждан, в том числе граждан, испытывающих трудности в поиске работы;</v>
      </c>
      <c r="B10" s="204"/>
      <c r="C10" s="204"/>
      <c r="D10" s="204"/>
      <c r="E10" s="204"/>
      <c r="F10" s="204"/>
      <c r="G10" s="204"/>
      <c r="H10" s="205"/>
    </row>
    <row r="11" spans="1:8" ht="42.75" customHeight="1" x14ac:dyDescent="0.25">
      <c r="A11" s="203" t="str">
        <f>'пр 2 к ПП2'!A16:L16</f>
        <v>Задача 1. Осуществление мероприятий, направленных на содействие занятости безработных граждан, предоставление им возможности получать гарантированный заработок, сохранить мотивацию к труду;</v>
      </c>
      <c r="B11" s="204"/>
      <c r="C11" s="204"/>
      <c r="D11" s="204"/>
      <c r="E11" s="204"/>
      <c r="F11" s="204"/>
      <c r="G11" s="204"/>
      <c r="H11" s="205"/>
    </row>
    <row r="12" spans="1:8" ht="80.25" customHeight="1" x14ac:dyDescent="0.25">
      <c r="A12" s="2" t="s">
        <v>3</v>
      </c>
      <c r="B12" s="55" t="s">
        <v>84</v>
      </c>
      <c r="C12" s="2" t="s">
        <v>130</v>
      </c>
      <c r="D12" s="2" t="s">
        <v>58</v>
      </c>
      <c r="E12" s="17">
        <v>143</v>
      </c>
      <c r="F12" s="4" t="s">
        <v>89</v>
      </c>
      <c r="G12" s="4" t="s">
        <v>89</v>
      </c>
      <c r="H12" s="4" t="s">
        <v>89</v>
      </c>
    </row>
    <row r="13" spans="1:8" ht="80.25" customHeight="1" x14ac:dyDescent="0.25">
      <c r="A13" s="2" t="s">
        <v>59</v>
      </c>
      <c r="B13" s="55" t="s">
        <v>202</v>
      </c>
      <c r="C13" s="2" t="s">
        <v>130</v>
      </c>
      <c r="D13" s="2" t="s">
        <v>58</v>
      </c>
      <c r="E13" s="154">
        <v>11</v>
      </c>
      <c r="F13" s="4"/>
      <c r="G13" s="4"/>
      <c r="H13" s="4"/>
    </row>
    <row r="14" spans="1:8" x14ac:dyDescent="0.25">
      <c r="A14" s="2"/>
      <c r="B14" s="10"/>
      <c r="C14" s="2"/>
      <c r="D14" s="2"/>
      <c r="E14" s="3"/>
      <c r="F14" s="3"/>
      <c r="G14" s="3"/>
      <c r="H14" s="3"/>
    </row>
    <row r="15" spans="1:8" ht="18.75" x14ac:dyDescent="0.25">
      <c r="A15" s="20"/>
    </row>
    <row r="18" spans="5:5" x14ac:dyDescent="0.25">
      <c r="E18" s="56"/>
    </row>
  </sheetData>
  <mergeCells count="10">
    <mergeCell ref="E1:H1"/>
    <mergeCell ref="A10:H10"/>
    <mergeCell ref="A11:H1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7"/>
  <sheetViews>
    <sheetView view="pageBreakPreview" zoomScale="115" zoomScaleNormal="85" zoomScaleSheetLayoutView="115" workbookViewId="0">
      <selection activeCell="K36" sqref="K36"/>
    </sheetView>
  </sheetViews>
  <sheetFormatPr defaultRowHeight="15.75" x14ac:dyDescent="0.25"/>
  <cols>
    <col min="1" max="1" width="4.875" style="18" customWidth="1"/>
    <col min="2" max="2" width="15.75" style="19" customWidth="1"/>
    <col min="3" max="3" width="17.375" style="19" customWidth="1"/>
    <col min="4" max="4" width="24.5" style="19" customWidth="1"/>
    <col min="5" max="5" width="9" style="18"/>
    <col min="6" max="8" width="9" style="19"/>
    <col min="9" max="9" width="12.25" style="19" hidden="1" customWidth="1"/>
    <col min="10" max="10" width="13.875" style="19" customWidth="1"/>
    <col min="11" max="12" width="12.25" style="19" customWidth="1"/>
    <col min="13" max="13" width="14.25" style="19" customWidth="1"/>
    <col min="14" max="15" width="10.875" style="19" bestFit="1" customWidth="1"/>
    <col min="16" max="16384" width="9" style="19"/>
  </cols>
  <sheetData>
    <row r="1" spans="1:13" ht="18.75" x14ac:dyDescent="0.3">
      <c r="A1" s="158"/>
      <c r="E1" s="158"/>
      <c r="J1" s="26" t="s">
        <v>215</v>
      </c>
    </row>
    <row r="2" spans="1:13" ht="18.75" x14ac:dyDescent="0.3">
      <c r="A2" s="158"/>
      <c r="E2" s="158"/>
      <c r="J2" s="26" t="s">
        <v>212</v>
      </c>
    </row>
    <row r="3" spans="1:13" ht="18.75" x14ac:dyDescent="0.3">
      <c r="A3" s="158"/>
      <c r="E3" s="158"/>
      <c r="J3" s="26" t="s">
        <v>213</v>
      </c>
    </row>
    <row r="4" spans="1:13" ht="18.75" x14ac:dyDescent="0.3">
      <c r="A4" s="158"/>
      <c r="E4" s="158"/>
      <c r="J4" s="26" t="s">
        <v>214</v>
      </c>
    </row>
    <row r="5" spans="1:13" x14ac:dyDescent="0.25">
      <c r="A5" s="158"/>
      <c r="E5" s="158"/>
    </row>
    <row r="6" spans="1:13" ht="15.75" customHeight="1" x14ac:dyDescent="0.25">
      <c r="I6" s="163" t="s">
        <v>174</v>
      </c>
      <c r="J6" s="163"/>
      <c r="K6" s="163"/>
      <c r="L6" s="163"/>
      <c r="M6" s="163"/>
    </row>
    <row r="7" spans="1:13" ht="73.5" customHeight="1" x14ac:dyDescent="0.25">
      <c r="I7" s="164" t="s">
        <v>158</v>
      </c>
      <c r="J7" s="164"/>
      <c r="K7" s="164"/>
      <c r="L7" s="164"/>
      <c r="M7" s="164"/>
    </row>
    <row r="8" spans="1:13" ht="18.75" x14ac:dyDescent="0.25">
      <c r="A8" s="20"/>
    </row>
    <row r="9" spans="1:13" ht="18.75" x14ac:dyDescent="0.25">
      <c r="A9" s="20"/>
    </row>
    <row r="10" spans="1:13" ht="18.75" x14ac:dyDescent="0.25">
      <c r="A10" s="169" t="s">
        <v>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3" ht="18.75" x14ac:dyDescent="0.25">
      <c r="A11" s="169" t="s">
        <v>73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ht="18.75" x14ac:dyDescent="0.25">
      <c r="A12" s="169" t="s">
        <v>74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  <row r="13" spans="1:13" ht="18.75" x14ac:dyDescent="0.25">
      <c r="A13" s="169" t="s">
        <v>30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</row>
    <row r="14" spans="1:13" ht="18.75" x14ac:dyDescent="0.25">
      <c r="A14" s="20"/>
    </row>
    <row r="15" spans="1:13" ht="18.75" x14ac:dyDescent="0.25">
      <c r="M15" s="29" t="s">
        <v>13</v>
      </c>
    </row>
    <row r="16" spans="1:13" ht="60" customHeight="1" x14ac:dyDescent="0.25">
      <c r="A16" s="165" t="s">
        <v>12</v>
      </c>
      <c r="B16" s="165" t="s">
        <v>27</v>
      </c>
      <c r="C16" s="165" t="s">
        <v>28</v>
      </c>
      <c r="D16" s="165" t="s">
        <v>16</v>
      </c>
      <c r="E16" s="165" t="s">
        <v>17</v>
      </c>
      <c r="F16" s="165"/>
      <c r="G16" s="165"/>
      <c r="H16" s="165"/>
      <c r="I16" s="2" t="s">
        <v>47</v>
      </c>
      <c r="J16" s="2" t="s">
        <v>48</v>
      </c>
      <c r="K16" s="2" t="s">
        <v>49</v>
      </c>
      <c r="L16" s="126" t="s">
        <v>52</v>
      </c>
      <c r="M16" s="165" t="s">
        <v>18</v>
      </c>
    </row>
    <row r="17" spans="1:15" ht="49.5" customHeight="1" x14ac:dyDescent="0.25">
      <c r="A17" s="165"/>
      <c r="B17" s="165"/>
      <c r="C17" s="165"/>
      <c r="D17" s="165"/>
      <c r="E17" s="2" t="s">
        <v>19</v>
      </c>
      <c r="F17" s="2" t="s">
        <v>20</v>
      </c>
      <c r="G17" s="2" t="s">
        <v>21</v>
      </c>
      <c r="H17" s="2" t="s">
        <v>22</v>
      </c>
      <c r="I17" s="2" t="s">
        <v>23</v>
      </c>
      <c r="J17" s="2" t="s">
        <v>23</v>
      </c>
      <c r="K17" s="2" t="s">
        <v>23</v>
      </c>
      <c r="L17" s="126" t="s">
        <v>23</v>
      </c>
      <c r="M17" s="165"/>
    </row>
    <row r="18" spans="1:15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26">
        <v>12</v>
      </c>
      <c r="M18" s="2">
        <v>13</v>
      </c>
    </row>
    <row r="19" spans="1:15" s="59" customFormat="1" ht="78.75" x14ac:dyDescent="0.25">
      <c r="A19" s="171">
        <v>1</v>
      </c>
      <c r="B19" s="172" t="s">
        <v>33</v>
      </c>
      <c r="C19" s="172" t="s">
        <v>91</v>
      </c>
      <c r="D19" s="57" t="s">
        <v>72</v>
      </c>
      <c r="E19" s="9" t="s">
        <v>24</v>
      </c>
      <c r="F19" s="9" t="s">
        <v>24</v>
      </c>
      <c r="G19" s="9" t="s">
        <v>24</v>
      </c>
      <c r="H19" s="7" t="s">
        <v>24</v>
      </c>
      <c r="I19" s="8">
        <f>I21+I22</f>
        <v>80101.874000000011</v>
      </c>
      <c r="J19" s="8">
        <f>J21+J22</f>
        <v>103791.17899999999</v>
      </c>
      <c r="K19" s="8">
        <f>K21+K22</f>
        <v>70837.551000000007</v>
      </c>
      <c r="L19" s="8">
        <f>L21+L22</f>
        <v>70837.551000000007</v>
      </c>
      <c r="M19" s="8">
        <f>M21+M22</f>
        <v>253847.83300000001</v>
      </c>
      <c r="N19" s="58">
        <f>I19-73394.838</f>
        <v>6707.0360000000073</v>
      </c>
      <c r="O19" s="58"/>
    </row>
    <row r="20" spans="1:15" s="59" customFormat="1" x14ac:dyDescent="0.25">
      <c r="A20" s="171"/>
      <c r="B20" s="172"/>
      <c r="C20" s="172"/>
      <c r="D20" s="57" t="s">
        <v>25</v>
      </c>
      <c r="E20" s="9"/>
      <c r="F20" s="9" t="s">
        <v>24</v>
      </c>
      <c r="G20" s="9" t="s">
        <v>24</v>
      </c>
      <c r="H20" s="7" t="s">
        <v>24</v>
      </c>
      <c r="I20" s="8"/>
      <c r="J20" s="8"/>
      <c r="K20" s="8"/>
      <c r="L20" s="8"/>
      <c r="M20" s="8">
        <f t="shared" ref="M20:M32" si="0">SUM(I20:K20)</f>
        <v>0</v>
      </c>
    </row>
    <row r="21" spans="1:15" s="59" customFormat="1" ht="31.5" x14ac:dyDescent="0.25">
      <c r="A21" s="171"/>
      <c r="B21" s="172"/>
      <c r="C21" s="172"/>
      <c r="D21" s="57" t="s">
        <v>56</v>
      </c>
      <c r="E21" s="9">
        <v>241</v>
      </c>
      <c r="F21" s="9" t="s">
        <v>24</v>
      </c>
      <c r="G21" s="9" t="s">
        <v>24</v>
      </c>
      <c r="H21" s="7" t="s">
        <v>24</v>
      </c>
      <c r="I21" s="8">
        <f>I30</f>
        <v>2007.0360000000001</v>
      </c>
      <c r="J21" s="8">
        <f>J30</f>
        <v>1366.385</v>
      </c>
      <c r="K21" s="8">
        <f>K30</f>
        <v>1124.2650000000001</v>
      </c>
      <c r="L21" s="8">
        <f>L30</f>
        <v>1124.2650000000001</v>
      </c>
      <c r="M21" s="8">
        <f>M30</f>
        <v>3614.915</v>
      </c>
      <c r="O21" s="58"/>
    </row>
    <row r="22" spans="1:15" s="59" customFormat="1" ht="63" x14ac:dyDescent="0.25">
      <c r="A22" s="171"/>
      <c r="B22" s="172"/>
      <c r="C22" s="172"/>
      <c r="D22" s="57" t="s">
        <v>67</v>
      </c>
      <c r="E22" s="9">
        <v>242</v>
      </c>
      <c r="F22" s="9" t="s">
        <v>24</v>
      </c>
      <c r="G22" s="9" t="s">
        <v>24</v>
      </c>
      <c r="H22" s="7" t="s">
        <v>24</v>
      </c>
      <c r="I22" s="8">
        <f>I23+I29+I31+I34</f>
        <v>78094.838000000003</v>
      </c>
      <c r="J22" s="8">
        <f>J23+J29+J31+J34</f>
        <v>102424.79399999999</v>
      </c>
      <c r="K22" s="8">
        <f>K23+K29+K31+K34</f>
        <v>69713.286000000007</v>
      </c>
      <c r="L22" s="8">
        <f>L23+L29+L31+L34</f>
        <v>69713.286000000007</v>
      </c>
      <c r="M22" s="8">
        <f t="shared" si="0"/>
        <v>250232.91800000001</v>
      </c>
      <c r="N22" s="58"/>
      <c r="O22" s="58"/>
    </row>
    <row r="23" spans="1:15" s="59" customFormat="1" ht="94.5" x14ac:dyDescent="0.25">
      <c r="A23" s="171" t="s">
        <v>3</v>
      </c>
      <c r="B23" s="172" t="s">
        <v>11</v>
      </c>
      <c r="C23" s="172" t="s">
        <v>92</v>
      </c>
      <c r="D23" s="57" t="s">
        <v>29</v>
      </c>
      <c r="E23" s="9"/>
      <c r="F23" s="9" t="s">
        <v>24</v>
      </c>
      <c r="G23" s="9" t="s">
        <v>24</v>
      </c>
      <c r="H23" s="7" t="s">
        <v>24</v>
      </c>
      <c r="I23" s="8">
        <f>I25</f>
        <v>29876.628000000001</v>
      </c>
      <c r="J23" s="8">
        <f>J25</f>
        <v>35473.684999999998</v>
      </c>
      <c r="K23" s="8">
        <f>K25</f>
        <v>15279.165000000001</v>
      </c>
      <c r="L23" s="8">
        <f>L25</f>
        <v>15279.165000000001</v>
      </c>
      <c r="M23" s="8">
        <f>J23+K23+L23</f>
        <v>66032.014999999999</v>
      </c>
    </row>
    <row r="24" spans="1:15" s="59" customFormat="1" x14ac:dyDescent="0.25">
      <c r="A24" s="171"/>
      <c r="B24" s="172"/>
      <c r="C24" s="172"/>
      <c r="D24" s="57" t="s">
        <v>25</v>
      </c>
      <c r="E24" s="9"/>
      <c r="F24" s="9" t="s">
        <v>24</v>
      </c>
      <c r="G24" s="9" t="s">
        <v>24</v>
      </c>
      <c r="H24" s="7" t="s">
        <v>24</v>
      </c>
      <c r="I24" s="8"/>
      <c r="J24" s="8"/>
      <c r="K24" s="8"/>
      <c r="L24" s="8"/>
      <c r="M24" s="8"/>
    </row>
    <row r="25" spans="1:15" s="59" customFormat="1" ht="63" x14ac:dyDescent="0.25">
      <c r="A25" s="171"/>
      <c r="B25" s="172"/>
      <c r="C25" s="172"/>
      <c r="D25" s="57" t="s">
        <v>67</v>
      </c>
      <c r="E25" s="9">
        <f>E22</f>
        <v>242</v>
      </c>
      <c r="F25" s="9" t="s">
        <v>24</v>
      </c>
      <c r="G25" s="9" t="s">
        <v>24</v>
      </c>
      <c r="H25" s="7" t="s">
        <v>24</v>
      </c>
      <c r="I25" s="60">
        <f>28876.128+1500-499.5</f>
        <v>29876.628000000001</v>
      </c>
      <c r="J25" s="8">
        <v>35473.684999999998</v>
      </c>
      <c r="K25" s="8">
        <v>15279.165000000001</v>
      </c>
      <c r="L25" s="8">
        <v>15279.165000000001</v>
      </c>
      <c r="M25" s="8">
        <f>SUM(J25:L25)</f>
        <v>66032.014999999999</v>
      </c>
    </row>
    <row r="26" spans="1:15" s="59" customFormat="1" x14ac:dyDescent="0.25">
      <c r="A26" s="171"/>
      <c r="B26" s="172"/>
      <c r="C26" s="172"/>
      <c r="D26" s="57"/>
      <c r="E26" s="9"/>
      <c r="F26" s="9" t="s">
        <v>24</v>
      </c>
      <c r="G26" s="9" t="s">
        <v>24</v>
      </c>
      <c r="H26" s="7" t="s">
        <v>24</v>
      </c>
      <c r="I26" s="8"/>
      <c r="J26" s="8"/>
      <c r="K26" s="8"/>
      <c r="L26" s="8"/>
      <c r="M26" s="8"/>
    </row>
    <row r="27" spans="1:15" s="59" customFormat="1" ht="31.5" x14ac:dyDescent="0.25">
      <c r="A27" s="171" t="s">
        <v>59</v>
      </c>
      <c r="B27" s="172" t="s">
        <v>64</v>
      </c>
      <c r="C27" s="172" t="s">
        <v>93</v>
      </c>
      <c r="D27" s="57" t="s">
        <v>26</v>
      </c>
      <c r="E27" s="9"/>
      <c r="F27" s="9" t="s">
        <v>24</v>
      </c>
      <c r="G27" s="9" t="s">
        <v>24</v>
      </c>
      <c r="H27" s="7" t="s">
        <v>24</v>
      </c>
      <c r="I27" s="8">
        <f>I29+I30</f>
        <v>2358.2910000000002</v>
      </c>
      <c r="J27" s="8">
        <f>J29+J30</f>
        <v>1788.7</v>
      </c>
      <c r="K27" s="8">
        <f>K29+K30</f>
        <v>1475.52</v>
      </c>
      <c r="L27" s="8">
        <f>L29+L30</f>
        <v>1475.52</v>
      </c>
      <c r="M27" s="8">
        <f>SUM(J27:L27)</f>
        <v>4739.74</v>
      </c>
    </row>
    <row r="28" spans="1:15" s="59" customFormat="1" x14ac:dyDescent="0.25">
      <c r="A28" s="171"/>
      <c r="B28" s="172"/>
      <c r="C28" s="172"/>
      <c r="D28" s="57" t="s">
        <v>25</v>
      </c>
      <c r="E28" s="9"/>
      <c r="F28" s="9" t="s">
        <v>24</v>
      </c>
      <c r="G28" s="9" t="s">
        <v>24</v>
      </c>
      <c r="H28" s="7" t="s">
        <v>24</v>
      </c>
      <c r="I28" s="8"/>
      <c r="J28" s="61"/>
      <c r="K28" s="8"/>
      <c r="L28" s="8"/>
      <c r="M28" s="8"/>
    </row>
    <row r="29" spans="1:15" s="59" customFormat="1" ht="63" x14ac:dyDescent="0.25">
      <c r="A29" s="171"/>
      <c r="B29" s="172"/>
      <c r="C29" s="172"/>
      <c r="D29" s="57" t="s">
        <v>67</v>
      </c>
      <c r="E29" s="9">
        <v>242</v>
      </c>
      <c r="F29" s="9"/>
      <c r="G29" s="9"/>
      <c r="H29" s="7"/>
      <c r="I29" s="62">
        <v>351.255</v>
      </c>
      <c r="J29" s="62">
        <v>422.315</v>
      </c>
      <c r="K29" s="62">
        <v>351.255</v>
      </c>
      <c r="L29" s="62">
        <v>351.255</v>
      </c>
      <c r="M29" s="63">
        <f>J29+K29+L29</f>
        <v>1124.8249999999998</v>
      </c>
    </row>
    <row r="30" spans="1:15" s="59" customFormat="1" ht="31.5" x14ac:dyDescent="0.25">
      <c r="A30" s="171"/>
      <c r="B30" s="172"/>
      <c r="C30" s="172"/>
      <c r="D30" s="57" t="s">
        <v>56</v>
      </c>
      <c r="E30" s="9">
        <f>E21</f>
        <v>241</v>
      </c>
      <c r="F30" s="9" t="s">
        <v>24</v>
      </c>
      <c r="G30" s="9" t="s">
        <v>24</v>
      </c>
      <c r="H30" s="7" t="s">
        <v>24</v>
      </c>
      <c r="I30" s="62">
        <v>2007.0360000000001</v>
      </c>
      <c r="J30" s="62">
        <v>1366.385</v>
      </c>
      <c r="K30" s="62">
        <v>1124.2650000000001</v>
      </c>
      <c r="L30" s="62">
        <v>1124.2650000000001</v>
      </c>
      <c r="M30" s="63">
        <f>J30+K30+L30</f>
        <v>3614.915</v>
      </c>
    </row>
    <row r="31" spans="1:15" s="59" customFormat="1" ht="31.5" customHeight="1" x14ac:dyDescent="0.25">
      <c r="A31" s="171" t="s">
        <v>61</v>
      </c>
      <c r="B31" s="172" t="s">
        <v>65</v>
      </c>
      <c r="C31" s="172" t="s">
        <v>85</v>
      </c>
      <c r="D31" s="57" t="s">
        <v>26</v>
      </c>
      <c r="E31" s="9"/>
      <c r="F31" s="9" t="s">
        <v>24</v>
      </c>
      <c r="G31" s="9" t="s">
        <v>24</v>
      </c>
      <c r="H31" s="7" t="s">
        <v>24</v>
      </c>
      <c r="I31" s="8">
        <f>I33</f>
        <v>400</v>
      </c>
      <c r="J31" s="8">
        <f>J33</f>
        <v>0</v>
      </c>
      <c r="K31" s="8">
        <f t="shared" ref="K31:L31" si="1">K33</f>
        <v>400</v>
      </c>
      <c r="L31" s="8">
        <f t="shared" si="1"/>
        <v>400</v>
      </c>
      <c r="M31" s="8">
        <f>SUM(J31:L31)</f>
        <v>800</v>
      </c>
    </row>
    <row r="32" spans="1:15" s="59" customFormat="1" x14ac:dyDescent="0.25">
      <c r="A32" s="171"/>
      <c r="B32" s="172"/>
      <c r="C32" s="172"/>
      <c r="D32" s="57" t="s">
        <v>25</v>
      </c>
      <c r="E32" s="9"/>
      <c r="F32" s="9" t="s">
        <v>24</v>
      </c>
      <c r="G32" s="9" t="s">
        <v>24</v>
      </c>
      <c r="H32" s="7" t="s">
        <v>24</v>
      </c>
      <c r="I32" s="8"/>
      <c r="J32" s="8"/>
      <c r="K32" s="8"/>
      <c r="L32" s="8"/>
      <c r="M32" s="8">
        <f t="shared" si="0"/>
        <v>0</v>
      </c>
    </row>
    <row r="33" spans="1:19" s="59" customFormat="1" ht="63" x14ac:dyDescent="0.25">
      <c r="A33" s="171"/>
      <c r="B33" s="172"/>
      <c r="C33" s="172"/>
      <c r="D33" s="57" t="s">
        <v>67</v>
      </c>
      <c r="E33" s="9">
        <v>242</v>
      </c>
      <c r="F33" s="9" t="s">
        <v>24</v>
      </c>
      <c r="G33" s="9" t="s">
        <v>24</v>
      </c>
      <c r="H33" s="7" t="s">
        <v>24</v>
      </c>
      <c r="I33" s="8">
        <v>400</v>
      </c>
      <c r="J33" s="8"/>
      <c r="K33" s="8">
        <v>400</v>
      </c>
      <c r="L33" s="8">
        <v>400</v>
      </c>
      <c r="M33" s="8">
        <f>J33+K33+L33</f>
        <v>800</v>
      </c>
    </row>
    <row r="34" spans="1:19" s="66" customFormat="1" ht="31.5" customHeight="1" x14ac:dyDescent="0.25">
      <c r="A34" s="64" t="s">
        <v>61</v>
      </c>
      <c r="B34" s="65" t="s">
        <v>66</v>
      </c>
      <c r="C34" s="65" t="s">
        <v>94</v>
      </c>
      <c r="D34" s="57" t="s">
        <v>26</v>
      </c>
      <c r="E34" s="9"/>
      <c r="F34" s="9" t="s">
        <v>24</v>
      </c>
      <c r="G34" s="9" t="s">
        <v>24</v>
      </c>
      <c r="H34" s="7" t="s">
        <v>24</v>
      </c>
      <c r="I34" s="8">
        <f>I36</f>
        <v>47466.955000000002</v>
      </c>
      <c r="J34" s="8">
        <f>J36</f>
        <v>66528.793999999994</v>
      </c>
      <c r="K34" s="8">
        <f>K36</f>
        <v>53682.866000000002</v>
      </c>
      <c r="L34" s="8">
        <f>L36</f>
        <v>53682.866000000002</v>
      </c>
      <c r="M34" s="8">
        <f>J34+K34+L34</f>
        <v>173894.52600000001</v>
      </c>
      <c r="S34" s="67"/>
    </row>
    <row r="35" spans="1:19" s="66" customFormat="1" ht="60.75" customHeight="1" x14ac:dyDescent="0.25">
      <c r="A35" s="64"/>
      <c r="B35" s="65"/>
      <c r="C35" s="65"/>
      <c r="D35" s="57" t="s">
        <v>25</v>
      </c>
      <c r="E35" s="9"/>
      <c r="F35" s="9" t="s">
        <v>24</v>
      </c>
      <c r="G35" s="9" t="s">
        <v>24</v>
      </c>
      <c r="H35" s="7" t="s">
        <v>24</v>
      </c>
      <c r="I35" s="8"/>
      <c r="J35" s="8"/>
      <c r="K35" s="8"/>
      <c r="L35" s="8"/>
      <c r="M35" s="8"/>
    </row>
    <row r="36" spans="1:19" s="59" customFormat="1" ht="63" x14ac:dyDescent="0.25">
      <c r="A36" s="64"/>
      <c r="B36" s="65"/>
      <c r="C36" s="65"/>
      <c r="D36" s="57" t="s">
        <v>67</v>
      </c>
      <c r="E36" s="9">
        <v>242</v>
      </c>
      <c r="F36" s="9" t="s">
        <v>24</v>
      </c>
      <c r="G36" s="9" t="s">
        <v>24</v>
      </c>
      <c r="H36" s="7" t="s">
        <v>24</v>
      </c>
      <c r="I36" s="8">
        <f>46967.455+499.5</f>
        <v>47466.955000000002</v>
      </c>
      <c r="J36" s="8">
        <v>66528.793999999994</v>
      </c>
      <c r="K36" s="8">
        <v>53682.866000000002</v>
      </c>
      <c r="L36" s="8">
        <v>53682.866000000002</v>
      </c>
      <c r="M36" s="8">
        <f>J36+K36+L36</f>
        <v>173894.52600000001</v>
      </c>
    </row>
    <row r="37" spans="1:19" s="59" customFormat="1" x14ac:dyDescent="0.25">
      <c r="A37" s="68"/>
      <c r="E37" s="68"/>
    </row>
  </sheetData>
  <mergeCells count="24">
    <mergeCell ref="I7:M7"/>
    <mergeCell ref="I6:M6"/>
    <mergeCell ref="M16:M17"/>
    <mergeCell ref="A16:A17"/>
    <mergeCell ref="B16:B17"/>
    <mergeCell ref="C16:C17"/>
    <mergeCell ref="D16:D17"/>
    <mergeCell ref="E16:H16"/>
    <mergeCell ref="A10:M10"/>
    <mergeCell ref="A31:A33"/>
    <mergeCell ref="B31:B33"/>
    <mergeCell ref="C31:C33"/>
    <mergeCell ref="A19:A22"/>
    <mergeCell ref="A11:M11"/>
    <mergeCell ref="A12:M12"/>
    <mergeCell ref="A13:M13"/>
    <mergeCell ref="A27:A30"/>
    <mergeCell ref="B27:B30"/>
    <mergeCell ref="C27:C30"/>
    <mergeCell ref="B19:B22"/>
    <mergeCell ref="C19:C22"/>
    <mergeCell ref="A23:A26"/>
    <mergeCell ref="B23:B26"/>
    <mergeCell ref="C23:C26"/>
  </mergeCells>
  <pageMargins left="0.78740157480314965" right="0.78740157480314965" top="1.1811023622047245" bottom="0.39370078740157483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4"/>
  <sheetViews>
    <sheetView view="pageBreakPreview" zoomScaleNormal="100" zoomScaleSheetLayoutView="100" workbookViewId="0">
      <selection activeCell="I51" sqref="I51"/>
    </sheetView>
  </sheetViews>
  <sheetFormatPr defaultRowHeight="18.75" outlineLevelCol="1" x14ac:dyDescent="0.3"/>
  <cols>
    <col min="1" max="1" width="5.375" style="25" customWidth="1"/>
    <col min="2" max="2" width="20.625" style="26" customWidth="1"/>
    <col min="3" max="3" width="22.25" style="26" customWidth="1"/>
    <col min="4" max="4" width="26.5" style="26" customWidth="1"/>
    <col min="5" max="5" width="12.625" style="26" hidden="1" customWidth="1" outlineLevel="1"/>
    <col min="6" max="6" width="13.5" style="26" hidden="1" customWidth="1" outlineLevel="1"/>
    <col min="7" max="7" width="14.5" style="26" hidden="1" customWidth="1" outlineLevel="1"/>
    <col min="8" max="8" width="15.375" style="26" hidden="1" customWidth="1"/>
    <col min="9" max="9" width="15.25" style="26" customWidth="1"/>
    <col min="10" max="10" width="13.375" style="26" bestFit="1" customWidth="1"/>
    <col min="11" max="11" width="13.375" style="26" customWidth="1"/>
    <col min="12" max="12" width="18.125" style="26" bestFit="1" customWidth="1"/>
    <col min="13" max="13" width="9" style="26"/>
    <col min="14" max="14" width="20.375" style="27" customWidth="1"/>
    <col min="15" max="16384" width="9" style="26"/>
  </cols>
  <sheetData>
    <row r="1" spans="1:12" x14ac:dyDescent="0.3">
      <c r="J1" s="26" t="s">
        <v>216</v>
      </c>
    </row>
    <row r="2" spans="1:12" x14ac:dyDescent="0.3">
      <c r="J2" s="26" t="s">
        <v>212</v>
      </c>
    </row>
    <row r="3" spans="1:12" x14ac:dyDescent="0.3">
      <c r="J3" s="26" t="s">
        <v>213</v>
      </c>
    </row>
    <row r="4" spans="1:12" x14ac:dyDescent="0.3">
      <c r="J4" s="26" t="s">
        <v>214</v>
      </c>
    </row>
    <row r="6" spans="1:12" x14ac:dyDescent="0.3">
      <c r="J6" s="76" t="s">
        <v>171</v>
      </c>
      <c r="K6" s="76"/>
      <c r="L6" s="76"/>
    </row>
    <row r="7" spans="1:12" ht="99" customHeight="1" x14ac:dyDescent="0.3">
      <c r="J7" s="164" t="s">
        <v>209</v>
      </c>
      <c r="K7" s="164"/>
      <c r="L7" s="164"/>
    </row>
    <row r="8" spans="1:12" ht="23.25" customHeight="1" x14ac:dyDescent="0.3">
      <c r="I8" s="28"/>
      <c r="J8" s="28"/>
      <c r="K8" s="125"/>
      <c r="L8" s="28"/>
    </row>
    <row r="9" spans="1:12" x14ac:dyDescent="0.3">
      <c r="A9" s="20"/>
    </row>
    <row r="10" spans="1:12" x14ac:dyDescent="0.3">
      <c r="A10" s="169" t="s">
        <v>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x14ac:dyDescent="0.3">
      <c r="A11" s="169" t="s">
        <v>35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 x14ac:dyDescent="0.3">
      <c r="A12" s="169" t="s">
        <v>36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x14ac:dyDescent="0.3">
      <c r="A13" s="169" t="s">
        <v>37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2" x14ac:dyDescent="0.3">
      <c r="A14" s="169" t="s">
        <v>38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2" x14ac:dyDescent="0.3">
      <c r="A15" s="169" t="s">
        <v>39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</row>
    <row r="16" spans="1:12" x14ac:dyDescent="0.3">
      <c r="L16" s="29" t="s">
        <v>13</v>
      </c>
    </row>
    <row r="17" spans="1:18" ht="58.5" customHeight="1" x14ac:dyDescent="0.3">
      <c r="A17" s="165" t="s">
        <v>12</v>
      </c>
      <c r="B17" s="165" t="s">
        <v>27</v>
      </c>
      <c r="C17" s="165" t="s">
        <v>28</v>
      </c>
      <c r="D17" s="165" t="s">
        <v>32</v>
      </c>
      <c r="E17" s="2">
        <v>2014</v>
      </c>
      <c r="F17" s="2">
        <v>2015</v>
      </c>
      <c r="G17" s="2">
        <v>2016</v>
      </c>
      <c r="H17" s="2" t="s">
        <v>47</v>
      </c>
      <c r="I17" s="2" t="s">
        <v>48</v>
      </c>
      <c r="J17" s="2" t="s">
        <v>49</v>
      </c>
      <c r="K17" s="126" t="s">
        <v>52</v>
      </c>
      <c r="L17" s="165" t="s">
        <v>18</v>
      </c>
    </row>
    <row r="18" spans="1:18" x14ac:dyDescent="0.3">
      <c r="A18" s="165"/>
      <c r="B18" s="165"/>
      <c r="C18" s="165"/>
      <c r="D18" s="165"/>
      <c r="E18" s="2"/>
      <c r="F18" s="2"/>
      <c r="G18" s="2"/>
      <c r="H18" s="2" t="s">
        <v>23</v>
      </c>
      <c r="I18" s="2" t="s">
        <v>23</v>
      </c>
      <c r="J18" s="2" t="s">
        <v>23</v>
      </c>
      <c r="K18" s="126" t="s">
        <v>23</v>
      </c>
      <c r="L18" s="165"/>
    </row>
    <row r="19" spans="1:18" s="133" customFormat="1" ht="15" x14ac:dyDescent="0.25">
      <c r="A19" s="132">
        <v>1</v>
      </c>
      <c r="B19" s="132">
        <v>2</v>
      </c>
      <c r="C19" s="132">
        <v>3</v>
      </c>
      <c r="D19" s="132">
        <v>4</v>
      </c>
      <c r="E19" s="132"/>
      <c r="F19" s="132"/>
      <c r="G19" s="132"/>
      <c r="H19" s="132">
        <v>5</v>
      </c>
      <c r="I19" s="132">
        <v>6</v>
      </c>
      <c r="J19" s="132">
        <v>7</v>
      </c>
      <c r="K19" s="132">
        <v>8</v>
      </c>
      <c r="L19" s="132">
        <v>9</v>
      </c>
      <c r="N19" s="134">
        <f>H20-73394.838</f>
        <v>6707.0360000000073</v>
      </c>
      <c r="R19" s="135"/>
    </row>
    <row r="20" spans="1:18" x14ac:dyDescent="0.3">
      <c r="A20" s="173">
        <v>1</v>
      </c>
      <c r="B20" s="174" t="s">
        <v>33</v>
      </c>
      <c r="C20" s="174" t="str">
        <f>'пр 6 к МП'!C19</f>
        <v>Обеспечение комфортной среды проживания на территории населенных пунктов Туруханского района</v>
      </c>
      <c r="D20" s="10" t="s">
        <v>31</v>
      </c>
      <c r="E20" s="30">
        <f t="shared" ref="E20:F20" si="0">E27+E34+E41+E48</f>
        <v>55973.534</v>
      </c>
      <c r="F20" s="30">
        <f t="shared" si="0"/>
        <v>52681.934999999998</v>
      </c>
      <c r="G20" s="30">
        <f>G22+G23+G24+G25+G26</f>
        <v>63052.94283</v>
      </c>
      <c r="H20" s="30">
        <f>H27+H34+H41+H48</f>
        <v>80101.874000000011</v>
      </c>
      <c r="I20" s="30">
        <f t="shared" ref="I20" si="1">I27+I34+I41+I48</f>
        <v>103791.17899999999</v>
      </c>
      <c r="J20" s="30">
        <f>J27+J34+J41+J48</f>
        <v>70837.551000000007</v>
      </c>
      <c r="K20" s="30">
        <f>K27+K34+K41+K48</f>
        <v>70837.551000000007</v>
      </c>
      <c r="L20" s="30">
        <f>SUM(I20:K20)</f>
        <v>245466.28099999999</v>
      </c>
      <c r="N20" s="27">
        <f>SUM(E20:J20)</f>
        <v>426439.01583000005</v>
      </c>
    </row>
    <row r="21" spans="1:18" x14ac:dyDescent="0.3">
      <c r="A21" s="173"/>
      <c r="B21" s="174"/>
      <c r="C21" s="174"/>
      <c r="D21" s="10" t="s">
        <v>14</v>
      </c>
      <c r="E21" s="8"/>
      <c r="F21" s="8"/>
      <c r="G21" s="8"/>
      <c r="H21" s="8"/>
      <c r="I21" s="8"/>
      <c r="J21" s="8"/>
      <c r="K21" s="8"/>
      <c r="L21" s="8"/>
    </row>
    <row r="22" spans="1:18" x14ac:dyDescent="0.3">
      <c r="A22" s="173"/>
      <c r="B22" s="174"/>
      <c r="C22" s="174"/>
      <c r="D22" s="31" t="s">
        <v>69</v>
      </c>
      <c r="E22" s="8">
        <f t="shared" ref="E22:G22" si="2">E29+E36+E43+E50</f>
        <v>171</v>
      </c>
      <c r="F22" s="8">
        <f t="shared" si="2"/>
        <v>196.83</v>
      </c>
      <c r="G22" s="8">
        <f t="shared" si="2"/>
        <v>1582.75</v>
      </c>
      <c r="H22" s="8">
        <f t="shared" ref="H22:I23" si="3">H29+H36+H43+H50</f>
        <v>1416.8</v>
      </c>
      <c r="I22" s="8">
        <f t="shared" ref="I22:K22" si="4">I29+I36+I43+I50</f>
        <v>0</v>
      </c>
      <c r="J22" s="8">
        <f t="shared" si="4"/>
        <v>0</v>
      </c>
      <c r="K22" s="8">
        <f t="shared" si="4"/>
        <v>0</v>
      </c>
      <c r="L22" s="8">
        <f>SUM(I22:K22)</f>
        <v>0</v>
      </c>
      <c r="N22" s="27">
        <f>E22+F22+G22+H22+I22+J22</f>
        <v>3367.38</v>
      </c>
    </row>
    <row r="23" spans="1:18" x14ac:dyDescent="0.3">
      <c r="A23" s="173"/>
      <c r="B23" s="174"/>
      <c r="C23" s="174"/>
      <c r="D23" s="10" t="s">
        <v>70</v>
      </c>
      <c r="E23" s="8">
        <f t="shared" ref="E23:G23" si="5">E30+E37+E44+E51</f>
        <v>14748.9</v>
      </c>
      <c r="F23" s="8">
        <f t="shared" si="5"/>
        <v>15715.7</v>
      </c>
      <c r="G23" s="8">
        <f t="shared" si="5"/>
        <v>16374</v>
      </c>
      <c r="H23" s="8">
        <f t="shared" si="3"/>
        <v>15555.1</v>
      </c>
      <c r="I23" s="8">
        <f t="shared" si="3"/>
        <v>33130.5</v>
      </c>
      <c r="J23" s="8">
        <f>J30+J37+J44+J51</f>
        <v>22146.2</v>
      </c>
      <c r="K23" s="8">
        <f>K30+K37+K44+K51</f>
        <v>22146.2</v>
      </c>
      <c r="L23" s="8">
        <f t="shared" ref="L23:L26" si="6">SUM(I23:K23)</f>
        <v>77422.899999999994</v>
      </c>
      <c r="N23" s="27">
        <f t="shared" ref="N23" si="7">SUM(E23:J23)</f>
        <v>117670.39999999999</v>
      </c>
    </row>
    <row r="24" spans="1:18" x14ac:dyDescent="0.3">
      <c r="A24" s="173"/>
      <c r="B24" s="174"/>
      <c r="C24" s="174"/>
      <c r="D24" s="10" t="s">
        <v>34</v>
      </c>
      <c r="E24" s="8">
        <f t="shared" ref="E24:F24" si="8">E31+E38+E45+E52</f>
        <v>41053.633999999998</v>
      </c>
      <c r="F24" s="8">
        <f t="shared" si="8"/>
        <v>36769.404999999999</v>
      </c>
      <c r="G24" s="8">
        <f>G31+G38+G45+G52</f>
        <v>44796.19283</v>
      </c>
      <c r="H24" s="8">
        <f>H31+H38+H45+H52</f>
        <v>59923.718000000001</v>
      </c>
      <c r="I24" s="8">
        <f>I31+I38+I45+I52</f>
        <v>66794.293999999994</v>
      </c>
      <c r="J24" s="8">
        <f t="shared" ref="J24:K24" si="9">J31+J38+J45+J52</f>
        <v>47567.086000000003</v>
      </c>
      <c r="K24" s="8">
        <f t="shared" si="9"/>
        <v>47567.086000000003</v>
      </c>
      <c r="L24" s="8">
        <f t="shared" si="6"/>
        <v>161928.46600000001</v>
      </c>
      <c r="N24" s="27">
        <f>SUM(E24:J24)</f>
        <v>296904.32983</v>
      </c>
    </row>
    <row r="25" spans="1:18" ht="48" x14ac:dyDescent="0.3">
      <c r="A25" s="173"/>
      <c r="B25" s="174"/>
      <c r="C25" s="174"/>
      <c r="D25" s="32" t="s">
        <v>71</v>
      </c>
      <c r="E25" s="8">
        <f t="shared" ref="E25:G25" si="10">E32+E39+E46+E53</f>
        <v>0</v>
      </c>
      <c r="F25" s="8">
        <f t="shared" si="10"/>
        <v>0</v>
      </c>
      <c r="G25" s="8">
        <f t="shared" si="10"/>
        <v>0</v>
      </c>
      <c r="H25" s="8">
        <f t="shared" ref="H25:K25" si="11">H32+H39+H46+H53</f>
        <v>1206.2560000000001</v>
      </c>
      <c r="I25" s="8">
        <f t="shared" si="11"/>
        <v>1366.385</v>
      </c>
      <c r="J25" s="8">
        <f t="shared" si="11"/>
        <v>1124.2650000000001</v>
      </c>
      <c r="K25" s="8">
        <f t="shared" si="11"/>
        <v>1124.2650000000001</v>
      </c>
      <c r="L25" s="8">
        <f t="shared" si="6"/>
        <v>3614.915</v>
      </c>
    </row>
    <row r="26" spans="1:18" x14ac:dyDescent="0.3">
      <c r="A26" s="173"/>
      <c r="B26" s="174"/>
      <c r="C26" s="174"/>
      <c r="D26" s="10" t="s">
        <v>15</v>
      </c>
      <c r="E26" s="8">
        <v>0</v>
      </c>
      <c r="F26" s="8">
        <f t="shared" ref="F26" si="12">F33+F40+F47+F54</f>
        <v>0</v>
      </c>
      <c r="G26" s="8">
        <f>G33+G40+G47+G54</f>
        <v>300</v>
      </c>
      <c r="H26" s="8">
        <v>2000</v>
      </c>
      <c r="I26" s="8">
        <f t="shared" ref="I26:K26" si="13">I33+I40+I47+I54</f>
        <v>2500</v>
      </c>
      <c r="J26" s="8">
        <f t="shared" si="13"/>
        <v>0</v>
      </c>
      <c r="K26" s="8">
        <f t="shared" si="13"/>
        <v>0</v>
      </c>
      <c r="L26" s="8">
        <f t="shared" si="6"/>
        <v>2500</v>
      </c>
      <c r="N26" s="27">
        <f>E26+F26+G26+H26+I26+J26</f>
        <v>4800</v>
      </c>
    </row>
    <row r="27" spans="1:18" x14ac:dyDescent="0.3">
      <c r="A27" s="33" t="s">
        <v>3</v>
      </c>
      <c r="B27" s="175" t="s">
        <v>11</v>
      </c>
      <c r="C27" s="175" t="str">
        <f>'пр 6 к МП'!C23</f>
        <v>Благоустройство сельских населенных пунктов</v>
      </c>
      <c r="D27" s="10" t="s">
        <v>31</v>
      </c>
      <c r="E27" s="34">
        <f t="shared" ref="E27:F27" si="14">SUM(E29:E33)</f>
        <v>8319.1129999999994</v>
      </c>
      <c r="F27" s="34">
        <f t="shared" si="14"/>
        <v>5818.875</v>
      </c>
      <c r="G27" s="34">
        <f>G31+G33</f>
        <v>9795.4276200000004</v>
      </c>
      <c r="H27" s="30">
        <f>SUM(H29:H33)</f>
        <v>29876.628000000001</v>
      </c>
      <c r="I27" s="30">
        <f t="shared" ref="I27" si="15">SUM(I29:I33)</f>
        <v>35473.684999999998</v>
      </c>
      <c r="J27" s="30">
        <f>SUM(J29:J33)</f>
        <v>15279.165000000001</v>
      </c>
      <c r="K27" s="30">
        <f>SUM(K29:K33)</f>
        <v>15279.165000000001</v>
      </c>
      <c r="L27" s="30">
        <f>I27+J27+K27</f>
        <v>66032.014999999999</v>
      </c>
      <c r="N27" s="27">
        <f t="shared" ref="N27" si="16">SUM(E27:J27)</f>
        <v>104562.89361999999</v>
      </c>
    </row>
    <row r="28" spans="1:18" x14ac:dyDescent="0.3">
      <c r="A28" s="35"/>
      <c r="B28" s="176"/>
      <c r="C28" s="176"/>
      <c r="D28" s="10" t="s">
        <v>14</v>
      </c>
      <c r="E28" s="34"/>
      <c r="F28" s="34"/>
      <c r="G28" s="34"/>
      <c r="H28" s="8"/>
      <c r="I28" s="8"/>
      <c r="J28" s="8"/>
      <c r="K28" s="8"/>
      <c r="L28" s="8"/>
    </row>
    <row r="29" spans="1:18" x14ac:dyDescent="0.3">
      <c r="A29" s="35"/>
      <c r="B29" s="176"/>
      <c r="C29" s="176"/>
      <c r="D29" s="31" t="s">
        <v>69</v>
      </c>
      <c r="E29" s="34"/>
      <c r="F29" s="34"/>
      <c r="G29" s="34"/>
      <c r="H29" s="8"/>
      <c r="I29" s="8"/>
      <c r="J29" s="8"/>
      <c r="K29" s="8"/>
      <c r="L29" s="8">
        <f>SUM(I29:K29)</f>
        <v>0</v>
      </c>
    </row>
    <row r="30" spans="1:18" x14ac:dyDescent="0.3">
      <c r="A30" s="35"/>
      <c r="B30" s="176"/>
      <c r="C30" s="176"/>
      <c r="D30" s="10" t="s">
        <v>70</v>
      </c>
      <c r="E30" s="34"/>
      <c r="F30" s="34"/>
      <c r="G30" s="34"/>
      <c r="H30" s="8"/>
      <c r="I30" s="8">
        <v>3448.8</v>
      </c>
      <c r="J30" s="8"/>
      <c r="K30" s="8"/>
      <c r="L30" s="8">
        <f t="shared" ref="L30:L33" si="17">SUM(I30:K30)</f>
        <v>3448.8</v>
      </c>
      <c r="N30" s="27">
        <f t="shared" ref="N30:N31" si="18">SUM(E30:J30)</f>
        <v>3448.8</v>
      </c>
    </row>
    <row r="31" spans="1:18" x14ac:dyDescent="0.3">
      <c r="A31" s="35"/>
      <c r="B31" s="176"/>
      <c r="C31" s="176"/>
      <c r="D31" s="10" t="s">
        <v>34</v>
      </c>
      <c r="E31" s="34">
        <v>8319.1129999999994</v>
      </c>
      <c r="F31" s="34">
        <v>5818.875</v>
      </c>
      <c r="G31" s="34">
        <v>9495.4276200000004</v>
      </c>
      <c r="H31" s="8">
        <v>27876.628000000001</v>
      </c>
      <c r="I31" s="8">
        <v>29524.884999999998</v>
      </c>
      <c r="J31" s="8">
        <v>15279.165000000001</v>
      </c>
      <c r="K31" s="8">
        <v>15279.165000000001</v>
      </c>
      <c r="L31" s="8">
        <f t="shared" si="17"/>
        <v>60083.215000000004</v>
      </c>
      <c r="N31" s="27">
        <f t="shared" si="18"/>
        <v>96314.09362</v>
      </c>
    </row>
    <row r="32" spans="1:18" ht="48" x14ac:dyDescent="0.3">
      <c r="A32" s="35"/>
      <c r="B32" s="176"/>
      <c r="C32" s="176"/>
      <c r="D32" s="32" t="s">
        <v>71</v>
      </c>
      <c r="E32" s="36"/>
      <c r="F32" s="36"/>
      <c r="G32" s="36"/>
      <c r="H32" s="8"/>
      <c r="I32" s="8"/>
      <c r="J32" s="8"/>
      <c r="K32" s="8"/>
      <c r="L32" s="8">
        <f t="shared" si="17"/>
        <v>0</v>
      </c>
    </row>
    <row r="33" spans="1:16" x14ac:dyDescent="0.3">
      <c r="A33" s="37"/>
      <c r="B33" s="177"/>
      <c r="C33" s="177"/>
      <c r="D33" s="10" t="s">
        <v>15</v>
      </c>
      <c r="E33" s="34"/>
      <c r="F33" s="34"/>
      <c r="G33" s="34">
        <v>300</v>
      </c>
      <c r="H33" s="8">
        <v>2000</v>
      </c>
      <c r="I33" s="8">
        <v>2500</v>
      </c>
      <c r="J33" s="8">
        <v>0</v>
      </c>
      <c r="K33" s="8">
        <v>0</v>
      </c>
      <c r="L33" s="8">
        <f t="shared" si="17"/>
        <v>2500</v>
      </c>
      <c r="N33" s="27">
        <f>E33+F33+G33+H33+I33+J33</f>
        <v>4800</v>
      </c>
    </row>
    <row r="34" spans="1:16" x14ac:dyDescent="0.3">
      <c r="A34" s="173" t="s">
        <v>59</v>
      </c>
      <c r="B34" s="174" t="s">
        <v>64</v>
      </c>
      <c r="C34" s="174" t="str">
        <f>'пр 6 к МП'!C27</f>
        <v>Оказание содействия занятости населения</v>
      </c>
      <c r="D34" s="10" t="s">
        <v>31</v>
      </c>
      <c r="E34" s="38">
        <f t="shared" ref="E34:G34" si="19">SUM(E36:E40)</f>
        <v>1458.7950000000001</v>
      </c>
      <c r="F34" s="38">
        <f t="shared" si="19"/>
        <v>1506.84</v>
      </c>
      <c r="G34" s="38">
        <f t="shared" si="19"/>
        <v>1450.6023399999999</v>
      </c>
      <c r="H34" s="30">
        <f>H36+H37+H38+H39+H40</f>
        <v>2358.2910000000002</v>
      </c>
      <c r="I34" s="30">
        <f t="shared" ref="I34:K34" si="20">SUM(I36:I40)</f>
        <v>1788.7</v>
      </c>
      <c r="J34" s="30">
        <f t="shared" si="20"/>
        <v>1475.52</v>
      </c>
      <c r="K34" s="30">
        <f t="shared" si="20"/>
        <v>1475.52</v>
      </c>
      <c r="L34" s="30">
        <f>SUM(I34:K34)</f>
        <v>4739.74</v>
      </c>
      <c r="N34" s="27">
        <f>SUM(E34:J34)</f>
        <v>10038.74834</v>
      </c>
    </row>
    <row r="35" spans="1:16" x14ac:dyDescent="0.3">
      <c r="A35" s="173"/>
      <c r="B35" s="174"/>
      <c r="C35" s="174"/>
      <c r="D35" s="10" t="s">
        <v>14</v>
      </c>
      <c r="E35" s="38"/>
      <c r="F35" s="38"/>
      <c r="G35" s="38"/>
      <c r="H35" s="8"/>
      <c r="I35" s="8"/>
      <c r="J35" s="8"/>
      <c r="K35" s="8"/>
      <c r="L35" s="8"/>
    </row>
    <row r="36" spans="1:16" x14ac:dyDescent="0.3">
      <c r="A36" s="173"/>
      <c r="B36" s="174"/>
      <c r="C36" s="174"/>
      <c r="D36" s="31" t="s">
        <v>69</v>
      </c>
      <c r="E36" s="39"/>
      <c r="F36" s="39"/>
      <c r="G36" s="39"/>
      <c r="H36" s="8"/>
      <c r="I36" s="8"/>
      <c r="J36" s="8"/>
      <c r="K36" s="8"/>
      <c r="L36" s="8">
        <f>SUM(I36:K36)</f>
        <v>0</v>
      </c>
    </row>
    <row r="37" spans="1:16" x14ac:dyDescent="0.3">
      <c r="A37" s="173"/>
      <c r="B37" s="174"/>
      <c r="C37" s="174"/>
      <c r="D37" s="10" t="s">
        <v>70</v>
      </c>
      <c r="E37" s="38"/>
      <c r="F37" s="38"/>
      <c r="G37" s="38"/>
      <c r="H37" s="8"/>
      <c r="I37" s="8"/>
      <c r="J37" s="8"/>
      <c r="K37" s="8"/>
      <c r="L37" s="8">
        <f t="shared" ref="L37:L40" si="21">SUM(I37:K37)</f>
        <v>0</v>
      </c>
    </row>
    <row r="38" spans="1:16" x14ac:dyDescent="0.3">
      <c r="A38" s="173"/>
      <c r="B38" s="174"/>
      <c r="C38" s="174"/>
      <c r="D38" s="10" t="s">
        <v>34</v>
      </c>
      <c r="E38" s="38">
        <v>1458.7950000000001</v>
      </c>
      <c r="F38" s="38">
        <v>1506.84</v>
      </c>
      <c r="G38" s="38">
        <v>1450.6023399999999</v>
      </c>
      <c r="H38" s="8">
        <f>351.255+800.78</f>
        <v>1152.0349999999999</v>
      </c>
      <c r="I38" s="8">
        <v>422.315</v>
      </c>
      <c r="J38" s="8">
        <v>351.255</v>
      </c>
      <c r="K38" s="8">
        <v>351.255</v>
      </c>
      <c r="L38" s="8">
        <f t="shared" si="21"/>
        <v>1124.8249999999998</v>
      </c>
      <c r="N38" s="27">
        <f t="shared" ref="N38" si="22">SUM(E38:J38)</f>
        <v>6341.8423399999992</v>
      </c>
      <c r="P38" s="26">
        <v>1206256</v>
      </c>
    </row>
    <row r="39" spans="1:16" ht="48" x14ac:dyDescent="0.3">
      <c r="A39" s="173"/>
      <c r="B39" s="174"/>
      <c r="C39" s="174"/>
      <c r="D39" s="32" t="s">
        <v>71</v>
      </c>
      <c r="E39" s="40"/>
      <c r="F39" s="40"/>
      <c r="G39" s="40"/>
      <c r="H39" s="8">
        <f>2007.036-800.78</f>
        <v>1206.2560000000001</v>
      </c>
      <c r="I39" s="8">
        <v>1366.385</v>
      </c>
      <c r="J39" s="8">
        <v>1124.2650000000001</v>
      </c>
      <c r="K39" s="8">
        <v>1124.2650000000001</v>
      </c>
      <c r="L39" s="8">
        <f t="shared" si="21"/>
        <v>3614.915</v>
      </c>
    </row>
    <row r="40" spans="1:16" x14ac:dyDescent="0.3">
      <c r="A40" s="173"/>
      <c r="B40" s="174"/>
      <c r="C40" s="174"/>
      <c r="D40" s="10" t="s">
        <v>15</v>
      </c>
      <c r="E40" s="38"/>
      <c r="F40" s="38"/>
      <c r="G40" s="38"/>
      <c r="H40" s="8"/>
      <c r="I40" s="8"/>
      <c r="J40" s="8"/>
      <c r="K40" s="8"/>
      <c r="L40" s="8">
        <f t="shared" si="21"/>
        <v>0</v>
      </c>
    </row>
    <row r="41" spans="1:16" s="44" customFormat="1" ht="47.25" x14ac:dyDescent="0.3">
      <c r="A41" s="33" t="s">
        <v>61</v>
      </c>
      <c r="B41" s="41" t="s">
        <v>65</v>
      </c>
      <c r="C41" s="41" t="str">
        <f>'пр 6 к МП'!C31</f>
        <v>Обеспечение населения Туруханского района печным отоплением</v>
      </c>
      <c r="D41" s="10" t="s">
        <v>31</v>
      </c>
      <c r="E41" s="38">
        <f t="shared" ref="E41:K41" si="23">E45</f>
        <v>3000</v>
      </c>
      <c r="F41" s="38">
        <f t="shared" si="23"/>
        <v>0</v>
      </c>
      <c r="G41" s="38">
        <f t="shared" si="23"/>
        <v>374.101</v>
      </c>
      <c r="H41" s="30">
        <f t="shared" si="23"/>
        <v>400</v>
      </c>
      <c r="I41" s="30">
        <f t="shared" si="23"/>
        <v>0</v>
      </c>
      <c r="J41" s="30">
        <f t="shared" si="23"/>
        <v>400</v>
      </c>
      <c r="K41" s="30">
        <f t="shared" si="23"/>
        <v>400</v>
      </c>
      <c r="L41" s="30">
        <f>SUM(I41:K41)</f>
        <v>800</v>
      </c>
      <c r="M41" s="42"/>
      <c r="N41" s="43">
        <f t="shared" ref="N41" si="24">SUM(E41:J41)</f>
        <v>4174.1010000000006</v>
      </c>
    </row>
    <row r="42" spans="1:16" s="44" customFormat="1" x14ac:dyDescent="0.3">
      <c r="A42" s="35"/>
      <c r="B42" s="45"/>
      <c r="C42" s="46"/>
      <c r="D42" s="10" t="s">
        <v>14</v>
      </c>
      <c r="E42" s="38"/>
      <c r="F42" s="38"/>
      <c r="G42" s="38" t="s">
        <v>95</v>
      </c>
      <c r="H42" s="8"/>
      <c r="I42" s="8"/>
      <c r="J42" s="8"/>
      <c r="K42" s="8"/>
      <c r="L42" s="8"/>
      <c r="N42" s="43"/>
    </row>
    <row r="43" spans="1:16" s="44" customFormat="1" x14ac:dyDescent="0.3">
      <c r="A43" s="35"/>
      <c r="B43" s="45"/>
      <c r="C43" s="46"/>
      <c r="D43" s="31" t="s">
        <v>69</v>
      </c>
      <c r="E43" s="39"/>
      <c r="F43" s="39"/>
      <c r="G43" s="39"/>
      <c r="H43" s="8"/>
      <c r="I43" s="8"/>
      <c r="J43" s="8"/>
      <c r="K43" s="8"/>
      <c r="L43" s="8">
        <f>SUM(I43:K43)</f>
        <v>0</v>
      </c>
      <c r="N43" s="43"/>
    </row>
    <row r="44" spans="1:16" s="44" customFormat="1" x14ac:dyDescent="0.3">
      <c r="A44" s="35"/>
      <c r="B44" s="45"/>
      <c r="C44" s="46"/>
      <c r="D44" s="10" t="s">
        <v>70</v>
      </c>
      <c r="E44" s="38"/>
      <c r="F44" s="38"/>
      <c r="G44" s="38"/>
      <c r="H44" s="8"/>
      <c r="I44" s="8"/>
      <c r="J44" s="8"/>
      <c r="K44" s="8"/>
      <c r="L44" s="8">
        <f t="shared" ref="L44:L47" si="25">SUM(I44:K44)</f>
        <v>0</v>
      </c>
      <c r="N44" s="43">
        <f t="shared" ref="N44:N45" si="26">SUM(E44:J44)</f>
        <v>0</v>
      </c>
    </row>
    <row r="45" spans="1:16" s="44" customFormat="1" x14ac:dyDescent="0.3">
      <c r="A45" s="37"/>
      <c r="B45" s="47"/>
      <c r="C45" s="48"/>
      <c r="D45" s="10" t="s">
        <v>34</v>
      </c>
      <c r="E45" s="38">
        <v>3000</v>
      </c>
      <c r="F45" s="38">
        <v>0</v>
      </c>
      <c r="G45" s="38">
        <v>374.101</v>
      </c>
      <c r="H45" s="8">
        <v>400</v>
      </c>
      <c r="I45" s="8">
        <v>0</v>
      </c>
      <c r="J45" s="8">
        <v>400</v>
      </c>
      <c r="K45" s="8">
        <v>400</v>
      </c>
      <c r="L45" s="8">
        <f t="shared" si="25"/>
        <v>800</v>
      </c>
      <c r="N45" s="43">
        <f t="shared" si="26"/>
        <v>4174.1010000000006</v>
      </c>
    </row>
    <row r="46" spans="1:16" s="44" customFormat="1" ht="48" x14ac:dyDescent="0.3">
      <c r="A46" s="35"/>
      <c r="B46" s="41"/>
      <c r="C46" s="45"/>
      <c r="D46" s="32" t="s">
        <v>71</v>
      </c>
      <c r="E46" s="40"/>
      <c r="F46" s="40"/>
      <c r="G46" s="40"/>
      <c r="H46" s="8"/>
      <c r="I46" s="8"/>
      <c r="J46" s="8"/>
      <c r="K46" s="8"/>
      <c r="L46" s="8">
        <f t="shared" si="25"/>
        <v>0</v>
      </c>
      <c r="N46" s="43"/>
    </row>
    <row r="47" spans="1:16" s="44" customFormat="1" x14ac:dyDescent="0.3">
      <c r="A47" s="37"/>
      <c r="B47" s="47"/>
      <c r="C47" s="47"/>
      <c r="D47" s="10" t="s">
        <v>15</v>
      </c>
      <c r="E47" s="38"/>
      <c r="F47" s="38"/>
      <c r="G47" s="38"/>
      <c r="H47" s="8"/>
      <c r="I47" s="8"/>
      <c r="J47" s="8"/>
      <c r="K47" s="8"/>
      <c r="L47" s="8">
        <f t="shared" si="25"/>
        <v>0</v>
      </c>
      <c r="N47" s="43"/>
    </row>
    <row r="48" spans="1:16" x14ac:dyDescent="0.3">
      <c r="A48" s="173" t="s">
        <v>62</v>
      </c>
      <c r="B48" s="174" t="s">
        <v>66</v>
      </c>
      <c r="C48" s="174" t="str">
        <f>'пр 6 к МП'!C34</f>
        <v>Обеспечение условий реализации программы и прочие мероприятия</v>
      </c>
      <c r="D48" s="10" t="s">
        <v>31</v>
      </c>
      <c r="E48" s="38">
        <f t="shared" ref="E48:K48" si="27">E50+E51+E52</f>
        <v>43195.625999999997</v>
      </c>
      <c r="F48" s="38">
        <f t="shared" si="27"/>
        <v>45356.22</v>
      </c>
      <c r="G48" s="38">
        <f t="shared" si="27"/>
        <v>51432.811869999998</v>
      </c>
      <c r="H48" s="30">
        <f>H50+H51+H52</f>
        <v>47466.955000000002</v>
      </c>
      <c r="I48" s="30">
        <f t="shared" si="27"/>
        <v>66528.793999999994</v>
      </c>
      <c r="J48" s="30">
        <f t="shared" si="27"/>
        <v>53682.866000000002</v>
      </c>
      <c r="K48" s="30">
        <f t="shared" si="27"/>
        <v>53682.866000000002</v>
      </c>
      <c r="L48" s="30">
        <f>SUM(I48:K48)</f>
        <v>173894.52600000001</v>
      </c>
      <c r="N48" s="27">
        <f t="shared" ref="N48" si="28">SUM(E48:J48)</f>
        <v>307663.27286999999</v>
      </c>
    </row>
    <row r="49" spans="1:14" x14ac:dyDescent="0.3">
      <c r="A49" s="173"/>
      <c r="B49" s="174"/>
      <c r="C49" s="174"/>
      <c r="D49" s="10" t="s">
        <v>14</v>
      </c>
      <c r="E49" s="38"/>
      <c r="F49" s="38"/>
      <c r="G49" s="38"/>
      <c r="H49" s="8"/>
      <c r="I49" s="8"/>
      <c r="J49" s="8"/>
      <c r="K49" s="8"/>
      <c r="L49" s="8"/>
    </row>
    <row r="50" spans="1:14" x14ac:dyDescent="0.3">
      <c r="A50" s="173"/>
      <c r="B50" s="174"/>
      <c r="C50" s="174"/>
      <c r="D50" s="31" t="s">
        <v>69</v>
      </c>
      <c r="E50" s="39">
        <v>171</v>
      </c>
      <c r="F50" s="39">
        <v>196.83</v>
      </c>
      <c r="G50" s="39">
        <v>1582.75</v>
      </c>
      <c r="H50" s="8">
        <v>1416.8</v>
      </c>
      <c r="I50" s="8"/>
      <c r="J50" s="8"/>
      <c r="K50" s="8"/>
      <c r="L50" s="8">
        <f>SUM(I50:K50)</f>
        <v>0</v>
      </c>
      <c r="N50" s="27">
        <f>E50+F50+G50+H50+I50+J50</f>
        <v>3367.38</v>
      </c>
    </row>
    <row r="51" spans="1:14" x14ac:dyDescent="0.3">
      <c r="A51" s="173"/>
      <c r="B51" s="174"/>
      <c r="C51" s="174"/>
      <c r="D51" s="10" t="s">
        <v>70</v>
      </c>
      <c r="E51" s="38">
        <v>14748.9</v>
      </c>
      <c r="F51" s="38">
        <v>15715.7</v>
      </c>
      <c r="G51" s="38">
        <v>16374</v>
      </c>
      <c r="H51" s="8">
        <f>15555.1</f>
        <v>15555.1</v>
      </c>
      <c r="I51" s="8">
        <v>29681.7</v>
      </c>
      <c r="J51" s="8">
        <v>22146.2</v>
      </c>
      <c r="K51" s="8">
        <v>22146.2</v>
      </c>
      <c r="L51" s="8">
        <f t="shared" ref="L51:L54" si="29">SUM(I51:K51)</f>
        <v>73974.100000000006</v>
      </c>
      <c r="N51" s="27">
        <f>E51+F51+G51+H51+I51+J51</f>
        <v>114221.59999999999</v>
      </c>
    </row>
    <row r="52" spans="1:14" x14ac:dyDescent="0.3">
      <c r="A52" s="173"/>
      <c r="B52" s="174"/>
      <c r="C52" s="174"/>
      <c r="D52" s="10" t="s">
        <v>34</v>
      </c>
      <c r="E52" s="38">
        <v>28275.725999999999</v>
      </c>
      <c r="F52" s="38">
        <v>29443.69</v>
      </c>
      <c r="G52" s="38">
        <v>33476.061869999998</v>
      </c>
      <c r="H52" s="8">
        <v>30495.055</v>
      </c>
      <c r="I52" s="8">
        <v>36847.093999999997</v>
      </c>
      <c r="J52" s="8">
        <v>31536.666000000001</v>
      </c>
      <c r="K52" s="8">
        <v>31536.666000000001</v>
      </c>
      <c r="L52" s="8">
        <f t="shared" si="29"/>
        <v>99920.425999999992</v>
      </c>
      <c r="N52" s="27">
        <f>E52+F52+G52+H52+I52+J52</f>
        <v>190074.29286999998</v>
      </c>
    </row>
    <row r="53" spans="1:14" ht="48" x14ac:dyDescent="0.3">
      <c r="A53" s="173"/>
      <c r="B53" s="174"/>
      <c r="C53" s="174"/>
      <c r="D53" s="32" t="s">
        <v>71</v>
      </c>
      <c r="E53" s="40"/>
      <c r="F53" s="40"/>
      <c r="G53" s="40"/>
      <c r="H53" s="8"/>
      <c r="I53" s="8"/>
      <c r="J53" s="8"/>
      <c r="K53" s="8"/>
      <c r="L53" s="8">
        <f t="shared" si="29"/>
        <v>0</v>
      </c>
      <c r="N53" s="27" t="s">
        <v>167</v>
      </c>
    </row>
    <row r="54" spans="1:14" x14ac:dyDescent="0.3">
      <c r="A54" s="173"/>
      <c r="B54" s="174"/>
      <c r="C54" s="174"/>
      <c r="D54" s="10" t="s">
        <v>15</v>
      </c>
      <c r="E54" s="38"/>
      <c r="F54" s="38"/>
      <c r="G54" s="38"/>
      <c r="H54" s="8"/>
      <c r="I54" s="8"/>
      <c r="J54" s="8"/>
      <c r="K54" s="8"/>
      <c r="L54" s="8">
        <f t="shared" si="29"/>
        <v>0</v>
      </c>
      <c r="N54" s="27">
        <f>E54+F54+G54+H54+I54+J54</f>
        <v>0</v>
      </c>
    </row>
  </sheetData>
  <mergeCells count="23">
    <mergeCell ref="A14:L14"/>
    <mergeCell ref="B27:B33"/>
    <mergeCell ref="C27:C33"/>
    <mergeCell ref="A17:A18"/>
    <mergeCell ref="B17:B18"/>
    <mergeCell ref="C17:C18"/>
    <mergeCell ref="D17:D18"/>
    <mergeCell ref="A15:L15"/>
    <mergeCell ref="A10:L10"/>
    <mergeCell ref="A11:L11"/>
    <mergeCell ref="A12:L12"/>
    <mergeCell ref="A13:L13"/>
    <mergeCell ref="J7:L7"/>
    <mergeCell ref="A48:A54"/>
    <mergeCell ref="L17:L18"/>
    <mergeCell ref="A20:A26"/>
    <mergeCell ref="B20:B26"/>
    <mergeCell ref="C20:C26"/>
    <mergeCell ref="A34:A40"/>
    <mergeCell ref="B34:B40"/>
    <mergeCell ref="C34:C40"/>
    <mergeCell ref="B48:B54"/>
    <mergeCell ref="C48:C54"/>
  </mergeCells>
  <pageMargins left="0.78740157480314965" right="0.78740157480314965" top="1.1811023622047245" bottom="0.39370078740157483" header="0.31496062992125984" footer="0.31496062992125984"/>
  <pageSetup paperSize="9" scale="89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zoomScaleNormal="100" workbookViewId="0">
      <selection activeCell="B18" sqref="B18"/>
    </sheetView>
  </sheetViews>
  <sheetFormatPr defaultRowHeight="15.75" x14ac:dyDescent="0.25"/>
  <cols>
    <col min="1" max="1" width="5.375" style="18" customWidth="1"/>
    <col min="2" max="2" width="42.125" style="19" customWidth="1"/>
    <col min="3" max="3" width="11.5" style="18" customWidth="1"/>
    <col min="4" max="4" width="14.875" style="19" customWidth="1"/>
    <col min="5" max="5" width="12.875" style="19" customWidth="1"/>
    <col min="6" max="8" width="12" style="19" customWidth="1"/>
    <col min="9" max="16384" width="9" style="19"/>
  </cols>
  <sheetData>
    <row r="1" spans="1:8" ht="18.75" x14ac:dyDescent="0.3">
      <c r="A1" s="158"/>
      <c r="C1" s="158"/>
      <c r="E1" s="26" t="s">
        <v>217</v>
      </c>
      <c r="F1" s="26"/>
    </row>
    <row r="2" spans="1:8" ht="18.75" x14ac:dyDescent="0.3">
      <c r="A2" s="158"/>
      <c r="C2" s="158"/>
      <c r="E2" s="26" t="s">
        <v>212</v>
      </c>
      <c r="F2" s="26"/>
    </row>
    <row r="3" spans="1:8" ht="18.75" x14ac:dyDescent="0.3">
      <c r="A3" s="158"/>
      <c r="C3" s="158"/>
      <c r="E3" s="26" t="s">
        <v>213</v>
      </c>
      <c r="F3" s="26"/>
    </row>
    <row r="4" spans="1:8" ht="18.75" x14ac:dyDescent="0.3">
      <c r="A4" s="158"/>
      <c r="C4" s="158"/>
      <c r="E4" s="26" t="s">
        <v>214</v>
      </c>
      <c r="F4" s="26"/>
    </row>
    <row r="5" spans="1:8" x14ac:dyDescent="0.25">
      <c r="A5" s="158"/>
      <c r="C5" s="158"/>
    </row>
    <row r="6" spans="1:8" ht="57.75" customHeight="1" x14ac:dyDescent="0.25">
      <c r="E6" s="164" t="s">
        <v>163</v>
      </c>
      <c r="F6" s="164"/>
      <c r="G6" s="164"/>
      <c r="H6" s="164"/>
    </row>
    <row r="7" spans="1:8" ht="18.75" x14ac:dyDescent="0.25">
      <c r="A7" s="20"/>
    </row>
    <row r="8" spans="1:8" ht="18.75" x14ac:dyDescent="0.25">
      <c r="A8" s="20"/>
    </row>
    <row r="9" spans="1:8" ht="18.75" x14ac:dyDescent="0.25">
      <c r="A9" s="169" t="s">
        <v>1</v>
      </c>
      <c r="B9" s="169"/>
      <c r="C9" s="169"/>
      <c r="D9" s="169"/>
      <c r="E9" s="169"/>
      <c r="F9" s="169"/>
      <c r="G9" s="169"/>
      <c r="H9" s="169"/>
    </row>
    <row r="10" spans="1:8" ht="48" customHeight="1" x14ac:dyDescent="0.25">
      <c r="A10" s="179" t="s">
        <v>164</v>
      </c>
      <c r="B10" s="169"/>
      <c r="C10" s="169"/>
      <c r="D10" s="169"/>
      <c r="E10" s="169"/>
      <c r="F10" s="169"/>
      <c r="G10" s="169"/>
      <c r="H10" s="169"/>
    </row>
    <row r="11" spans="1:8" ht="18.75" x14ac:dyDescent="0.25">
      <c r="A11" s="20"/>
    </row>
    <row r="12" spans="1:8" x14ac:dyDescent="0.25">
      <c r="A12" s="165" t="s">
        <v>12</v>
      </c>
      <c r="B12" s="165" t="s">
        <v>40</v>
      </c>
      <c r="C12" s="165" t="s">
        <v>2</v>
      </c>
      <c r="D12" s="165" t="s">
        <v>41</v>
      </c>
      <c r="E12" s="165" t="s">
        <v>42</v>
      </c>
      <c r="F12" s="165"/>
      <c r="G12" s="165"/>
      <c r="H12" s="165"/>
    </row>
    <row r="13" spans="1:8" x14ac:dyDescent="0.25">
      <c r="A13" s="165"/>
      <c r="B13" s="165"/>
      <c r="C13" s="165"/>
      <c r="D13" s="165"/>
      <c r="E13" s="49" t="s">
        <v>47</v>
      </c>
      <c r="F13" s="2" t="s">
        <v>48</v>
      </c>
      <c r="G13" s="2" t="s">
        <v>49</v>
      </c>
      <c r="H13" s="126" t="s">
        <v>52</v>
      </c>
    </row>
    <row r="14" spans="1:8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40.5" customHeight="1" x14ac:dyDescent="0.25">
      <c r="A15" s="178" t="s">
        <v>132</v>
      </c>
      <c r="B15" s="178"/>
      <c r="C15" s="178"/>
      <c r="D15" s="178"/>
      <c r="E15" s="178"/>
      <c r="F15" s="178"/>
      <c r="G15" s="178"/>
      <c r="H15" s="178"/>
    </row>
    <row r="16" spans="1:8" ht="41.25" customHeight="1" x14ac:dyDescent="0.25">
      <c r="A16" s="178" t="str">
        <f>'пр 2 к ПП3'!A15:L15</f>
        <v>Задача. 1. Повышение уровня пожарной безопасности, в жилом секторе населения проживающего на территории Туруханского района</v>
      </c>
      <c r="B16" s="178"/>
      <c r="C16" s="178"/>
      <c r="D16" s="178"/>
      <c r="E16" s="178"/>
      <c r="F16" s="178"/>
      <c r="G16" s="178"/>
      <c r="H16" s="178"/>
    </row>
    <row r="17" spans="1:8" s="70" customFormat="1" ht="47.25" customHeight="1" x14ac:dyDescent="0.25">
      <c r="A17" s="2" t="s">
        <v>3</v>
      </c>
      <c r="B17" s="69" t="s">
        <v>125</v>
      </c>
      <c r="C17" s="2" t="s">
        <v>133</v>
      </c>
      <c r="D17" s="2" t="s">
        <v>134</v>
      </c>
      <c r="E17" s="17" t="s">
        <v>210</v>
      </c>
      <c r="F17" s="4" t="s">
        <v>210</v>
      </c>
      <c r="G17" s="4" t="s">
        <v>175</v>
      </c>
      <c r="H17" s="4" t="s">
        <v>175</v>
      </c>
    </row>
  </sheetData>
  <mergeCells count="10">
    <mergeCell ref="E6:H6"/>
    <mergeCell ref="A15:H15"/>
    <mergeCell ref="A16:H16"/>
    <mergeCell ref="A9:H9"/>
    <mergeCell ref="A10:H10"/>
    <mergeCell ref="A12:A13"/>
    <mergeCell ref="B12:B13"/>
    <mergeCell ref="C12:C13"/>
    <mergeCell ref="D12:D13"/>
    <mergeCell ref="E12:H12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4"/>
  <sheetViews>
    <sheetView view="pageBreakPreview" zoomScaleNormal="70" zoomScaleSheetLayoutView="100" workbookViewId="0">
      <selection activeCell="H21" sqref="H21"/>
    </sheetView>
  </sheetViews>
  <sheetFormatPr defaultRowHeight="18.75" x14ac:dyDescent="0.25"/>
  <cols>
    <col min="1" max="1" width="4.75" style="20" customWidth="1"/>
    <col min="2" max="2" width="49.625" style="76" customWidth="1"/>
    <col min="3" max="3" width="18.5" style="76" customWidth="1"/>
    <col min="4" max="5" width="7.375" style="76" customWidth="1"/>
    <col min="6" max="6" width="17.75" style="76" customWidth="1"/>
    <col min="7" max="7" width="5.75" style="76" customWidth="1"/>
    <col min="8" max="10" width="13.75" style="76" bestFit="1" customWidth="1"/>
    <col min="11" max="11" width="20" style="76" customWidth="1"/>
    <col min="12" max="12" width="24.5" style="76" customWidth="1"/>
    <col min="13" max="16384" width="9" style="76"/>
  </cols>
  <sheetData>
    <row r="1" spans="1:12" x14ac:dyDescent="0.3">
      <c r="A1" s="155"/>
      <c r="K1" s="26" t="s">
        <v>170</v>
      </c>
    </row>
    <row r="2" spans="1:12" x14ac:dyDescent="0.3">
      <c r="A2" s="155"/>
      <c r="K2" s="26" t="s">
        <v>212</v>
      </c>
    </row>
    <row r="3" spans="1:12" x14ac:dyDescent="0.3">
      <c r="A3" s="155"/>
      <c r="K3" s="26" t="s">
        <v>213</v>
      </c>
    </row>
    <row r="4" spans="1:12" x14ac:dyDescent="0.3">
      <c r="A4" s="155"/>
      <c r="K4" s="26" t="s">
        <v>214</v>
      </c>
    </row>
    <row r="5" spans="1:12" x14ac:dyDescent="0.3">
      <c r="A5" s="155"/>
      <c r="K5" s="26"/>
    </row>
    <row r="6" spans="1:12" ht="63.75" customHeight="1" x14ac:dyDescent="0.25">
      <c r="K6" s="164" t="s">
        <v>108</v>
      </c>
      <c r="L6" s="164"/>
    </row>
    <row r="9" spans="1:12" x14ac:dyDescent="0.25">
      <c r="A9" s="169" t="s">
        <v>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2" x14ac:dyDescent="0.25">
      <c r="A10" s="169" t="s">
        <v>107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2" spans="1:12" x14ac:dyDescent="0.25">
      <c r="A12" s="165" t="s">
        <v>12</v>
      </c>
      <c r="B12" s="165" t="s">
        <v>43</v>
      </c>
      <c r="C12" s="165" t="s">
        <v>19</v>
      </c>
      <c r="D12" s="165" t="s">
        <v>17</v>
      </c>
      <c r="E12" s="165"/>
      <c r="F12" s="165"/>
      <c r="G12" s="165"/>
      <c r="H12" s="165" t="s">
        <v>44</v>
      </c>
      <c r="I12" s="165"/>
      <c r="J12" s="165"/>
      <c r="K12" s="165"/>
      <c r="L12" s="165" t="s">
        <v>45</v>
      </c>
    </row>
    <row r="13" spans="1:12" ht="117.75" customHeight="1" x14ac:dyDescent="0.25">
      <c r="A13" s="165"/>
      <c r="B13" s="165"/>
      <c r="C13" s="165"/>
      <c r="D13" s="2" t="s">
        <v>19</v>
      </c>
      <c r="E13" s="2" t="s">
        <v>20</v>
      </c>
      <c r="F13" s="2" t="s">
        <v>21</v>
      </c>
      <c r="G13" s="2" t="s">
        <v>22</v>
      </c>
      <c r="H13" s="2">
        <v>2018</v>
      </c>
      <c r="I13" s="2">
        <v>2019</v>
      </c>
      <c r="J13" s="2">
        <v>2020</v>
      </c>
      <c r="K13" s="2" t="s">
        <v>46</v>
      </c>
      <c r="L13" s="165"/>
    </row>
    <row r="14" spans="1:12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</row>
    <row r="15" spans="1:12" s="77" customFormat="1" ht="27.75" customHeight="1" x14ac:dyDescent="0.25">
      <c r="A15" s="182" t="s">
        <v>112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4"/>
    </row>
    <row r="16" spans="1:12" s="77" customFormat="1" ht="33" customHeight="1" x14ac:dyDescent="0.25">
      <c r="A16" s="182" t="s">
        <v>205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4"/>
    </row>
    <row r="17" spans="1:12" ht="111.75" customHeight="1" x14ac:dyDescent="0.25">
      <c r="A17" s="21" t="s">
        <v>3</v>
      </c>
      <c r="B17" s="11" t="s">
        <v>109</v>
      </c>
      <c r="C17" s="10" t="s">
        <v>67</v>
      </c>
      <c r="D17" s="2">
        <v>242</v>
      </c>
      <c r="E17" s="78" t="s">
        <v>111</v>
      </c>
      <c r="F17" s="2">
        <v>1110081620</v>
      </c>
      <c r="G17" s="2">
        <v>244</v>
      </c>
      <c r="H17" s="79">
        <v>3534.9679999999998</v>
      </c>
      <c r="I17" s="79">
        <v>3534.9679999999998</v>
      </c>
      <c r="J17" s="79">
        <v>3534.9679999999998</v>
      </c>
      <c r="K17" s="79">
        <f>SUM(H17:J17)</f>
        <v>10604.903999999999</v>
      </c>
      <c r="L17" s="1" t="s">
        <v>128</v>
      </c>
    </row>
    <row r="18" spans="1:12" ht="80.25" customHeight="1" x14ac:dyDescent="0.25">
      <c r="A18" s="21" t="s">
        <v>59</v>
      </c>
      <c r="B18" s="80" t="s">
        <v>81</v>
      </c>
      <c r="C18" s="10" t="s">
        <v>67</v>
      </c>
      <c r="D18" s="2">
        <v>242</v>
      </c>
      <c r="E18" s="78" t="s">
        <v>111</v>
      </c>
      <c r="F18" s="2">
        <v>1110081630</v>
      </c>
      <c r="G18" s="2">
        <v>244</v>
      </c>
      <c r="H18" s="79">
        <v>0</v>
      </c>
      <c r="I18" s="79">
        <v>0</v>
      </c>
      <c r="J18" s="79">
        <v>0</v>
      </c>
      <c r="K18" s="79">
        <f>H18+I18+J18</f>
        <v>0</v>
      </c>
      <c r="L18" s="1" t="s">
        <v>144</v>
      </c>
    </row>
    <row r="19" spans="1:12" ht="84" customHeight="1" x14ac:dyDescent="0.25">
      <c r="A19" s="21" t="s">
        <v>61</v>
      </c>
      <c r="B19" s="11" t="s">
        <v>82</v>
      </c>
      <c r="C19" s="10" t="s">
        <v>67</v>
      </c>
      <c r="D19" s="2">
        <v>242</v>
      </c>
      <c r="E19" s="78" t="s">
        <v>111</v>
      </c>
      <c r="F19" s="2">
        <v>1110081640</v>
      </c>
      <c r="G19" s="2">
        <v>244</v>
      </c>
      <c r="H19" s="79">
        <v>0</v>
      </c>
      <c r="I19" s="79">
        <v>0</v>
      </c>
      <c r="J19" s="79">
        <v>0</v>
      </c>
      <c r="K19" s="79">
        <f>H19+I19+J19</f>
        <v>0</v>
      </c>
      <c r="L19" s="1" t="s">
        <v>129</v>
      </c>
    </row>
    <row r="20" spans="1:12" ht="297.75" customHeight="1" x14ac:dyDescent="0.25">
      <c r="A20" s="21" t="s">
        <v>62</v>
      </c>
      <c r="B20" s="11" t="s">
        <v>110</v>
      </c>
      <c r="C20" s="10" t="s">
        <v>67</v>
      </c>
      <c r="D20" s="2">
        <v>242</v>
      </c>
      <c r="E20" s="78" t="s">
        <v>111</v>
      </c>
      <c r="F20" s="2">
        <v>1110081650</v>
      </c>
      <c r="G20" s="2">
        <v>244</v>
      </c>
      <c r="H20" s="79">
        <f>25986.467+2500</f>
        <v>28486.467000000001</v>
      </c>
      <c r="I20" s="79">
        <v>11744.197</v>
      </c>
      <c r="J20" s="79">
        <v>11744.197</v>
      </c>
      <c r="K20" s="79">
        <f>H20+I20+J20</f>
        <v>51974.861000000004</v>
      </c>
      <c r="L20" s="1" t="s">
        <v>208</v>
      </c>
    </row>
    <row r="21" spans="1:12" ht="66" customHeight="1" x14ac:dyDescent="0.25">
      <c r="A21" s="21" t="s">
        <v>145</v>
      </c>
      <c r="B21" s="11" t="s">
        <v>219</v>
      </c>
      <c r="C21" s="157" t="s">
        <v>67</v>
      </c>
      <c r="D21" s="156">
        <v>242</v>
      </c>
      <c r="E21" s="78" t="s">
        <v>111</v>
      </c>
      <c r="F21" s="156" t="s">
        <v>220</v>
      </c>
      <c r="G21" s="156">
        <v>244</v>
      </c>
      <c r="H21" s="79">
        <v>3.45</v>
      </c>
      <c r="I21" s="79">
        <v>0</v>
      </c>
      <c r="J21" s="79">
        <v>0</v>
      </c>
      <c r="K21" s="79">
        <f t="shared" ref="K21:K22" si="0">H21+I21+J21</f>
        <v>3.45</v>
      </c>
      <c r="L21" s="180" t="s">
        <v>221</v>
      </c>
    </row>
    <row r="22" spans="1:12" ht="66" customHeight="1" x14ac:dyDescent="0.25">
      <c r="A22" s="21" t="s">
        <v>146</v>
      </c>
      <c r="B22" s="11" t="s">
        <v>222</v>
      </c>
      <c r="C22" s="157" t="s">
        <v>67</v>
      </c>
      <c r="D22" s="156">
        <v>242</v>
      </c>
      <c r="E22" s="78" t="s">
        <v>111</v>
      </c>
      <c r="F22" s="156">
        <v>1110077450</v>
      </c>
      <c r="G22" s="156">
        <v>244</v>
      </c>
      <c r="H22" s="79">
        <v>3448.8</v>
      </c>
      <c r="I22" s="79">
        <v>0</v>
      </c>
      <c r="J22" s="79">
        <v>0</v>
      </c>
      <c r="K22" s="79">
        <f t="shared" si="0"/>
        <v>3448.8</v>
      </c>
      <c r="L22" s="181"/>
    </row>
    <row r="23" spans="1:12" s="84" customFormat="1" x14ac:dyDescent="0.25">
      <c r="A23" s="81"/>
      <c r="B23" s="10" t="s">
        <v>77</v>
      </c>
      <c r="C23" s="81" t="s">
        <v>24</v>
      </c>
      <c r="D23" s="81" t="s">
        <v>24</v>
      </c>
      <c r="E23" s="81" t="s">
        <v>24</v>
      </c>
      <c r="F23" s="81" t="s">
        <v>24</v>
      </c>
      <c r="G23" s="82" t="s">
        <v>24</v>
      </c>
      <c r="H23" s="83">
        <f>SUM(H17:H22)</f>
        <v>35473.685000000005</v>
      </c>
      <c r="I23" s="83">
        <f t="shared" ref="I23:J23" si="1">SUM(I17:I22)</f>
        <v>15279.165000000001</v>
      </c>
      <c r="J23" s="83">
        <f t="shared" si="1"/>
        <v>15279.165000000001</v>
      </c>
      <c r="K23" s="83">
        <f>SUM(H23:J23)</f>
        <v>66032.015000000014</v>
      </c>
      <c r="L23" s="82"/>
    </row>
    <row r="27" spans="1:12" x14ac:dyDescent="0.25">
      <c r="H27" s="85">
        <f>H17/1000</f>
        <v>3.5349679999999997</v>
      </c>
      <c r="I27" s="85">
        <f>I17/1000</f>
        <v>3.5349679999999997</v>
      </c>
      <c r="J27" s="85">
        <f>J17/1000</f>
        <v>3.5349679999999997</v>
      </c>
      <c r="K27" s="85">
        <f>K17/1000</f>
        <v>10.604903999999999</v>
      </c>
    </row>
    <row r="28" spans="1:12" x14ac:dyDescent="0.25">
      <c r="H28" s="85" t="e">
        <f>#REF!/1000</f>
        <v>#REF!</v>
      </c>
      <c r="I28" s="85" t="e">
        <f>#REF!/1000</f>
        <v>#REF!</v>
      </c>
      <c r="J28" s="85" t="e">
        <f>#REF!/1000</f>
        <v>#REF!</v>
      </c>
      <c r="K28" s="85" t="e">
        <f>#REF!/1000</f>
        <v>#REF!</v>
      </c>
    </row>
    <row r="29" spans="1:12" x14ac:dyDescent="0.25">
      <c r="H29" s="85" t="e">
        <f>#REF!/1000</f>
        <v>#REF!</v>
      </c>
      <c r="I29" s="85" t="e">
        <f>#REF!/1000</f>
        <v>#REF!</v>
      </c>
      <c r="J29" s="85" t="e">
        <f>#REF!/1000</f>
        <v>#REF!</v>
      </c>
      <c r="K29" s="85" t="e">
        <f>#REF!/1000</f>
        <v>#REF!</v>
      </c>
    </row>
    <row r="30" spans="1:12" x14ac:dyDescent="0.25">
      <c r="H30" s="85" t="e">
        <f>#REF!/1000</f>
        <v>#REF!</v>
      </c>
      <c r="I30" s="85" t="e">
        <f>#REF!/1000</f>
        <v>#REF!</v>
      </c>
      <c r="J30" s="85" t="e">
        <f>#REF!/1000</f>
        <v>#REF!</v>
      </c>
      <c r="K30" s="85" t="e">
        <f>#REF!/1000</f>
        <v>#REF!</v>
      </c>
    </row>
    <row r="31" spans="1:12" x14ac:dyDescent="0.25">
      <c r="H31" s="86">
        <f>H23/1000</f>
        <v>35.473685000000003</v>
      </c>
      <c r="I31" s="86">
        <f>I23/1000</f>
        <v>15.279165000000001</v>
      </c>
      <c r="J31" s="86">
        <f>J23/1000</f>
        <v>15.279165000000001</v>
      </c>
      <c r="K31" s="86">
        <f>K23/1000</f>
        <v>66.032015000000015</v>
      </c>
    </row>
    <row r="32" spans="1:12" x14ac:dyDescent="0.25">
      <c r="H32" s="85"/>
      <c r="I32" s="85"/>
      <c r="J32" s="85"/>
      <c r="K32" s="85"/>
    </row>
    <row r="33" spans="8:11" x14ac:dyDescent="0.25">
      <c r="H33" s="85"/>
      <c r="I33" s="85"/>
      <c r="J33" s="85"/>
      <c r="K33" s="85"/>
    </row>
    <row r="34" spans="8:11" x14ac:dyDescent="0.25">
      <c r="H34" s="85" t="e">
        <f>H28+H29</f>
        <v>#REF!</v>
      </c>
      <c r="I34" s="85" t="e">
        <f t="shared" ref="I34:J34" si="2">I28+I29</f>
        <v>#REF!</v>
      </c>
      <c r="J34" s="85" t="e">
        <f t="shared" si="2"/>
        <v>#REF!</v>
      </c>
      <c r="K34" s="85" t="e">
        <f t="shared" ref="K34" si="3">K28+K29</f>
        <v>#REF!</v>
      </c>
    </row>
  </sheetData>
  <autoFilter ref="A12:L20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2">
    <mergeCell ref="L21:L22"/>
    <mergeCell ref="L12:L13"/>
    <mergeCell ref="A16:L16"/>
    <mergeCell ref="A15:L15"/>
    <mergeCell ref="K6:L6"/>
    <mergeCell ref="A9:L9"/>
    <mergeCell ref="A10:L10"/>
    <mergeCell ref="A12:A13"/>
    <mergeCell ref="B12:B13"/>
    <mergeCell ref="C12:C13"/>
    <mergeCell ref="D12:G12"/>
    <mergeCell ref="H12:K12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5"/>
  <sheetViews>
    <sheetView view="pageBreakPreview" zoomScaleNormal="70" zoomScaleSheetLayoutView="100" workbookViewId="0">
      <selection activeCell="H19" sqref="H19"/>
    </sheetView>
  </sheetViews>
  <sheetFormatPr defaultRowHeight="18.75" x14ac:dyDescent="0.25"/>
  <cols>
    <col min="1" max="1" width="4.75" style="20" customWidth="1"/>
    <col min="2" max="2" width="49.625" style="76" customWidth="1"/>
    <col min="3" max="3" width="18.5" style="76" customWidth="1"/>
    <col min="4" max="5" width="7.375" style="76" customWidth="1"/>
    <col min="6" max="6" width="17.75" style="76" customWidth="1"/>
    <col min="7" max="7" width="5.75" style="76" customWidth="1"/>
    <col min="8" max="10" width="13.75" style="76" bestFit="1" customWidth="1"/>
    <col min="11" max="11" width="20" style="76" customWidth="1"/>
    <col min="12" max="12" width="24.5" style="76" customWidth="1"/>
    <col min="13" max="16384" width="9" style="76"/>
  </cols>
  <sheetData>
    <row r="1" spans="1:12" x14ac:dyDescent="0.3">
      <c r="A1" s="155"/>
      <c r="K1" s="26" t="s">
        <v>174</v>
      </c>
    </row>
    <row r="2" spans="1:12" x14ac:dyDescent="0.3">
      <c r="A2" s="155"/>
      <c r="K2" s="26" t="s">
        <v>212</v>
      </c>
    </row>
    <row r="3" spans="1:12" x14ac:dyDescent="0.3">
      <c r="A3" s="155"/>
      <c r="K3" s="26" t="s">
        <v>213</v>
      </c>
    </row>
    <row r="4" spans="1:12" x14ac:dyDescent="0.3">
      <c r="A4" s="155"/>
      <c r="K4" s="26" t="s">
        <v>214</v>
      </c>
    </row>
    <row r="5" spans="1:12" x14ac:dyDescent="0.25">
      <c r="A5" s="155"/>
    </row>
    <row r="6" spans="1:12" ht="57" customHeight="1" x14ac:dyDescent="0.25">
      <c r="K6" s="164" t="s">
        <v>113</v>
      </c>
      <c r="L6" s="164"/>
    </row>
    <row r="9" spans="1:12" x14ac:dyDescent="0.25">
      <c r="A9" s="169" t="s">
        <v>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2" x14ac:dyDescent="0.25">
      <c r="A10" s="169" t="s">
        <v>114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2" spans="1:12" s="72" customFormat="1" ht="32.25" customHeight="1" x14ac:dyDescent="0.25">
      <c r="A12" s="165" t="s">
        <v>12</v>
      </c>
      <c r="B12" s="165" t="s">
        <v>43</v>
      </c>
      <c r="C12" s="165" t="s">
        <v>19</v>
      </c>
      <c r="D12" s="165" t="s">
        <v>17</v>
      </c>
      <c r="E12" s="165"/>
      <c r="F12" s="165"/>
      <c r="G12" s="165"/>
      <c r="H12" s="165" t="s">
        <v>44</v>
      </c>
      <c r="I12" s="165"/>
      <c r="J12" s="165"/>
      <c r="K12" s="165"/>
      <c r="L12" s="165" t="s">
        <v>45</v>
      </c>
    </row>
    <row r="13" spans="1:12" s="72" customFormat="1" ht="85.5" customHeight="1" x14ac:dyDescent="0.25">
      <c r="A13" s="165"/>
      <c r="B13" s="165"/>
      <c r="C13" s="165"/>
      <c r="D13" s="2" t="s">
        <v>19</v>
      </c>
      <c r="E13" s="2" t="s">
        <v>20</v>
      </c>
      <c r="F13" s="2" t="s">
        <v>21</v>
      </c>
      <c r="G13" s="2" t="s">
        <v>22</v>
      </c>
      <c r="H13" s="2">
        <v>2018</v>
      </c>
      <c r="I13" s="2">
        <v>2019</v>
      </c>
      <c r="J13" s="2">
        <v>2020</v>
      </c>
      <c r="K13" s="2" t="s">
        <v>46</v>
      </c>
      <c r="L13" s="165"/>
    </row>
    <row r="14" spans="1:12" s="72" customFormat="1" ht="15.75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</row>
    <row r="15" spans="1:12" s="87" customFormat="1" ht="29.25" customHeight="1" x14ac:dyDescent="0.25">
      <c r="A15" s="160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pans="1:12" s="87" customFormat="1" ht="19.5" customHeight="1" x14ac:dyDescent="0.25">
      <c r="A16" s="160" t="s">
        <v>115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2"/>
    </row>
    <row r="17" spans="1:12" s="72" customFormat="1" ht="78.75" x14ac:dyDescent="0.25">
      <c r="A17" s="2" t="s">
        <v>3</v>
      </c>
      <c r="B17" s="24" t="s">
        <v>166</v>
      </c>
      <c r="C17" s="10" t="s">
        <v>67</v>
      </c>
      <c r="D17" s="2">
        <v>242</v>
      </c>
      <c r="E17" s="78" t="s">
        <v>111</v>
      </c>
      <c r="F17" s="2">
        <v>1120081660</v>
      </c>
      <c r="G17" s="2">
        <v>360</v>
      </c>
      <c r="H17" s="88">
        <v>422.315</v>
      </c>
      <c r="I17" s="88">
        <f>H17</f>
        <v>422.315</v>
      </c>
      <c r="J17" s="88">
        <f>I17</f>
        <v>422.315</v>
      </c>
      <c r="K17" s="88">
        <f>SUM(H17:J17)</f>
        <v>1266.9449999999999</v>
      </c>
      <c r="L17" s="185" t="s">
        <v>117</v>
      </c>
    </row>
    <row r="18" spans="1:12" s="72" customFormat="1" ht="47.25" x14ac:dyDescent="0.25">
      <c r="A18" s="2" t="s">
        <v>59</v>
      </c>
      <c r="B18" s="24" t="s">
        <v>166</v>
      </c>
      <c r="C18" s="10" t="s">
        <v>56</v>
      </c>
      <c r="D18" s="2">
        <v>241</v>
      </c>
      <c r="E18" s="2">
        <v>1403</v>
      </c>
      <c r="F18" s="2">
        <v>1120081660</v>
      </c>
      <c r="G18" s="2">
        <v>540</v>
      </c>
      <c r="H18" s="88">
        <v>1366.385</v>
      </c>
      <c r="I18" s="88">
        <v>1124.2650000000001</v>
      </c>
      <c r="J18" s="88">
        <v>1124.2650000000001</v>
      </c>
      <c r="K18" s="88">
        <f>SUM(H18:J18)</f>
        <v>3614.915</v>
      </c>
      <c r="L18" s="186"/>
    </row>
    <row r="19" spans="1:12" s="72" customFormat="1" ht="65.25" customHeight="1" x14ac:dyDescent="0.25">
      <c r="A19" s="2" t="s">
        <v>61</v>
      </c>
      <c r="B19" s="24" t="s">
        <v>203</v>
      </c>
      <c r="C19" s="10" t="s">
        <v>56</v>
      </c>
      <c r="D19" s="2">
        <v>242</v>
      </c>
      <c r="E19" s="78" t="s">
        <v>57</v>
      </c>
      <c r="F19" s="2">
        <v>1120083660</v>
      </c>
      <c r="G19" s="2">
        <v>814</v>
      </c>
      <c r="H19" s="89">
        <v>0</v>
      </c>
      <c r="I19" s="88">
        <v>0</v>
      </c>
      <c r="J19" s="88">
        <v>0</v>
      </c>
      <c r="K19" s="88">
        <f>SUM(H19:J19)</f>
        <v>0</v>
      </c>
      <c r="L19" s="90" t="s">
        <v>204</v>
      </c>
    </row>
    <row r="20" spans="1:12" s="94" customFormat="1" x14ac:dyDescent="0.25">
      <c r="A20" s="91"/>
      <c r="B20" s="92" t="s">
        <v>77</v>
      </c>
      <c r="C20" s="91" t="s">
        <v>24</v>
      </c>
      <c r="D20" s="91" t="s">
        <v>24</v>
      </c>
      <c r="E20" s="91" t="s">
        <v>24</v>
      </c>
      <c r="F20" s="91" t="s">
        <v>24</v>
      </c>
      <c r="G20" s="91" t="s">
        <v>24</v>
      </c>
      <c r="H20" s="93">
        <f>SUM(H17:H19)</f>
        <v>1788.7</v>
      </c>
      <c r="I20" s="93">
        <f>SUM(I17:I18)</f>
        <v>1546.5800000000002</v>
      </c>
      <c r="J20" s="93">
        <f>SUM(J17:J18)</f>
        <v>1546.5800000000002</v>
      </c>
      <c r="K20" s="93">
        <f>SUM(H20:J20)</f>
        <v>4881.8600000000006</v>
      </c>
      <c r="L20" s="91" t="s">
        <v>24</v>
      </c>
    </row>
    <row r="22" spans="1:12" x14ac:dyDescent="0.25">
      <c r="H22" s="85">
        <f>H17/1000</f>
        <v>0.422315</v>
      </c>
      <c r="I22" s="85">
        <f t="shared" ref="I22:K22" si="0">I17/1000</f>
        <v>0.422315</v>
      </c>
      <c r="J22" s="85">
        <f t="shared" si="0"/>
        <v>0.422315</v>
      </c>
      <c r="K22" s="85">
        <f t="shared" si="0"/>
        <v>1.266945</v>
      </c>
    </row>
    <row r="23" spans="1:12" s="84" customFormat="1" x14ac:dyDescent="0.25">
      <c r="A23" s="95"/>
      <c r="H23" s="85">
        <f t="shared" ref="H23:K23" si="1">H18/1000</f>
        <v>1.366385</v>
      </c>
      <c r="I23" s="85">
        <f t="shared" si="1"/>
        <v>1.1242650000000001</v>
      </c>
      <c r="J23" s="85">
        <f t="shared" si="1"/>
        <v>1.1242650000000001</v>
      </c>
      <c r="K23" s="85">
        <f t="shared" si="1"/>
        <v>3.6149149999999999</v>
      </c>
    </row>
    <row r="24" spans="1:12" s="84" customFormat="1" x14ac:dyDescent="0.25">
      <c r="A24" s="95"/>
      <c r="H24" s="85">
        <f t="shared" ref="H24:K24" si="2">H20/1000</f>
        <v>1.7887</v>
      </c>
      <c r="I24" s="85">
        <f t="shared" si="2"/>
        <v>1.5465800000000001</v>
      </c>
      <c r="J24" s="85">
        <f t="shared" si="2"/>
        <v>1.5465800000000001</v>
      </c>
      <c r="K24" s="85">
        <f t="shared" si="2"/>
        <v>4.8818600000000005</v>
      </c>
    </row>
    <row r="25" spans="1:12" s="84" customFormat="1" x14ac:dyDescent="0.25">
      <c r="A25" s="95"/>
    </row>
  </sheetData>
  <autoFilter ref="A12:L22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2">
    <mergeCell ref="L17:L18"/>
    <mergeCell ref="A16:L16"/>
    <mergeCell ref="K6:L6"/>
    <mergeCell ref="A9:L9"/>
    <mergeCell ref="A10:L10"/>
    <mergeCell ref="A12:A13"/>
    <mergeCell ref="B12:B13"/>
    <mergeCell ref="C12:C13"/>
    <mergeCell ref="D12:G12"/>
    <mergeCell ref="H12:K12"/>
    <mergeCell ref="L12:L13"/>
    <mergeCell ref="A15:L15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view="pageBreakPreview" topLeftCell="A4" zoomScaleNormal="85" zoomScaleSheetLayoutView="100" workbookViewId="0">
      <selection activeCell="C5" sqref="C5"/>
    </sheetView>
  </sheetViews>
  <sheetFormatPr defaultRowHeight="18.75" outlineLevelRow="1" x14ac:dyDescent="0.25"/>
  <cols>
    <col min="1" max="1" width="4.75" style="20" customWidth="1"/>
    <col min="2" max="2" width="49.625" style="76" customWidth="1"/>
    <col min="3" max="3" width="18.5" style="76" customWidth="1"/>
    <col min="4" max="5" width="7.375" style="76" customWidth="1"/>
    <col min="6" max="6" width="17.75" style="76" customWidth="1"/>
    <col min="7" max="7" width="5.75" style="76" customWidth="1"/>
    <col min="8" max="10" width="13.75" style="76" bestFit="1" customWidth="1"/>
    <col min="11" max="11" width="20" style="76" customWidth="1"/>
    <col min="12" max="12" width="24.5" style="76" customWidth="1"/>
    <col min="13" max="16384" width="9" style="76"/>
  </cols>
  <sheetData>
    <row r="1" spans="1:12" x14ac:dyDescent="0.3">
      <c r="A1" s="155"/>
      <c r="J1" s="26" t="s">
        <v>171</v>
      </c>
    </row>
    <row r="2" spans="1:12" x14ac:dyDescent="0.3">
      <c r="A2" s="155"/>
      <c r="J2" s="26" t="s">
        <v>212</v>
      </c>
    </row>
    <row r="3" spans="1:12" x14ac:dyDescent="0.3">
      <c r="A3" s="155"/>
      <c r="J3" s="26" t="s">
        <v>213</v>
      </c>
    </row>
    <row r="4" spans="1:12" x14ac:dyDescent="0.3">
      <c r="A4" s="155"/>
      <c r="J4" s="26" t="s">
        <v>214</v>
      </c>
    </row>
    <row r="5" spans="1:12" ht="88.5" customHeight="1" x14ac:dyDescent="0.25">
      <c r="J5" s="164" t="s">
        <v>121</v>
      </c>
      <c r="K5" s="164"/>
      <c r="L5" s="164"/>
    </row>
    <row r="8" spans="1:12" x14ac:dyDescent="0.25">
      <c r="A8" s="169" t="s">
        <v>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x14ac:dyDescent="0.25">
      <c r="A9" s="169" t="s">
        <v>122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1" spans="1:12" s="72" customFormat="1" ht="15.75" x14ac:dyDescent="0.25">
      <c r="A11" s="165" t="s">
        <v>12</v>
      </c>
      <c r="B11" s="165" t="s">
        <v>43</v>
      </c>
      <c r="C11" s="165" t="s">
        <v>19</v>
      </c>
      <c r="D11" s="165" t="s">
        <v>17</v>
      </c>
      <c r="E11" s="165"/>
      <c r="F11" s="165"/>
      <c r="G11" s="165"/>
      <c r="H11" s="165" t="s">
        <v>44</v>
      </c>
      <c r="I11" s="165"/>
      <c r="J11" s="165"/>
      <c r="K11" s="165"/>
      <c r="L11" s="165" t="s">
        <v>45</v>
      </c>
    </row>
    <row r="12" spans="1:12" s="72" customFormat="1" ht="93" customHeight="1" x14ac:dyDescent="0.25">
      <c r="A12" s="165"/>
      <c r="B12" s="165"/>
      <c r="C12" s="165"/>
      <c r="D12" s="2" t="s">
        <v>19</v>
      </c>
      <c r="E12" s="2" t="s">
        <v>20</v>
      </c>
      <c r="F12" s="2" t="s">
        <v>21</v>
      </c>
      <c r="G12" s="2" t="s">
        <v>22</v>
      </c>
      <c r="H12" s="2">
        <v>2018</v>
      </c>
      <c r="I12" s="2">
        <v>2019</v>
      </c>
      <c r="J12" s="2">
        <v>2020</v>
      </c>
      <c r="K12" s="2" t="s">
        <v>46</v>
      </c>
      <c r="L12" s="165"/>
    </row>
    <row r="13" spans="1:12" s="72" customFormat="1" ht="15.75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2" s="87" customFormat="1" ht="25.5" customHeight="1" x14ac:dyDescent="0.25">
      <c r="A14" s="189" t="s">
        <v>123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1"/>
    </row>
    <row r="15" spans="1:12" s="87" customFormat="1" ht="15.75" x14ac:dyDescent="0.25">
      <c r="A15" s="189" t="s">
        <v>124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1"/>
    </row>
    <row r="16" spans="1:12" s="101" customFormat="1" ht="114.75" customHeight="1" outlineLevel="1" x14ac:dyDescent="0.25">
      <c r="A16" s="2" t="s">
        <v>3</v>
      </c>
      <c r="B16" s="96" t="s">
        <v>125</v>
      </c>
      <c r="C16" s="97" t="s">
        <v>67</v>
      </c>
      <c r="D16" s="98">
        <v>242</v>
      </c>
      <c r="E16" s="99" t="s">
        <v>57</v>
      </c>
      <c r="F16" s="99" t="s">
        <v>126</v>
      </c>
      <c r="G16" s="98">
        <v>323</v>
      </c>
      <c r="H16" s="3">
        <v>0</v>
      </c>
      <c r="I16" s="3">
        <v>400</v>
      </c>
      <c r="J16" s="3">
        <v>400</v>
      </c>
      <c r="K16" s="100">
        <f t="shared" ref="K16" si="0">SUM(H16:J16)</f>
        <v>800</v>
      </c>
      <c r="L16" s="187" t="s">
        <v>127</v>
      </c>
    </row>
    <row r="17" spans="1:12" s="103" customFormat="1" x14ac:dyDescent="0.25">
      <c r="A17" s="91"/>
      <c r="B17" s="92" t="s">
        <v>77</v>
      </c>
      <c r="C17" s="91" t="s">
        <v>24</v>
      </c>
      <c r="D17" s="91" t="s">
        <v>24</v>
      </c>
      <c r="E17" s="91" t="s">
        <v>24</v>
      </c>
      <c r="F17" s="91" t="s">
        <v>24</v>
      </c>
      <c r="G17" s="91" t="s">
        <v>24</v>
      </c>
      <c r="H17" s="102">
        <f>SUM(H16)</f>
        <v>0</v>
      </c>
      <c r="I17" s="102">
        <f>SUM(I16)</f>
        <v>400</v>
      </c>
      <c r="J17" s="102">
        <f>SUM(J16)</f>
        <v>400</v>
      </c>
      <c r="K17" s="102">
        <f>SUM(H17:J17)</f>
        <v>800</v>
      </c>
      <c r="L17" s="188"/>
    </row>
    <row r="19" spans="1:12" x14ac:dyDescent="0.25">
      <c r="H19" s="85">
        <f>H16/1000</f>
        <v>0</v>
      </c>
      <c r="I19" s="85">
        <f>I16/1000</f>
        <v>0.4</v>
      </c>
      <c r="J19" s="85">
        <f>J16/1000</f>
        <v>0.4</v>
      </c>
      <c r="K19" s="85">
        <f>K16/1000</f>
        <v>0.8</v>
      </c>
    </row>
    <row r="20" spans="1:12" x14ac:dyDescent="0.25">
      <c r="H20" s="85">
        <f>H17/1000</f>
        <v>0</v>
      </c>
      <c r="I20" s="85">
        <f t="shared" ref="I20:K20" si="1">I17/1000</f>
        <v>0.4</v>
      </c>
      <c r="J20" s="85">
        <f t="shared" si="1"/>
        <v>0.4</v>
      </c>
      <c r="K20" s="85">
        <f t="shared" si="1"/>
        <v>0.8</v>
      </c>
    </row>
  </sheetData>
  <autoFilter ref="A11:L15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2">
    <mergeCell ref="L16:L17"/>
    <mergeCell ref="J5:L5"/>
    <mergeCell ref="A15:L15"/>
    <mergeCell ref="A14:L14"/>
    <mergeCell ref="A8:L8"/>
    <mergeCell ref="A9:L9"/>
    <mergeCell ref="A11:A12"/>
    <mergeCell ref="B11:B12"/>
    <mergeCell ref="C11:C12"/>
    <mergeCell ref="D11:G11"/>
    <mergeCell ref="H11:K11"/>
    <mergeCell ref="L11:L12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6"/>
  <sheetViews>
    <sheetView topLeftCell="A23" zoomScaleNormal="100" workbookViewId="0">
      <selection activeCell="I26" sqref="I26"/>
    </sheetView>
  </sheetViews>
  <sheetFormatPr defaultRowHeight="15.75" x14ac:dyDescent="0.25"/>
  <cols>
    <col min="1" max="1" width="8.25" style="18" customWidth="1"/>
    <col min="2" max="2" width="42.125" style="19" customWidth="1"/>
    <col min="3" max="3" width="11.5" style="18" customWidth="1"/>
    <col min="4" max="4" width="14.875" style="19" customWidth="1"/>
    <col min="5" max="5" width="12.875" style="19" customWidth="1"/>
    <col min="6" max="8" width="12" style="19" customWidth="1"/>
    <col min="9" max="16384" width="9" style="19"/>
  </cols>
  <sheetData>
    <row r="1" spans="1:8" ht="18.75" x14ac:dyDescent="0.3">
      <c r="A1" s="159"/>
      <c r="C1" s="159"/>
      <c r="E1" s="26" t="s">
        <v>218</v>
      </c>
    </row>
    <row r="2" spans="1:8" ht="18.75" x14ac:dyDescent="0.3">
      <c r="A2" s="159"/>
      <c r="C2" s="159"/>
      <c r="E2" s="26" t="s">
        <v>212</v>
      </c>
    </row>
    <row r="3" spans="1:8" ht="18.75" x14ac:dyDescent="0.3">
      <c r="A3" s="159"/>
      <c r="C3" s="159"/>
      <c r="E3" s="26" t="s">
        <v>213</v>
      </c>
    </row>
    <row r="4" spans="1:8" ht="18.75" x14ac:dyDescent="0.3">
      <c r="A4" s="159"/>
      <c r="C4" s="159"/>
      <c r="E4" s="26" t="s">
        <v>214</v>
      </c>
    </row>
    <row r="5" spans="1:8" x14ac:dyDescent="0.25">
      <c r="A5" s="159"/>
      <c r="C5" s="159"/>
    </row>
    <row r="6" spans="1:8" ht="80.25" customHeight="1" x14ac:dyDescent="0.25">
      <c r="E6" s="164" t="s">
        <v>141</v>
      </c>
      <c r="F6" s="164"/>
      <c r="G6" s="164"/>
      <c r="H6" s="164"/>
    </row>
    <row r="7" spans="1:8" ht="18.75" x14ac:dyDescent="0.25">
      <c r="A7" s="20"/>
    </row>
    <row r="8" spans="1:8" ht="18.75" x14ac:dyDescent="0.25">
      <c r="A8" s="20"/>
    </row>
    <row r="9" spans="1:8" ht="18.75" x14ac:dyDescent="0.25">
      <c r="A9" s="169" t="s">
        <v>1</v>
      </c>
      <c r="B9" s="169"/>
      <c r="C9" s="169"/>
      <c r="D9" s="169"/>
      <c r="E9" s="169"/>
      <c r="F9" s="169"/>
      <c r="G9" s="169"/>
      <c r="H9" s="169"/>
    </row>
    <row r="10" spans="1:8" ht="48" customHeight="1" x14ac:dyDescent="0.25">
      <c r="A10" s="179" t="s">
        <v>142</v>
      </c>
      <c r="B10" s="169"/>
      <c r="C10" s="169"/>
      <c r="D10" s="169"/>
      <c r="E10" s="169"/>
      <c r="F10" s="169"/>
      <c r="G10" s="169"/>
      <c r="H10" s="169"/>
    </row>
    <row r="11" spans="1:8" ht="18.75" x14ac:dyDescent="0.25">
      <c r="A11" s="20"/>
    </row>
    <row r="12" spans="1:8" x14ac:dyDescent="0.25">
      <c r="A12" s="165" t="s">
        <v>12</v>
      </c>
      <c r="B12" s="165" t="s">
        <v>40</v>
      </c>
      <c r="C12" s="165" t="s">
        <v>2</v>
      </c>
      <c r="D12" s="165" t="s">
        <v>41</v>
      </c>
      <c r="E12" s="165" t="s">
        <v>42</v>
      </c>
      <c r="F12" s="165"/>
      <c r="G12" s="165"/>
      <c r="H12" s="165"/>
    </row>
    <row r="13" spans="1:8" x14ac:dyDescent="0.25">
      <c r="A13" s="165"/>
      <c r="B13" s="165"/>
      <c r="C13" s="165"/>
      <c r="D13" s="165"/>
      <c r="E13" s="49" t="s">
        <v>47</v>
      </c>
      <c r="F13" s="2" t="s">
        <v>48</v>
      </c>
      <c r="G13" s="2" t="s">
        <v>49</v>
      </c>
      <c r="H13" s="126" t="s">
        <v>52</v>
      </c>
    </row>
    <row r="14" spans="1:8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57.75" customHeight="1" x14ac:dyDescent="0.25">
      <c r="A15" s="178" t="str">
        <f>'пр 2 к ПП4'!A13:L13</f>
        <v>1. Цель. Создание условий для сохранения традиционного образа жизни коренных малочисленных народов проживающих на территории Туруханского района; Организация деятельности управления, направленной на обеспечение комфортной среды проживания на территории населенных пунктов, расположенных на межселенной территории Туруханского района</v>
      </c>
      <c r="B15" s="178"/>
      <c r="C15" s="178"/>
      <c r="D15" s="178"/>
      <c r="E15" s="178"/>
      <c r="F15" s="178"/>
      <c r="G15" s="178"/>
      <c r="H15" s="178"/>
    </row>
    <row r="16" spans="1:8" ht="59.25" customHeight="1" x14ac:dyDescent="0.25">
      <c r="A16" s="178" t="str">
        <f>'пр 2 к ПП4'!A14:L14</f>
        <v>1. Задача.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 Своевременность и адресность предоставления мер государственной поддержки;</v>
      </c>
      <c r="B16" s="178"/>
      <c r="C16" s="178"/>
      <c r="D16" s="178"/>
      <c r="E16" s="178"/>
      <c r="F16" s="178"/>
      <c r="G16" s="178"/>
      <c r="H16" s="178"/>
    </row>
    <row r="17" spans="1:8" s="72" customFormat="1" ht="106.5" customHeight="1" x14ac:dyDescent="0.25">
      <c r="A17" s="71" t="s">
        <v>3</v>
      </c>
      <c r="B17" s="10" t="str">
        <f>'пр 2 к ПП4'!L15</f>
        <v>Повышение эффективности бюджетных расходов, направленных на повышение качества финансового управления, а также внедрения современных методик и технологий планирования и контроля исполнения районного бюджета</v>
      </c>
      <c r="C17" s="2" t="s">
        <v>90</v>
      </c>
      <c r="D17" s="2" t="s">
        <v>58</v>
      </c>
      <c r="E17" s="6">
        <v>5</v>
      </c>
      <c r="F17" s="6">
        <v>5</v>
      </c>
      <c r="G17" s="6">
        <v>5</v>
      </c>
      <c r="H17" s="6">
        <v>5</v>
      </c>
    </row>
    <row r="18" spans="1:8" s="72" customFormat="1" ht="105.75" customHeight="1" x14ac:dyDescent="0.25">
      <c r="A18" s="71" t="s">
        <v>59</v>
      </c>
      <c r="B18" s="11" t="s">
        <v>101</v>
      </c>
      <c r="C18" s="2" t="s">
        <v>130</v>
      </c>
      <c r="D18" s="2" t="s">
        <v>58</v>
      </c>
      <c r="E18" s="6">
        <v>130</v>
      </c>
      <c r="F18" s="6">
        <v>130</v>
      </c>
      <c r="G18" s="6">
        <v>130</v>
      </c>
      <c r="H18" s="6">
        <v>130</v>
      </c>
    </row>
    <row r="19" spans="1:8" s="72" customFormat="1" ht="96.75" customHeight="1" x14ac:dyDescent="0.25">
      <c r="A19" s="71" t="s">
        <v>61</v>
      </c>
      <c r="B19" s="10" t="str">
        <f>'пр 2 к ПП4'!B26</f>
        <v>Предоставление материальной помощи лицам из числа  коренных малочисленных народов Севера, в целях уплаты налога на доходы физических лиц за предоставленные товарно-материальные ценности</v>
      </c>
      <c r="C19" s="2" t="s">
        <v>140</v>
      </c>
      <c r="D19" s="2" t="s">
        <v>58</v>
      </c>
      <c r="E19" s="12">
        <v>185</v>
      </c>
      <c r="F19" s="12">
        <v>132</v>
      </c>
      <c r="G19" s="12">
        <v>132</v>
      </c>
      <c r="H19" s="12">
        <v>132</v>
      </c>
    </row>
    <row r="20" spans="1:8" s="72" customFormat="1" ht="102.75" customHeight="1" x14ac:dyDescent="0.25">
      <c r="A20" s="71" t="s">
        <v>62</v>
      </c>
      <c r="B20" s="10" t="s">
        <v>224</v>
      </c>
      <c r="C20" s="2" t="s">
        <v>130</v>
      </c>
      <c r="D20" s="2" t="s">
        <v>58</v>
      </c>
      <c r="E20" s="6">
        <v>75</v>
      </c>
      <c r="F20" s="6">
        <v>76</v>
      </c>
      <c r="G20" s="6">
        <v>76</v>
      </c>
      <c r="H20" s="6">
        <v>76</v>
      </c>
    </row>
    <row r="21" spans="1:8" s="72" customFormat="1" ht="102.75" customHeight="1" x14ac:dyDescent="0.25">
      <c r="A21" s="71" t="s">
        <v>145</v>
      </c>
      <c r="B21" s="10" t="s">
        <v>225</v>
      </c>
      <c r="C21" s="2" t="s">
        <v>130</v>
      </c>
      <c r="D21" s="2" t="s">
        <v>58</v>
      </c>
      <c r="E21" s="6">
        <v>126</v>
      </c>
      <c r="F21" s="6">
        <v>126</v>
      </c>
      <c r="G21" s="6">
        <v>126</v>
      </c>
      <c r="H21" s="6">
        <v>126</v>
      </c>
    </row>
    <row r="22" spans="1:8" s="72" customFormat="1" ht="84" customHeight="1" x14ac:dyDescent="0.25">
      <c r="A22" s="71" t="s">
        <v>146</v>
      </c>
      <c r="B22" s="10" t="str">
        <f>'пр 2 к ПП4'!B32</f>
        <v>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</v>
      </c>
      <c r="C22" s="2" t="s">
        <v>131</v>
      </c>
      <c r="D22" s="2" t="s">
        <v>58</v>
      </c>
      <c r="E22" s="6">
        <v>807</v>
      </c>
      <c r="F22" s="6">
        <v>807</v>
      </c>
      <c r="G22" s="6">
        <v>807</v>
      </c>
      <c r="H22" s="6">
        <v>807</v>
      </c>
    </row>
    <row r="23" spans="1:8" s="72" customFormat="1" ht="69" customHeight="1" x14ac:dyDescent="0.25">
      <c r="A23" s="2" t="s">
        <v>147</v>
      </c>
      <c r="B23" s="10" t="str">
        <f>'пр 2 к ПП4'!B34</f>
        <v>Предоставление товарно-материальных ценностей лицам из числа коренных малочисленных народов Севера</v>
      </c>
      <c r="C23" s="2" t="s">
        <v>130</v>
      </c>
      <c r="D23" s="2" t="s">
        <v>58</v>
      </c>
      <c r="E23" s="73">
        <v>90</v>
      </c>
      <c r="F23" s="73">
        <v>136</v>
      </c>
      <c r="G23" s="6">
        <v>136</v>
      </c>
      <c r="H23" s="6">
        <v>136</v>
      </c>
    </row>
    <row r="24" spans="1:8" s="72" customFormat="1" ht="216.75" customHeight="1" x14ac:dyDescent="0.25">
      <c r="A24" s="2" t="s">
        <v>148</v>
      </c>
      <c r="B24" s="10" t="str">
        <f>'пр 2 к ПП4'!B36</f>
        <v>Обеспечение детей их числа коренных малочисленных народов Севера, обучающихся в общеобразовательных школах-интернатах, обучающихся в общеобразовательных школах и проживающих в интернатах при общеобразовательных школах,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тундрах, в лесу, на промысловых точках) и обратно один раз в год авиационным видом транспорта</v>
      </c>
      <c r="C24" s="2" t="s">
        <v>130</v>
      </c>
      <c r="D24" s="2" t="s">
        <v>58</v>
      </c>
      <c r="E24" s="6">
        <v>16</v>
      </c>
      <c r="F24" s="74">
        <v>17</v>
      </c>
      <c r="G24" s="74">
        <v>17</v>
      </c>
      <c r="H24" s="74">
        <v>17</v>
      </c>
    </row>
    <row r="25" spans="1:8" s="72" customFormat="1" ht="76.5" customHeight="1" x14ac:dyDescent="0.25">
      <c r="A25" s="2" t="s">
        <v>149</v>
      </c>
      <c r="B25" s="10" t="s">
        <v>226</v>
      </c>
      <c r="C25" s="2" t="s">
        <v>130</v>
      </c>
      <c r="D25" s="2" t="s">
        <v>58</v>
      </c>
      <c r="E25" s="6">
        <v>1033</v>
      </c>
      <c r="F25" s="6">
        <f>305+110</f>
        <v>415</v>
      </c>
      <c r="G25" s="6">
        <f t="shared" ref="G25:H25" si="0">305+110</f>
        <v>415</v>
      </c>
      <c r="H25" s="6">
        <f t="shared" si="0"/>
        <v>415</v>
      </c>
    </row>
    <row r="26" spans="1:8" s="72" customFormat="1" ht="158.25" customHeight="1" x14ac:dyDescent="0.25">
      <c r="A26" s="2" t="s">
        <v>150</v>
      </c>
      <c r="B26" s="10" t="str">
        <f>'пр 2 к ПП4'!B38</f>
        <v>Предоставление комплектов для новорожденных лицам из числа коренных малочисленных Севера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v>
      </c>
      <c r="C26" s="2" t="s">
        <v>143</v>
      </c>
      <c r="D26" s="2" t="s">
        <v>58</v>
      </c>
      <c r="E26" s="75">
        <v>20</v>
      </c>
      <c r="F26" s="75">
        <v>20</v>
      </c>
      <c r="G26" s="75">
        <v>20</v>
      </c>
      <c r="H26" s="75">
        <v>20</v>
      </c>
    </row>
  </sheetData>
  <mergeCells count="10">
    <mergeCell ref="E6:H6"/>
    <mergeCell ref="A15:H15"/>
    <mergeCell ref="A16:H16"/>
    <mergeCell ref="A9:H9"/>
    <mergeCell ref="A10:H10"/>
    <mergeCell ref="A12:A13"/>
    <mergeCell ref="B12:B13"/>
    <mergeCell ref="C12:C13"/>
    <mergeCell ref="D12:D13"/>
    <mergeCell ref="E12:H12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6"/>
  <sheetViews>
    <sheetView view="pageBreakPreview" zoomScaleNormal="100" zoomScaleSheetLayoutView="100" workbookViewId="0">
      <selection activeCell="I12" sqref="I12"/>
    </sheetView>
  </sheetViews>
  <sheetFormatPr defaultRowHeight="18.75" x14ac:dyDescent="0.25"/>
  <cols>
    <col min="1" max="1" width="5.625" style="76" customWidth="1"/>
    <col min="2" max="2" width="49.625" style="76" customWidth="1"/>
    <col min="3" max="3" width="27" style="76" customWidth="1"/>
    <col min="4" max="5" width="7.375" style="76" customWidth="1"/>
    <col min="6" max="6" width="17.75" style="76" customWidth="1"/>
    <col min="7" max="7" width="5.75" style="76" customWidth="1"/>
    <col min="8" max="8" width="16.625" style="76" bestFit="1" customWidth="1"/>
    <col min="9" max="10" width="13.75" style="76" bestFit="1" customWidth="1"/>
    <col min="11" max="11" width="16.125" style="76" customWidth="1"/>
    <col min="12" max="12" width="30.875" style="123" customWidth="1"/>
    <col min="13" max="16384" width="9" style="76"/>
  </cols>
  <sheetData>
    <row r="1" spans="1:12" x14ac:dyDescent="0.3">
      <c r="K1" s="26" t="s">
        <v>223</v>
      </c>
      <c r="L1" s="104"/>
    </row>
    <row r="2" spans="1:12" x14ac:dyDescent="0.3">
      <c r="K2" s="26" t="s">
        <v>212</v>
      </c>
      <c r="L2" s="104"/>
    </row>
    <row r="3" spans="1:12" x14ac:dyDescent="0.3">
      <c r="K3" s="26" t="s">
        <v>213</v>
      </c>
      <c r="L3" s="104"/>
    </row>
    <row r="4" spans="1:12" x14ac:dyDescent="0.3">
      <c r="K4" s="26" t="s">
        <v>214</v>
      </c>
      <c r="L4" s="104"/>
    </row>
    <row r="5" spans="1:12" x14ac:dyDescent="0.3">
      <c r="K5" s="26"/>
      <c r="L5" s="104"/>
    </row>
    <row r="6" spans="1:12" ht="84" customHeight="1" x14ac:dyDescent="0.25">
      <c r="A6" s="104"/>
      <c r="B6" s="104" t="s">
        <v>168</v>
      </c>
      <c r="C6" s="104"/>
      <c r="D6" s="104"/>
      <c r="E6" s="104"/>
      <c r="F6" s="104" t="s">
        <v>169</v>
      </c>
      <c r="G6" s="104"/>
      <c r="H6" s="104"/>
      <c r="I6" s="104"/>
      <c r="J6" s="104"/>
      <c r="K6" s="197" t="s">
        <v>165</v>
      </c>
      <c r="L6" s="197"/>
    </row>
    <row r="7" spans="1:12" x14ac:dyDescent="0.25">
      <c r="A7" s="105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x14ac:dyDescent="0.25">
      <c r="A8" s="198" t="s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12" x14ac:dyDescent="0.25">
      <c r="A9" s="198" t="s">
        <v>96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2" s="72" customFormat="1" ht="15.75" x14ac:dyDescent="0.25">
      <c r="A10" s="165" t="s">
        <v>12</v>
      </c>
      <c r="B10" s="165" t="s">
        <v>43</v>
      </c>
      <c r="C10" s="165" t="s">
        <v>19</v>
      </c>
      <c r="D10" s="165" t="s">
        <v>17</v>
      </c>
      <c r="E10" s="165"/>
      <c r="F10" s="165"/>
      <c r="G10" s="165"/>
      <c r="H10" s="165" t="s">
        <v>44</v>
      </c>
      <c r="I10" s="165"/>
      <c r="J10" s="165"/>
      <c r="K10" s="165"/>
      <c r="L10" s="165" t="s">
        <v>45</v>
      </c>
    </row>
    <row r="11" spans="1:12" s="72" customFormat="1" ht="93" customHeight="1" x14ac:dyDescent="0.25">
      <c r="A11" s="165"/>
      <c r="B11" s="165"/>
      <c r="C11" s="165"/>
      <c r="D11" s="2" t="s">
        <v>19</v>
      </c>
      <c r="E11" s="2" t="s">
        <v>20</v>
      </c>
      <c r="F11" s="2" t="s">
        <v>21</v>
      </c>
      <c r="G11" s="2" t="s">
        <v>22</v>
      </c>
      <c r="H11" s="2">
        <v>2018</v>
      </c>
      <c r="I11" s="2">
        <v>2019</v>
      </c>
      <c r="J11" s="2">
        <v>2020</v>
      </c>
      <c r="K11" s="2" t="s">
        <v>46</v>
      </c>
      <c r="L11" s="165"/>
    </row>
    <row r="12" spans="1:12" s="72" customFormat="1" ht="15.75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</row>
    <row r="13" spans="1:12" s="87" customFormat="1" ht="35.25" customHeight="1" x14ac:dyDescent="0.25">
      <c r="A13" s="194" t="s">
        <v>118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6"/>
    </row>
    <row r="14" spans="1:12" s="87" customFormat="1" ht="46.5" customHeight="1" x14ac:dyDescent="0.25">
      <c r="A14" s="194" t="s">
        <v>119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6"/>
    </row>
    <row r="15" spans="1:12" s="101" customFormat="1" ht="80.25" customHeight="1" x14ac:dyDescent="0.25">
      <c r="A15" s="106" t="s">
        <v>3</v>
      </c>
      <c r="B15" s="107" t="s">
        <v>97</v>
      </c>
      <c r="C15" s="108" t="s">
        <v>67</v>
      </c>
      <c r="D15" s="109">
        <v>242</v>
      </c>
      <c r="E15" s="110" t="s">
        <v>98</v>
      </c>
      <c r="F15" s="15">
        <v>1140080460</v>
      </c>
      <c r="G15" s="109">
        <v>121</v>
      </c>
      <c r="H15" s="111">
        <v>15849.628000000001</v>
      </c>
      <c r="I15" s="111">
        <v>14180.567999999999</v>
      </c>
      <c r="J15" s="111">
        <v>14180.567999999999</v>
      </c>
      <c r="K15" s="112">
        <f>H15+I15+J15</f>
        <v>44210.763999999996</v>
      </c>
      <c r="L15" s="113" t="s">
        <v>120</v>
      </c>
    </row>
    <row r="16" spans="1:12" s="101" customFormat="1" ht="78.75" customHeight="1" x14ac:dyDescent="0.25">
      <c r="A16" s="106" t="s">
        <v>59</v>
      </c>
      <c r="B16" s="107" t="s">
        <v>97</v>
      </c>
      <c r="C16" s="108" t="s">
        <v>67</v>
      </c>
      <c r="D16" s="109">
        <v>242</v>
      </c>
      <c r="E16" s="110" t="s">
        <v>98</v>
      </c>
      <c r="F16" s="15">
        <v>1140080460</v>
      </c>
      <c r="G16" s="109">
        <v>122</v>
      </c>
      <c r="H16" s="114">
        <v>1318.771</v>
      </c>
      <c r="I16" s="114">
        <v>1750</v>
      </c>
      <c r="J16" s="114">
        <v>1750</v>
      </c>
      <c r="K16" s="13">
        <f t="shared" ref="K16:K38" si="0">SUM(H16:J16)</f>
        <v>4818.7709999999997</v>
      </c>
      <c r="L16" s="113" t="s">
        <v>120</v>
      </c>
    </row>
    <row r="17" spans="1:21" s="101" customFormat="1" ht="92.25" customHeight="1" x14ac:dyDescent="0.25">
      <c r="A17" s="106" t="s">
        <v>61</v>
      </c>
      <c r="B17" s="107" t="s">
        <v>97</v>
      </c>
      <c r="C17" s="108" t="s">
        <v>67</v>
      </c>
      <c r="D17" s="109">
        <v>242</v>
      </c>
      <c r="E17" s="110" t="s">
        <v>98</v>
      </c>
      <c r="F17" s="15">
        <v>1140080460</v>
      </c>
      <c r="G17" s="109">
        <v>129</v>
      </c>
      <c r="H17" s="114">
        <v>4786.826</v>
      </c>
      <c r="I17" s="114">
        <v>4282.5320000000002</v>
      </c>
      <c r="J17" s="114">
        <v>4282.5320000000002</v>
      </c>
      <c r="K17" s="13">
        <f t="shared" si="0"/>
        <v>13351.89</v>
      </c>
      <c r="L17" s="113" t="s">
        <v>120</v>
      </c>
    </row>
    <row r="18" spans="1:21" s="101" customFormat="1" ht="81.75" customHeight="1" x14ac:dyDescent="0.25">
      <c r="A18" s="106" t="s">
        <v>62</v>
      </c>
      <c r="B18" s="107" t="s">
        <v>97</v>
      </c>
      <c r="C18" s="108" t="s">
        <v>67</v>
      </c>
      <c r="D18" s="109">
        <v>242</v>
      </c>
      <c r="E18" s="110" t="s">
        <v>98</v>
      </c>
      <c r="F18" s="15">
        <v>1140080460</v>
      </c>
      <c r="G18" s="109">
        <v>244</v>
      </c>
      <c r="H18" s="114">
        <v>14871.869000000001</v>
      </c>
      <c r="I18" s="114">
        <v>11303.566000000001</v>
      </c>
      <c r="J18" s="114">
        <v>11303.566000000001</v>
      </c>
      <c r="K18" s="13">
        <f t="shared" si="0"/>
        <v>37479.001000000004</v>
      </c>
      <c r="L18" s="113" t="s">
        <v>120</v>
      </c>
    </row>
    <row r="19" spans="1:21" s="101" customFormat="1" ht="92.25" customHeight="1" x14ac:dyDescent="0.25">
      <c r="A19" s="138" t="s">
        <v>145</v>
      </c>
      <c r="B19" s="139" t="s">
        <v>97</v>
      </c>
      <c r="C19" s="128" t="s">
        <v>67</v>
      </c>
      <c r="D19" s="33">
        <v>242</v>
      </c>
      <c r="E19" s="140" t="s">
        <v>98</v>
      </c>
      <c r="F19" s="141">
        <v>1140080460</v>
      </c>
      <c r="G19" s="33">
        <v>852</v>
      </c>
      <c r="H19" s="142">
        <v>20</v>
      </c>
      <c r="I19" s="142">
        <v>20</v>
      </c>
      <c r="J19" s="142">
        <v>20</v>
      </c>
      <c r="K19" s="143">
        <f t="shared" si="0"/>
        <v>60</v>
      </c>
      <c r="L19" s="144" t="s">
        <v>120</v>
      </c>
    </row>
    <row r="20" spans="1:21" s="137" customFormat="1" ht="81.75" customHeight="1" x14ac:dyDescent="0.25">
      <c r="A20" s="106" t="s">
        <v>146</v>
      </c>
      <c r="B20" s="115" t="s">
        <v>100</v>
      </c>
      <c r="C20" s="131" t="s">
        <v>67</v>
      </c>
      <c r="D20" s="130">
        <v>242</v>
      </c>
      <c r="E20" s="110" t="s">
        <v>57</v>
      </c>
      <c r="F20" s="15">
        <v>1140075410</v>
      </c>
      <c r="G20" s="130">
        <v>121</v>
      </c>
      <c r="H20" s="114">
        <v>1497.6569999999999</v>
      </c>
      <c r="I20" s="114">
        <v>976.10799999999995</v>
      </c>
      <c r="J20" s="114">
        <v>976.10799999999995</v>
      </c>
      <c r="K20" s="13">
        <f t="shared" si="0"/>
        <v>3449.8729999999996</v>
      </c>
      <c r="L20" s="113" t="s">
        <v>120</v>
      </c>
    </row>
    <row r="21" spans="1:21" s="137" customFormat="1" ht="93.75" customHeight="1" x14ac:dyDescent="0.25">
      <c r="A21" s="106" t="s">
        <v>147</v>
      </c>
      <c r="B21" s="115" t="s">
        <v>100</v>
      </c>
      <c r="C21" s="131" t="s">
        <v>67</v>
      </c>
      <c r="D21" s="130">
        <v>242</v>
      </c>
      <c r="E21" s="110" t="s">
        <v>57</v>
      </c>
      <c r="F21" s="15">
        <v>1140075410</v>
      </c>
      <c r="G21" s="130">
        <v>122</v>
      </c>
      <c r="H21" s="114">
        <v>228.06299999999999</v>
      </c>
      <c r="I21" s="114">
        <v>200.04599999999999</v>
      </c>
      <c r="J21" s="114">
        <v>80</v>
      </c>
      <c r="K21" s="13">
        <f t="shared" si="0"/>
        <v>508.10899999999998</v>
      </c>
      <c r="L21" s="113" t="s">
        <v>120</v>
      </c>
    </row>
    <row r="22" spans="1:21" s="101" customFormat="1" ht="99.75" customHeight="1" x14ac:dyDescent="0.25">
      <c r="A22" s="145" t="s">
        <v>148</v>
      </c>
      <c r="B22" s="146" t="s">
        <v>100</v>
      </c>
      <c r="C22" s="129" t="s">
        <v>67</v>
      </c>
      <c r="D22" s="37">
        <v>242</v>
      </c>
      <c r="E22" s="147" t="s">
        <v>57</v>
      </c>
      <c r="F22" s="148">
        <v>1140075410</v>
      </c>
      <c r="G22" s="37">
        <v>129</v>
      </c>
      <c r="H22" s="149">
        <v>430.17</v>
      </c>
      <c r="I22" s="149">
        <v>294.74599999999998</v>
      </c>
      <c r="J22" s="149">
        <v>294.74599999999998</v>
      </c>
      <c r="K22" s="150">
        <f t="shared" si="0"/>
        <v>1019.6619999999999</v>
      </c>
      <c r="L22" s="151" t="s">
        <v>120</v>
      </c>
    </row>
    <row r="23" spans="1:21" s="101" customFormat="1" ht="97.5" customHeight="1" x14ac:dyDescent="0.25">
      <c r="A23" s="106" t="s">
        <v>149</v>
      </c>
      <c r="B23" s="115" t="s">
        <v>100</v>
      </c>
      <c r="C23" s="108" t="s">
        <v>67</v>
      </c>
      <c r="D23" s="109">
        <v>242</v>
      </c>
      <c r="E23" s="110" t="s">
        <v>57</v>
      </c>
      <c r="F23" s="15">
        <v>1140075410</v>
      </c>
      <c r="G23" s="109">
        <v>244</v>
      </c>
      <c r="H23" s="114">
        <v>259.10899999999998</v>
      </c>
      <c r="I23" s="114">
        <v>29</v>
      </c>
      <c r="J23" s="114">
        <v>149.04599999999999</v>
      </c>
      <c r="K23" s="13">
        <f t="shared" si="0"/>
        <v>437.15499999999997</v>
      </c>
      <c r="L23" s="113" t="s">
        <v>120</v>
      </c>
    </row>
    <row r="24" spans="1:21" s="101" customFormat="1" ht="63" customHeight="1" x14ac:dyDescent="0.25">
      <c r="A24" s="106" t="s">
        <v>150</v>
      </c>
      <c r="B24" s="115" t="s">
        <v>101</v>
      </c>
      <c r="C24" s="108" t="s">
        <v>67</v>
      </c>
      <c r="D24" s="109">
        <v>242</v>
      </c>
      <c r="E24" s="110" t="s">
        <v>99</v>
      </c>
      <c r="F24" s="15">
        <v>1140028410</v>
      </c>
      <c r="G24" s="109">
        <v>244</v>
      </c>
      <c r="H24" s="114">
        <v>96.67</v>
      </c>
      <c r="I24" s="114">
        <v>36.9</v>
      </c>
      <c r="J24" s="114">
        <v>36.9</v>
      </c>
      <c r="K24" s="13">
        <f t="shared" si="0"/>
        <v>170.47</v>
      </c>
      <c r="L24" s="206" t="s">
        <v>227</v>
      </c>
    </row>
    <row r="25" spans="1:21" s="101" customFormat="1" ht="53.25" customHeight="1" x14ac:dyDescent="0.25">
      <c r="A25" s="106" t="s">
        <v>176</v>
      </c>
      <c r="B25" s="115" t="s">
        <v>101</v>
      </c>
      <c r="C25" s="108" t="s">
        <v>67</v>
      </c>
      <c r="D25" s="109">
        <v>242</v>
      </c>
      <c r="E25" s="110" t="s">
        <v>99</v>
      </c>
      <c r="F25" s="15">
        <v>1140028410</v>
      </c>
      <c r="G25" s="109">
        <v>360</v>
      </c>
      <c r="H25" s="114">
        <v>2728.83</v>
      </c>
      <c r="I25" s="114">
        <v>1040</v>
      </c>
      <c r="J25" s="114">
        <v>1040</v>
      </c>
      <c r="K25" s="13">
        <f t="shared" si="0"/>
        <v>4808.83</v>
      </c>
      <c r="L25" s="207"/>
    </row>
    <row r="26" spans="1:21" s="101" customFormat="1" ht="91.5" customHeight="1" x14ac:dyDescent="0.25">
      <c r="A26" s="106" t="s">
        <v>177</v>
      </c>
      <c r="B26" s="115" t="s">
        <v>102</v>
      </c>
      <c r="C26" s="108" t="s">
        <v>67</v>
      </c>
      <c r="D26" s="109">
        <v>242</v>
      </c>
      <c r="E26" s="110" t="s">
        <v>99</v>
      </c>
      <c r="F26" s="15">
        <v>1140028420</v>
      </c>
      <c r="G26" s="109">
        <v>360</v>
      </c>
      <c r="H26" s="114">
        <v>1432.1</v>
      </c>
      <c r="I26" s="114">
        <v>561.5</v>
      </c>
      <c r="J26" s="114">
        <v>561.5</v>
      </c>
      <c r="K26" s="13">
        <f t="shared" si="0"/>
        <v>2555.1</v>
      </c>
      <c r="L26" s="113" t="s">
        <v>228</v>
      </c>
    </row>
    <row r="27" spans="1:21" s="101" customFormat="1" ht="62.25" customHeight="1" x14ac:dyDescent="0.25">
      <c r="A27" s="106" t="s">
        <v>178</v>
      </c>
      <c r="B27" s="115" t="s">
        <v>188</v>
      </c>
      <c r="C27" s="108" t="s">
        <v>67</v>
      </c>
      <c r="D27" s="109">
        <v>242</v>
      </c>
      <c r="E27" s="110" t="s">
        <v>99</v>
      </c>
      <c r="F27" s="15">
        <v>1140028430</v>
      </c>
      <c r="G27" s="109">
        <v>323</v>
      </c>
      <c r="H27" s="114">
        <v>350.2</v>
      </c>
      <c r="I27" s="114">
        <v>122.2</v>
      </c>
      <c r="J27" s="114">
        <v>122.2</v>
      </c>
      <c r="K27" s="13">
        <f t="shared" si="0"/>
        <v>594.6</v>
      </c>
      <c r="L27" s="16" t="s">
        <v>229</v>
      </c>
      <c r="U27" s="116"/>
    </row>
    <row r="28" spans="1:21" s="101" customFormat="1" ht="64.5" customHeight="1" x14ac:dyDescent="0.25">
      <c r="A28" s="106" t="s">
        <v>179</v>
      </c>
      <c r="B28" s="115" t="s">
        <v>189</v>
      </c>
      <c r="C28" s="108" t="s">
        <v>67</v>
      </c>
      <c r="D28" s="109">
        <v>242</v>
      </c>
      <c r="E28" s="110" t="s">
        <v>99</v>
      </c>
      <c r="F28" s="15">
        <v>1140028440</v>
      </c>
      <c r="G28" s="109">
        <v>244</v>
      </c>
      <c r="H28" s="114">
        <v>153.75</v>
      </c>
      <c r="I28" s="114">
        <v>81.3</v>
      </c>
      <c r="J28" s="114">
        <v>81.3</v>
      </c>
      <c r="K28" s="13">
        <f t="shared" si="0"/>
        <v>316.35000000000002</v>
      </c>
      <c r="L28" s="192" t="s">
        <v>196</v>
      </c>
      <c r="U28" s="116"/>
    </row>
    <row r="29" spans="1:21" s="101" customFormat="1" ht="55.5" customHeight="1" x14ac:dyDescent="0.25">
      <c r="A29" s="106" t="s">
        <v>180</v>
      </c>
      <c r="B29" s="115" t="s">
        <v>189</v>
      </c>
      <c r="C29" s="108" t="s">
        <v>67</v>
      </c>
      <c r="D29" s="109">
        <v>242</v>
      </c>
      <c r="E29" s="110" t="s">
        <v>99</v>
      </c>
      <c r="F29" s="15">
        <v>1140028440</v>
      </c>
      <c r="G29" s="109">
        <v>360</v>
      </c>
      <c r="H29" s="114">
        <v>4398.75</v>
      </c>
      <c r="I29" s="114">
        <v>2295</v>
      </c>
      <c r="J29" s="114">
        <v>2295</v>
      </c>
      <c r="K29" s="13">
        <f t="shared" si="0"/>
        <v>8988.75</v>
      </c>
      <c r="L29" s="193"/>
      <c r="U29" s="116"/>
    </row>
    <row r="30" spans="1:21" s="101" customFormat="1" ht="62.25" customHeight="1" x14ac:dyDescent="0.25">
      <c r="A30" s="106" t="s">
        <v>181</v>
      </c>
      <c r="B30" s="115" t="s">
        <v>190</v>
      </c>
      <c r="C30" s="108" t="s">
        <v>67</v>
      </c>
      <c r="D30" s="109">
        <v>242</v>
      </c>
      <c r="E30" s="110" t="s">
        <v>99</v>
      </c>
      <c r="F30" s="15">
        <v>1140075420</v>
      </c>
      <c r="G30" s="109">
        <v>244</v>
      </c>
      <c r="H30" s="114">
        <v>204.02500000000001</v>
      </c>
      <c r="I30" s="114">
        <v>146.19999999999999</v>
      </c>
      <c r="J30" s="114">
        <v>146.19999999999999</v>
      </c>
      <c r="K30" s="13">
        <f t="shared" si="0"/>
        <v>496.42500000000001</v>
      </c>
      <c r="L30" s="208" t="s">
        <v>230</v>
      </c>
    </row>
    <row r="31" spans="1:21" s="101" customFormat="1" ht="63.75" customHeight="1" x14ac:dyDescent="0.25">
      <c r="A31" s="117" t="s">
        <v>182</v>
      </c>
      <c r="B31" s="115" t="s">
        <v>191</v>
      </c>
      <c r="C31" s="108" t="s">
        <v>67</v>
      </c>
      <c r="D31" s="109">
        <v>242</v>
      </c>
      <c r="E31" s="110" t="s">
        <v>99</v>
      </c>
      <c r="F31" s="15">
        <v>1140075420</v>
      </c>
      <c r="G31" s="109">
        <v>360</v>
      </c>
      <c r="H31" s="114">
        <v>6024.375</v>
      </c>
      <c r="I31" s="114">
        <v>4131</v>
      </c>
      <c r="J31" s="114">
        <v>4131</v>
      </c>
      <c r="K31" s="13">
        <f t="shared" si="0"/>
        <v>14286.375</v>
      </c>
      <c r="L31" s="209"/>
    </row>
    <row r="32" spans="1:21" s="101" customFormat="1" ht="76.5" customHeight="1" x14ac:dyDescent="0.25">
      <c r="A32" s="106" t="s">
        <v>183</v>
      </c>
      <c r="B32" s="115" t="s">
        <v>103</v>
      </c>
      <c r="C32" s="108" t="s">
        <v>67</v>
      </c>
      <c r="D32" s="109">
        <v>242</v>
      </c>
      <c r="E32" s="110" t="s">
        <v>99</v>
      </c>
      <c r="F32" s="15">
        <v>1140075430</v>
      </c>
      <c r="G32" s="109">
        <v>244</v>
      </c>
      <c r="H32" s="114">
        <v>7.4660000000000002</v>
      </c>
      <c r="I32" s="114">
        <v>7.4660000000000002</v>
      </c>
      <c r="J32" s="114">
        <v>7.4660000000000002</v>
      </c>
      <c r="K32" s="13">
        <f t="shared" si="0"/>
        <v>22.398</v>
      </c>
      <c r="L32" s="192" t="s">
        <v>151</v>
      </c>
    </row>
    <row r="33" spans="1:12" s="101" customFormat="1" ht="60.75" customHeight="1" x14ac:dyDescent="0.25">
      <c r="A33" s="106" t="s">
        <v>184</v>
      </c>
      <c r="B33" s="115" t="s">
        <v>103</v>
      </c>
      <c r="C33" s="108" t="s">
        <v>67</v>
      </c>
      <c r="D33" s="109">
        <v>242</v>
      </c>
      <c r="E33" s="110" t="s">
        <v>99</v>
      </c>
      <c r="F33" s="15">
        <v>1140075430</v>
      </c>
      <c r="G33" s="109">
        <v>360</v>
      </c>
      <c r="H33" s="114">
        <v>211.434</v>
      </c>
      <c r="I33" s="114">
        <v>211.434</v>
      </c>
      <c r="J33" s="114">
        <v>211.434</v>
      </c>
      <c r="K33" s="13">
        <f t="shared" si="0"/>
        <v>634.30200000000002</v>
      </c>
      <c r="L33" s="193"/>
    </row>
    <row r="34" spans="1:12" s="101" customFormat="1" ht="62.25" customHeight="1" x14ac:dyDescent="0.25">
      <c r="A34" s="106" t="s">
        <v>185</v>
      </c>
      <c r="B34" s="115" t="s">
        <v>104</v>
      </c>
      <c r="C34" s="108" t="s">
        <v>67</v>
      </c>
      <c r="D34" s="109">
        <v>242</v>
      </c>
      <c r="E34" s="110" t="s">
        <v>99</v>
      </c>
      <c r="F34" s="15" t="s">
        <v>195</v>
      </c>
      <c r="G34" s="109">
        <v>323</v>
      </c>
      <c r="H34" s="114">
        <v>8970.2000000000007</v>
      </c>
      <c r="I34" s="114">
        <v>8970.2000000000007</v>
      </c>
      <c r="J34" s="114">
        <v>8970.2000000000007</v>
      </c>
      <c r="K34" s="13">
        <f t="shared" si="0"/>
        <v>26910.600000000002</v>
      </c>
      <c r="L34" s="210" t="s">
        <v>231</v>
      </c>
    </row>
    <row r="35" spans="1:12" s="101" customFormat="1" ht="78.75" customHeight="1" x14ac:dyDescent="0.25">
      <c r="A35" s="106" t="s">
        <v>206</v>
      </c>
      <c r="B35" s="115" t="s">
        <v>192</v>
      </c>
      <c r="C35" s="108" t="s">
        <v>67</v>
      </c>
      <c r="D35" s="109">
        <v>242</v>
      </c>
      <c r="E35" s="110" t="s">
        <v>99</v>
      </c>
      <c r="F35" s="15">
        <v>1140075450</v>
      </c>
      <c r="G35" s="109">
        <v>323</v>
      </c>
      <c r="H35" s="114">
        <v>173.8</v>
      </c>
      <c r="I35" s="114">
        <v>64.8</v>
      </c>
      <c r="J35" s="114">
        <v>64.8</v>
      </c>
      <c r="K35" s="13">
        <f t="shared" si="0"/>
        <v>303.40000000000003</v>
      </c>
      <c r="L35" s="16" t="s">
        <v>232</v>
      </c>
    </row>
    <row r="36" spans="1:12" s="101" customFormat="1" ht="176.25" customHeight="1" x14ac:dyDescent="0.25">
      <c r="A36" s="106" t="s">
        <v>198</v>
      </c>
      <c r="B36" s="115" t="s">
        <v>105</v>
      </c>
      <c r="C36" s="108" t="s">
        <v>67</v>
      </c>
      <c r="D36" s="109">
        <v>242</v>
      </c>
      <c r="E36" s="110" t="s">
        <v>99</v>
      </c>
      <c r="F36" s="15">
        <v>1140075460</v>
      </c>
      <c r="G36" s="109">
        <v>323</v>
      </c>
      <c r="H36" s="114">
        <v>1239.2</v>
      </c>
      <c r="I36" s="114">
        <v>1702.4</v>
      </c>
      <c r="J36" s="114">
        <v>1702.4</v>
      </c>
      <c r="K36" s="13">
        <f t="shared" si="0"/>
        <v>4644</v>
      </c>
      <c r="L36" s="16" t="s">
        <v>186</v>
      </c>
    </row>
    <row r="37" spans="1:12" s="101" customFormat="1" ht="51.75" customHeight="1" x14ac:dyDescent="0.25">
      <c r="A37" s="106" t="s">
        <v>199</v>
      </c>
      <c r="B37" s="115" t="s">
        <v>193</v>
      </c>
      <c r="C37" s="108" t="s">
        <v>67</v>
      </c>
      <c r="D37" s="109">
        <v>242</v>
      </c>
      <c r="E37" s="110" t="s">
        <v>99</v>
      </c>
      <c r="F37" s="15">
        <v>1140075470</v>
      </c>
      <c r="G37" s="109">
        <v>244</v>
      </c>
      <c r="H37" s="114">
        <v>1127.3</v>
      </c>
      <c r="I37" s="114">
        <v>1127.3</v>
      </c>
      <c r="J37" s="114">
        <v>1127.3</v>
      </c>
      <c r="K37" s="13">
        <f t="shared" si="0"/>
        <v>3381.8999999999996</v>
      </c>
      <c r="L37" s="14" t="s">
        <v>234</v>
      </c>
    </row>
    <row r="38" spans="1:12" s="101" customFormat="1" ht="135.75" customHeight="1" x14ac:dyDescent="0.25">
      <c r="A38" s="106" t="s">
        <v>200</v>
      </c>
      <c r="B38" s="115" t="s">
        <v>106</v>
      </c>
      <c r="C38" s="108" t="s">
        <v>67</v>
      </c>
      <c r="D38" s="109">
        <v>242</v>
      </c>
      <c r="E38" s="110" t="s">
        <v>99</v>
      </c>
      <c r="F38" s="15">
        <v>1140075480</v>
      </c>
      <c r="G38" s="109">
        <v>323</v>
      </c>
      <c r="H38" s="114">
        <v>87.8</v>
      </c>
      <c r="I38" s="114">
        <v>87.8</v>
      </c>
      <c r="J38" s="114">
        <v>87.8</v>
      </c>
      <c r="K38" s="13">
        <f t="shared" si="0"/>
        <v>263.39999999999998</v>
      </c>
      <c r="L38" s="14" t="s">
        <v>233</v>
      </c>
    </row>
    <row r="39" spans="1:12" s="101" customFormat="1" ht="100.5" customHeight="1" x14ac:dyDescent="0.25">
      <c r="A39" s="106" t="s">
        <v>207</v>
      </c>
      <c r="B39" s="115" t="s">
        <v>194</v>
      </c>
      <c r="C39" s="108" t="s">
        <v>67</v>
      </c>
      <c r="D39" s="109">
        <v>242</v>
      </c>
      <c r="E39" s="110" t="s">
        <v>99</v>
      </c>
      <c r="F39" s="15">
        <v>1140075490</v>
      </c>
      <c r="G39" s="109">
        <v>244</v>
      </c>
      <c r="H39" s="114">
        <v>60.8</v>
      </c>
      <c r="I39" s="114">
        <v>60.8</v>
      </c>
      <c r="J39" s="114">
        <v>60.8</v>
      </c>
      <c r="K39" s="13">
        <f>SUM(H39:J39)</f>
        <v>182.39999999999998</v>
      </c>
      <c r="L39" s="14" t="s">
        <v>197</v>
      </c>
    </row>
    <row r="40" spans="1:12" x14ac:dyDescent="0.3">
      <c r="A40" s="91"/>
      <c r="B40" s="118" t="s">
        <v>77</v>
      </c>
      <c r="C40" s="119" t="s">
        <v>24</v>
      </c>
      <c r="D40" s="119" t="s">
        <v>24</v>
      </c>
      <c r="E40" s="119" t="s">
        <v>24</v>
      </c>
      <c r="F40" s="119" t="s">
        <v>24</v>
      </c>
      <c r="G40" s="119" t="s">
        <v>24</v>
      </c>
      <c r="H40" s="120">
        <f>SUM(H15:H39)</f>
        <v>66528.793000000005</v>
      </c>
      <c r="I40" s="120">
        <f>SUM(I15:I39)</f>
        <v>53682.866000000016</v>
      </c>
      <c r="J40" s="120">
        <f>SUM(J15:J39)</f>
        <v>53682.866000000016</v>
      </c>
      <c r="K40" s="120">
        <f>SUM(K15:K39)</f>
        <v>173894.52499999997</v>
      </c>
      <c r="L40" s="121"/>
    </row>
    <row r="41" spans="1:12" x14ac:dyDescent="0.25">
      <c r="K41" s="122"/>
      <c r="L41" s="104"/>
    </row>
    <row r="42" spans="1:12" x14ac:dyDescent="0.25">
      <c r="L42" s="104"/>
    </row>
    <row r="43" spans="1:12" x14ac:dyDescent="0.25">
      <c r="L43" s="104"/>
    </row>
    <row r="44" spans="1:12" x14ac:dyDescent="0.25">
      <c r="L44" s="104"/>
    </row>
    <row r="45" spans="1:12" x14ac:dyDescent="0.25">
      <c r="L45" s="104"/>
    </row>
    <row r="46" spans="1:12" x14ac:dyDescent="0.25">
      <c r="L46" s="104" t="s">
        <v>138</v>
      </c>
    </row>
  </sheetData>
  <autoFilter ref="A10:L40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5">
    <mergeCell ref="L30:L31"/>
    <mergeCell ref="L32:L33"/>
    <mergeCell ref="L28:L29"/>
    <mergeCell ref="L24:L25"/>
    <mergeCell ref="A14:L14"/>
    <mergeCell ref="A13:L13"/>
    <mergeCell ref="K6:L6"/>
    <mergeCell ref="A8:L8"/>
    <mergeCell ref="A9:L9"/>
    <mergeCell ref="A10:A11"/>
    <mergeCell ref="B10:B11"/>
    <mergeCell ref="C10:C11"/>
    <mergeCell ref="D10:G10"/>
    <mergeCell ref="H10:K10"/>
    <mergeCell ref="L10:L11"/>
  </mergeCells>
  <pageMargins left="0.78740157480314965" right="0.39370078740157483" top="0.78740157480314965" bottom="0.39370078740157483" header="0.31496062992125984" footer="0.31496062992125984"/>
  <pageSetup paperSize="9" scale="59" fitToHeight="0" orientation="landscape" r:id="rId1"/>
  <rowBreaks count="2" manualBreakCount="2">
    <brk id="18" max="11" man="1"/>
    <brk id="29" max="11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15</vt:i4>
      </vt:variant>
    </vt:vector>
  </HeadingPairs>
  <TitlesOfParts>
    <vt:vector size="27" baseType="lpstr">
      <vt:lpstr>пр к пасп</vt:lpstr>
      <vt:lpstr>пр 6 к МП</vt:lpstr>
      <vt:lpstr>пр 7 к МП</vt:lpstr>
      <vt:lpstr>пр 1 к ПП3</vt:lpstr>
      <vt:lpstr>пр 2 к ПП1</vt:lpstr>
      <vt:lpstr>пр 2 к ПП2</vt:lpstr>
      <vt:lpstr>пр 2 к ПП3</vt:lpstr>
      <vt:lpstr>пр 1 к ПП4</vt:lpstr>
      <vt:lpstr>пр 2 к ПП4</vt:lpstr>
      <vt:lpstr>пр 1 к ПП1</vt:lpstr>
      <vt:lpstr>пр 1 к ПП2</vt:lpstr>
      <vt:lpstr>Лист1</vt:lpstr>
      <vt:lpstr>'пр 1 к ПП1'!Заголовки_для_печати</vt:lpstr>
      <vt:lpstr>'пр 1 к ПП2'!Заголовки_для_печати</vt:lpstr>
      <vt:lpstr>'пр 1 к ПП3'!Заголовки_для_печати</vt:lpstr>
      <vt:lpstr>'пр 1 к ПП4'!Заголовки_для_печати</vt:lpstr>
      <vt:lpstr>'пр 6 к МП'!Заголовки_для_печати</vt:lpstr>
      <vt:lpstr>'пр 7 к МП'!Заголовки_для_печати</vt:lpstr>
      <vt:lpstr>'пр 1 к ПП1'!Область_печати</vt:lpstr>
      <vt:lpstr>'пр 1 к ПП2'!Область_печати</vt:lpstr>
      <vt:lpstr>'пр 2 к ПП1'!Область_печати</vt:lpstr>
      <vt:lpstr>'пр 2 к ПП2'!Область_печати</vt:lpstr>
      <vt:lpstr>'пр 2 к ПП3'!Область_печати</vt:lpstr>
      <vt:lpstr>'пр 2 к ПП4'!Область_печати</vt:lpstr>
      <vt:lpstr>'пр 6 к МП'!Область_печати</vt:lpstr>
      <vt:lpstr>'пр 7 к МП'!Область_печати</vt:lpstr>
      <vt:lpstr>'пр к пасп'!Область_печати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Анастасия В. Крпухина</cp:lastModifiedBy>
  <cp:lastPrinted>2018-12-27T03:34:15Z</cp:lastPrinted>
  <dcterms:created xsi:type="dcterms:W3CDTF">2016-10-20T04:37:12Z</dcterms:created>
  <dcterms:modified xsi:type="dcterms:W3CDTF">2018-12-27T10:19:37Z</dcterms:modified>
</cp:coreProperties>
</file>