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405" windowWidth="23685" windowHeight="9690" tabRatio="752" activeTab="11"/>
  </bookViews>
  <sheets>
    <sheet name="пр к пасп" sheetId="2" r:id="rId1"/>
    <sheet name="пр 5 к МП" sheetId="3" r:id="rId2"/>
    <sheet name="пр 7 к МП" sheetId="6" r:id="rId3"/>
    <sheet name="пр 1 к ПП1" sheetId="7" r:id="rId4"/>
    <sheet name="пр 1 к ПП2" sheetId="18" r:id="rId5"/>
    <sheet name="пр 6 к МП" sheetId="5" r:id="rId6"/>
    <sheet name="пр 1 к ПП3" sheetId="19" r:id="rId7"/>
    <sheet name="пр 1 к ПП4" sheetId="20" r:id="rId8"/>
    <sheet name="пр 2 к ПП1" sheetId="8" r:id="rId9"/>
    <sheet name="пр 2 к ПП2" sheetId="15" r:id="rId10"/>
    <sheet name="пр 2 к ПП3" sheetId="16" r:id="rId11"/>
    <sheet name="пр 2 к ПП4" sheetId="17" r:id="rId12"/>
  </sheets>
  <externalReferences>
    <externalReference r:id="rId13"/>
  </externalReferences>
  <definedNames>
    <definedName name="_xlnm._FilterDatabase" localSheetId="8" hidden="1">'пр 2 к ПП1'!$A$7:$L$15</definedName>
    <definedName name="_xlnm._FilterDatabase" localSheetId="9" hidden="1">'пр 2 к ПП2'!$A$7:$L$13</definedName>
    <definedName name="_xlnm._FilterDatabase" localSheetId="10" hidden="1">'пр 2 к ПП3'!$A$7:$L$11</definedName>
    <definedName name="_xlnm._FilterDatabase" localSheetId="11" hidden="1">'пр 2 к ПП4'!$A$7:$L$36</definedName>
    <definedName name="_xlnm.Print_Titles" localSheetId="3">'пр 1 к ПП1'!$6:$8</definedName>
    <definedName name="_xlnm.Print_Titles" localSheetId="4">'пр 1 к ПП2'!$7:$9</definedName>
    <definedName name="_xlnm.Print_Titles" localSheetId="6">'пр 1 к ПП3'!$7:$9</definedName>
    <definedName name="_xlnm.Print_Titles" localSheetId="7">'пр 1 к ПП4'!$7:$9</definedName>
    <definedName name="_xlnm.Print_Titles" localSheetId="1">'пр 5 к МП'!$11:$12</definedName>
    <definedName name="_xlnm.Print_Titles" localSheetId="5">'пр 6 к МП'!$11:$13</definedName>
    <definedName name="_xlnm.Print_Titles" localSheetId="2">'пр 7 к МП'!$12:$14</definedName>
    <definedName name="_xlnm.Print_Area" localSheetId="3">'пр 1 к ПП1'!$A$1:$H$14</definedName>
    <definedName name="_xlnm.Print_Area" localSheetId="8">'пр 2 к ПП1'!$A$1:$L$16</definedName>
    <definedName name="_xlnm.Print_Area" localSheetId="9">'пр 2 к ПП2'!$A$1:$L$15</definedName>
    <definedName name="_xlnm.Print_Area" localSheetId="10">'пр 2 к ПП3'!$A$1:$L$13</definedName>
    <definedName name="_xlnm.Print_Area" localSheetId="5">'пр 6 к МП'!$A$1:$L$31</definedName>
    <definedName name="_xlnm.Print_Area" localSheetId="2">'пр 7 к МП'!$A$1:$K$49</definedName>
    <definedName name="_xlnm.Print_Area" localSheetId="0">'пр к пасп'!$A$1:$M$23</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0" i="17" l="1"/>
  <c r="K35" i="17"/>
  <c r="J36" i="17"/>
  <c r="I36" i="17"/>
  <c r="H36" i="17"/>
  <c r="K31" i="17"/>
  <c r="K25" i="17"/>
  <c r="K24" i="17"/>
  <c r="M14" i="5"/>
  <c r="I31" i="5"/>
  <c r="H19" i="6"/>
  <c r="M14" i="6"/>
  <c r="H46" i="6"/>
  <c r="M17" i="6"/>
  <c r="M47" i="6" l="1"/>
  <c r="G19" i="6"/>
  <c r="G21" i="6"/>
  <c r="B12" i="20" l="1"/>
  <c r="B15" i="2" l="1"/>
  <c r="A10" i="7" l="1"/>
  <c r="A9" i="7"/>
  <c r="G22" i="6"/>
  <c r="B21" i="20" l="1"/>
  <c r="B20" i="20"/>
  <c r="B19" i="20"/>
  <c r="B18" i="20"/>
  <c r="B17" i="20"/>
  <c r="B16" i="20"/>
  <c r="B15" i="20"/>
  <c r="B14" i="20"/>
  <c r="A11" i="20" l="1"/>
  <c r="A10" i="20"/>
  <c r="M28" i="6" l="1"/>
  <c r="K28" i="6"/>
  <c r="M49" i="6"/>
  <c r="K15" i="8" l="1"/>
  <c r="K14" i="8"/>
  <c r="K13" i="8"/>
  <c r="J12" i="8" l="1"/>
  <c r="K12" i="8"/>
  <c r="H29" i="6"/>
  <c r="K26" i="6"/>
  <c r="H43" i="6"/>
  <c r="K14" i="5" l="1"/>
  <c r="K17" i="5"/>
  <c r="J14" i="5"/>
  <c r="J17" i="5"/>
  <c r="J22" i="5"/>
  <c r="K22" i="5"/>
  <c r="L31" i="5"/>
  <c r="I22" i="5"/>
  <c r="L18" i="5"/>
  <c r="K18" i="5"/>
  <c r="J18" i="5"/>
  <c r="I18" i="5"/>
  <c r="L20" i="5"/>
  <c r="K34" i="17" l="1"/>
  <c r="K33" i="17"/>
  <c r="K32" i="17"/>
  <c r="K30" i="17"/>
  <c r="K36" i="17" s="1"/>
  <c r="K29" i="17"/>
  <c r="K28" i="17"/>
  <c r="K27" i="17"/>
  <c r="K26" i="17"/>
  <c r="K23" i="17"/>
  <c r="K21" i="17"/>
  <c r="K22" i="17"/>
  <c r="K20" i="17"/>
  <c r="K16" i="17"/>
  <c r="K17" i="17"/>
  <c r="K18" i="17"/>
  <c r="K19" i="17"/>
  <c r="K13" i="17"/>
  <c r="K14" i="17"/>
  <c r="K15" i="17"/>
  <c r="J43" i="6"/>
  <c r="I43" i="6"/>
  <c r="G43" i="6"/>
  <c r="F43" i="6"/>
  <c r="E43" i="6"/>
  <c r="M45" i="6"/>
  <c r="M46" i="6"/>
  <c r="J36" i="6"/>
  <c r="I36" i="6"/>
  <c r="H36" i="6"/>
  <c r="G36" i="6"/>
  <c r="F36" i="6"/>
  <c r="E36" i="6"/>
  <c r="L16" i="5"/>
  <c r="K16" i="5"/>
  <c r="J16" i="5"/>
  <c r="I16" i="5"/>
  <c r="K29" i="5"/>
  <c r="J29" i="5"/>
  <c r="I29" i="5"/>
  <c r="I17" i="5" s="1"/>
  <c r="I14" i="5" s="1"/>
  <c r="L29" i="5" l="1"/>
  <c r="L24" i="5" l="1"/>
  <c r="I26" i="5"/>
  <c r="J26" i="5"/>
  <c r="I15" i="16" l="1"/>
  <c r="J15" i="16"/>
  <c r="H15" i="16"/>
  <c r="M40" i="6"/>
  <c r="H16" i="15" l="1"/>
  <c r="H21" i="8" l="1"/>
  <c r="I21" i="8"/>
  <c r="J21" i="8"/>
  <c r="H22" i="8"/>
  <c r="I22" i="8"/>
  <c r="J22" i="8"/>
  <c r="H23" i="8"/>
  <c r="I23" i="8"/>
  <c r="J23" i="8"/>
  <c r="H20" i="8"/>
  <c r="L21" i="7"/>
  <c r="J27" i="8" l="1"/>
  <c r="I27" i="8"/>
  <c r="H27" i="8"/>
  <c r="G29" i="6"/>
  <c r="F29" i="6"/>
  <c r="E29" i="6"/>
  <c r="F22" i="6"/>
  <c r="E22" i="6"/>
  <c r="E17" i="6"/>
  <c r="F17" i="6"/>
  <c r="G17" i="6"/>
  <c r="E18" i="6"/>
  <c r="F18" i="6"/>
  <c r="G18" i="6"/>
  <c r="E19" i="6"/>
  <c r="F19" i="6"/>
  <c r="E20" i="6"/>
  <c r="F20" i="6"/>
  <c r="G20" i="6"/>
  <c r="F21" i="6"/>
  <c r="G15" i="6" l="1"/>
  <c r="E15" i="6"/>
  <c r="F15" i="6"/>
  <c r="A11" i="19" l="1"/>
  <c r="A11" i="18"/>
  <c r="A10" i="18"/>
  <c r="I13" i="16"/>
  <c r="I16" i="16" s="1"/>
  <c r="J13" i="16"/>
  <c r="J16" i="16" s="1"/>
  <c r="H13" i="16"/>
  <c r="H16" i="16" s="1"/>
  <c r="I20" i="8" l="1"/>
  <c r="I18" i="6"/>
  <c r="M39" i="6"/>
  <c r="M26" i="6"/>
  <c r="K13" i="16"/>
  <c r="K16" i="16" s="1"/>
  <c r="J20" i="8" l="1"/>
  <c r="M25" i="6"/>
  <c r="I22" i="6"/>
  <c r="J22" i="6"/>
  <c r="H22" i="6"/>
  <c r="K48" i="6"/>
  <c r="K46" i="6"/>
  <c r="K45" i="6"/>
  <c r="K42" i="6"/>
  <c r="K41" i="6"/>
  <c r="K40" i="6"/>
  <c r="K39" i="6"/>
  <c r="K38" i="6"/>
  <c r="K35" i="6"/>
  <c r="K34" i="6"/>
  <c r="K32" i="6"/>
  <c r="K31" i="6"/>
  <c r="K27" i="6"/>
  <c r="K25" i="6"/>
  <c r="K24" i="6"/>
  <c r="J21" i="6"/>
  <c r="I21" i="6"/>
  <c r="J20" i="6"/>
  <c r="I20" i="6"/>
  <c r="H20" i="6"/>
  <c r="J18" i="6"/>
  <c r="H18" i="6"/>
  <c r="J17" i="6"/>
  <c r="I17" i="6"/>
  <c r="H17" i="6"/>
  <c r="C43" i="6"/>
  <c r="C36" i="6"/>
  <c r="C29" i="6"/>
  <c r="C22" i="6"/>
  <c r="C15" i="6"/>
  <c r="E25" i="5"/>
  <c r="E20" i="5"/>
  <c r="L15" i="5"/>
  <c r="L19" i="5"/>
  <c r="L23" i="5"/>
  <c r="L27" i="5"/>
  <c r="K21" i="6" l="1"/>
  <c r="M21" i="6"/>
  <c r="M36" i="6"/>
  <c r="M22" i="6"/>
  <c r="M18" i="6"/>
  <c r="K17" i="6"/>
  <c r="K20" i="6"/>
  <c r="K36" i="6"/>
  <c r="K26" i="5"/>
  <c r="K22" i="6"/>
  <c r="K18" i="6"/>
  <c r="L17" i="5"/>
  <c r="L14" i="5" s="1"/>
  <c r="L28" i="5"/>
  <c r="J12" i="17"/>
  <c r="K12" i="16"/>
  <c r="K15" i="16" s="1"/>
  <c r="H17" i="15"/>
  <c r="I12" i="15"/>
  <c r="I16" i="15" s="1"/>
  <c r="K20" i="8"/>
  <c r="K21" i="8"/>
  <c r="K22" i="8"/>
  <c r="K23" i="8"/>
  <c r="I16" i="8"/>
  <c r="I24" i="8" s="1"/>
  <c r="J16" i="8"/>
  <c r="J24" i="8" s="1"/>
  <c r="H16" i="8"/>
  <c r="H24" i="8" s="1"/>
  <c r="K12" i="17" l="1"/>
  <c r="K27" i="8"/>
  <c r="H14" i="15"/>
  <c r="H18" i="15" s="1"/>
  <c r="L26" i="5"/>
  <c r="J12" i="15"/>
  <c r="K16" i="8"/>
  <c r="K24" i="8" s="1"/>
  <c r="J17" i="15" l="1"/>
  <c r="I17" i="15"/>
  <c r="J19" i="6"/>
  <c r="J16" i="15"/>
  <c r="K47" i="6"/>
  <c r="J29" i="6"/>
  <c r="J15" i="6" s="1"/>
  <c r="M33" i="6"/>
  <c r="J14" i="15"/>
  <c r="J18" i="15" s="1"/>
  <c r="K13" i="15"/>
  <c r="K17" i="15" s="1"/>
  <c r="I14" i="15"/>
  <c r="I18" i="15" s="1"/>
  <c r="K12" i="15"/>
  <c r="K16" i="15" s="1"/>
  <c r="M43" i="6" l="1"/>
  <c r="K43" i="6"/>
  <c r="I29" i="6"/>
  <c r="I15" i="6" s="1"/>
  <c r="I19" i="6"/>
  <c r="K19" i="6" s="1"/>
  <c r="K33" i="6"/>
  <c r="H15" i="6"/>
  <c r="K14" i="15"/>
  <c r="K18" i="15" s="1"/>
  <c r="K15" i="6" l="1"/>
  <c r="K29" i="6"/>
  <c r="M29" i="6"/>
  <c r="M15" i="6"/>
  <c r="M19" i="6"/>
  <c r="L22" i="5"/>
</calcChain>
</file>

<file path=xl/sharedStrings.xml><?xml version="1.0" encoding="utf-8"?>
<sst xmlns="http://schemas.openxmlformats.org/spreadsheetml/2006/main" count="633" uniqueCount="250">
  <si>
    <t>ИНФОРМАЦИЯ</t>
  </si>
  <si>
    <t>ПЕРЕЧЕНЬ</t>
  </si>
  <si>
    <t>Единица измерения</t>
  </si>
  <si>
    <t>1.1.</t>
  </si>
  <si>
    <t>Цели, целевые показатели муниципальной программы Туруханского района</t>
  </si>
  <si>
    <t>Годы реализации муниципальной программы Туруханского района</t>
  </si>
  <si>
    <t>годы до конца реализации муниципальной программы Туруханского района в пятилетнем интервале</t>
  </si>
  <si>
    <t>с указанием планируемых к достижению значений</t>
  </si>
  <si>
    <t>в результате реализации муниципальной программы Туруханского района</t>
  </si>
  <si>
    <t>целевых показателей муниципальной программы Туруханского района</t>
  </si>
  <si>
    <t>Приложение</t>
  </si>
  <si>
    <t>Форма нормативного правового акта</t>
  </si>
  <si>
    <t>Основные положения нормативного правового акта</t>
  </si>
  <si>
    <t>Ответственный исполнитель</t>
  </si>
  <si>
    <t>Ожидаемый срок принятия нормативного правового акта</t>
  </si>
  <si>
    <t>Подпрограмма 1</t>
  </si>
  <si>
    <t>об основных мерах правового регулирования в соответствующей</t>
  </si>
  <si>
    <t>сфере (области) муниципального управления, направленных</t>
  </si>
  <si>
    <t>на достижение цели и (или) задач муниципальной программы</t>
  </si>
  <si>
    <t>№ п/п</t>
  </si>
  <si>
    <t>(тыс. рублей)</t>
  </si>
  <si>
    <t>в том числе:</t>
  </si>
  <si>
    <t>внебюджетные источники</t>
  </si>
  <si>
    <t>Наименование главного распорядителя бюджетных средств (далее - ГРБС)</t>
  </si>
  <si>
    <t>Код бюджетной классификации</t>
  </si>
  <si>
    <t>Итого на очередной финансовый год и плановый период</t>
  </si>
  <si>
    <t>ГРБС</t>
  </si>
  <si>
    <t>РзПр</t>
  </si>
  <si>
    <t>ЦСР</t>
  </si>
  <si>
    <t>ВР</t>
  </si>
  <si>
    <t>план</t>
  </si>
  <si>
    <t>Х</t>
  </si>
  <si>
    <t>в том числе по ГРБС:</t>
  </si>
  <si>
    <t>всего расходные обязательства</t>
  </si>
  <si>
    <t>Статус (муниципальная программа Туруханского района, подпрограмма)</t>
  </si>
  <si>
    <t>Наименование муниципальной программы Туруханского района, подпрограммы</t>
  </si>
  <si>
    <t>всего расходные обязательства по подпрограмме муниципальной программы Туруханского района</t>
  </si>
  <si>
    <t>внебюджетных фондов</t>
  </si>
  <si>
    <t>всего</t>
  </si>
  <si>
    <t>Уровень бюджетной системы / источники финансирования</t>
  </si>
  <si>
    <t>Муниципальная программа Туруханского района</t>
  </si>
  <si>
    <t>районный бюджет</t>
  </si>
  <si>
    <t>об источниках финансирования подпрограмм, отдельных</t>
  </si>
  <si>
    <t>мероприятий муниципальной программы Туруханского района</t>
  </si>
  <si>
    <t xml:space="preserve">(средства районного бюджета, в том числе средства, </t>
  </si>
  <si>
    <t>поступившие из бюджетов других уровней бюджетной системы,</t>
  </si>
  <si>
    <t>бюджетов государственных внебюджетных фондов)</t>
  </si>
  <si>
    <t>Цель, показатели результативности</t>
  </si>
  <si>
    <t>Источник информации</t>
  </si>
  <si>
    <t>Годы реализации подпрограммы</t>
  </si>
  <si>
    <t>Цели, задачи, мероприятия подпрограммы</t>
  </si>
  <si>
    <t>Расходы по годам реализации программы (тыс. руб.)</t>
  </si>
  <si>
    <t>Ожидаемый непосредственный результат (краткое описание) от реализации подпрограммного мероприятия (в том числе в натуральном выражении)</t>
  </si>
  <si>
    <t>итого на очередной финансовый год и плановый период</t>
  </si>
  <si>
    <t>2017 год</t>
  </si>
  <si>
    <t>2018 год</t>
  </si>
  <si>
    <t>2019 год</t>
  </si>
  <si>
    <t>2014 год</t>
  </si>
  <si>
    <t>2015 год</t>
  </si>
  <si>
    <t>2020 год</t>
  </si>
  <si>
    <t>2025 год</t>
  </si>
  <si>
    <t>2030 год</t>
  </si>
  <si>
    <t>2016 год</t>
  </si>
  <si>
    <t>Администрация Туруханского района</t>
  </si>
  <si>
    <t>0113</t>
  </si>
  <si>
    <t>отчетность исполнителя программных мероприятий</t>
  </si>
  <si>
    <t>1.2.</t>
  </si>
  <si>
    <t>2.1.</t>
  </si>
  <si>
    <t>1.3.</t>
  </si>
  <si>
    <t>1.4.</t>
  </si>
  <si>
    <t>2013 год</t>
  </si>
  <si>
    <t>Подпрограмма 2</t>
  </si>
  <si>
    <t>Подпрограмма 3</t>
  </si>
  <si>
    <t>Подпрограмма 4</t>
  </si>
  <si>
    <t>Территориальное управление администрации Туруханского района</t>
  </si>
  <si>
    <t>и значения показателей результативности подпрограммы 1</t>
  </si>
  <si>
    <t>федеральный бюджет</t>
  </si>
  <si>
    <t>краевой бюджет</t>
  </si>
  <si>
    <t>бюджеты муниципальных образований Туруханского района</t>
  </si>
  <si>
    <t>всего расходные обязательства по муниципальной программе Туруханского района</t>
  </si>
  <si>
    <t>ресурсном обеспечении муниципальной программы Туруханского района за счет средств районного бюджета,</t>
  </si>
  <si>
    <t>в том числе средств, поступивших из бюджетов других уровней бюджетной системы и бюджетов государственных</t>
  </si>
  <si>
    <t>3.1.</t>
  </si>
  <si>
    <t>4.1.</t>
  </si>
  <si>
    <t>Итого по подпрограмме</t>
  </si>
  <si>
    <t>1.1.1.</t>
  </si>
  <si>
    <t>3.1.1.</t>
  </si>
  <si>
    <t>4.1.1.</t>
  </si>
  <si>
    <t>декабрь 2016</t>
  </si>
  <si>
    <t>%</t>
  </si>
  <si>
    <t>Снижение потребления электроэнергии для нужд уличного освещения, в связи с установкой энергосберегающих ламп и приборов учета</t>
  </si>
  <si>
    <t>2.2.</t>
  </si>
  <si>
    <t>Увеличение количества элементов озеленения</t>
  </si>
  <si>
    <t>Организация и содержание мест захоронения</t>
  </si>
  <si>
    <t>Отсутствие жалоб от населения связанных с благоустройством населенных пунктов</t>
  </si>
  <si>
    <t>Количество трудоустроенных граждан на временные общественные работы</t>
  </si>
  <si>
    <t>Цель муниципальной программы Туруханского района: Улучшение жилищно-бытовых условий населения проживающего на территории Туруханского района</t>
  </si>
  <si>
    <t>Обеспечение населения Туруханского района печным отоплением</t>
  </si>
  <si>
    <t>Удовлетворенность получателей мер государственной поддержке (лица из числа коренных малочисленных народов, проживающих в местах традиционного проживания) качеством предоствления государственных услуг</t>
  </si>
  <si>
    <t>Количество</t>
  </si>
  <si>
    <t>Человек</t>
  </si>
  <si>
    <t>не менее 143</t>
  </si>
  <si>
    <t>балл</t>
  </si>
  <si>
    <t>Обеспечение комфортной среды проживания на территории населенных пунктов Туруханского района</t>
  </si>
  <si>
    <t>Благоустройство сельских населенных пунктов</t>
  </si>
  <si>
    <t>Оказание содействия занятости населения</t>
  </si>
  <si>
    <t>Обеспечение условий реализации программы и прочие мероприятия</t>
  </si>
  <si>
    <t>,</t>
  </si>
  <si>
    <t>мероприятий подпрограммы 4 «Обеспечение условий реализации программы и прочие мероприятия»</t>
  </si>
  <si>
    <t>Руководство и управление в сфере установленных                                                    функций органов местного самоуправления</t>
  </si>
  <si>
    <t>0104</t>
  </si>
  <si>
    <t>1006</t>
  </si>
  <si>
    <t>Реализация государственных полномочий по организации деятельности органа местного самоуправления, обеспечивающего решение вопросов защиты исконной среды обитания и традиционного образа жизни коренных малочисленных народов Севера</t>
  </si>
  <si>
    <t>Предоставление единовременной компенсационной выплаты для подготовке к промысловому сезону охотникам (рыбакам) сезонным из числа коренных малочисленных народов Севера с учетом почтовых расходов или расходов кредитных организаций</t>
  </si>
  <si>
    <t>Предоставление материальной помощи лицам из числа  коренных малочисленных народов Севера, в целях уплаты налога на доходы физических лиц за предоставленные товарно-материальные ценности</t>
  </si>
  <si>
    <t>Предоставление денежной компенсации оленеводам в части расходов на содержание домашнего северного оленя с учетом почтовых расходов или расходов кредитных организаций</t>
  </si>
  <si>
    <t>Предоставление товарно-материальных ценностей лицам из числа коренных малочисленных народов Севера</t>
  </si>
  <si>
    <t>Обеспечение детей их числа коренных малочисленных народов Севера, обучающихся в общеобразовательных школах-интернатах, обучающихся в общеобразовательных школах и проживающих в интернатах при общеобразовательных школах, проездом от населенного пункта, в котором родители (законные представители) имеют постоянное место жительства, до места нахождения родителей (законных представителей) вне населенного пункта (в тундрах, в лесу, на промысловых точках) и обратно один раз в год авиационным видом транспорта</t>
  </si>
  <si>
    <t>Предоставление комплектов для новорожденных лицам из числа коренных малочисленных Севера в рамках подпрограммы "Обеспечение условий реализации программы и прочие мероприятия" муниципальной программы Туруханского района "Обеспечение комфортной среды проживания на территории населенных пунктов Туруханского района"</t>
  </si>
  <si>
    <t>мероприятий подпрограммы 1 «Благоустройство сельских населенных пунктов»</t>
  </si>
  <si>
    <t>Приложение № 2
к подпрограмме 1 «Благоустройство сельских населенных пунктов»</t>
  </si>
  <si>
    <t>Уличное освещение населенных пунктов находящихся на межселенной территории Туруханского района</t>
  </si>
  <si>
    <t>Прочие мероприятия по благоустройству в сельских населенных пунктах Туруханского района;</t>
  </si>
  <si>
    <t>0503</t>
  </si>
  <si>
    <t xml:space="preserve">Устройство новых деревянных тротуаров,  штакетных заборов; 
 Вывоз
снега, мусора, твердых бытовых отходов, ликвидация  несанкционированных свалок;
Приобретение техники, необходимой для проведения работ по благоустройству населенных пункт Приобретение ГСМ для тракторной техники;
Чистка  и ремонт 3 –х колодцев  общего пользования с питьевой водой в п. Келлог;
Оснащение улиц указателями с названиями улиц и номерами домов;
Ремонт и устройство вертолетных площадок в п. Мадуйка, д. Канготово;
</t>
  </si>
  <si>
    <t>Цель. Совершенствование системы комплексного благоустройства в населенных пунктах, расположенных на межселенной территории Туруханского района.</t>
  </si>
  <si>
    <t>Задача. Повышение уровня и качества жизни сельского населения путем создания комфортных условий жизнедеятельности в 12 населенных пунктах, расположенных на межселенной территории Туруханского района.</t>
  </si>
  <si>
    <t>Приложение № 2
к подпрограмме 2 «Оказание содействия занятости населения»</t>
  </si>
  <si>
    <t>мероприятий подпрограммы 2 «Оказание содействия занятости населения»</t>
  </si>
  <si>
    <t>Задача 1. Осуществление мероприятий, направленных на содействие занятости безработных граждан, предоставление им возможности получать гарантированный заработок, сохранить мотивацию к труду;</t>
  </si>
  <si>
    <t>Цель. 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t>
  </si>
  <si>
    <t xml:space="preserve">Обеспечить материальную поддержку доходов 143 участникам общественных работ, из числа безработных граждан </t>
  </si>
  <si>
    <t>1. Цель. Создание условий для сохранения традиционного образа жизни коренных малочисленных народов проживающих на территории Туруханского района; 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t>
  </si>
  <si>
    <t>1. Задача. Создание условий для эффективного, ответственного и прозрачного управления финансовыми ресурсами в рамках выполнения установленных функций и полномочий. Своевременность и адресность предоставления мер государственной поддержки;</t>
  </si>
  <si>
    <t>Повышение эффективности бюджетных расходов, направленных на повышение качества финансового управления, а также внедрения современных методик и технологий планирования и контроля исполнения районного бюджета</t>
  </si>
  <si>
    <t>Приложение № 2
к подпрограмме 3 «Обеспечение населения Туруханского района печным отоплением»</t>
  </si>
  <si>
    <t>мероприятий подпрограммы 3 «Обеспечение населения Туруханского района печным отоплением»</t>
  </si>
  <si>
    <t>Цель. Улучшение жилищно-бытовых условий населения проживающего на территории Туруханского района</t>
  </si>
  <si>
    <t>Задача. 1. Повышение уровня пожарной безопасности, в жилом секторе населения проживающего на территории Туруханского района</t>
  </si>
  <si>
    <t>Обеспечение населения  Туруханского района печным отоплением</t>
  </si>
  <si>
    <t>1130081670</t>
  </si>
  <si>
    <t xml:space="preserve"> Обеспечение населения Туруханского района печным отоплением не менее 4 печей ежегодно</t>
  </si>
  <si>
    <t>Снижение потребления электроэнергии для нужд уличного освещения, в связи с установкой энергосберегающих светильников и приборов учета электроэнергии на 2%</t>
  </si>
  <si>
    <t>Организация и содержание мест захоронения в 12 населенных пунктах межселенной территории.</t>
  </si>
  <si>
    <t>чел.</t>
  </si>
  <si>
    <t>голова оленя</t>
  </si>
  <si>
    <t>Цель. Улучшение жилищно-бытовых условий населения проживающего на территории Туруханского района;</t>
  </si>
  <si>
    <t>кол-во</t>
  </si>
  <si>
    <t>расчетный показатель</t>
  </si>
  <si>
    <t>не менеее 143</t>
  </si>
  <si>
    <t>Цель муниципальной программы Туруханского района: 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t>
  </si>
  <si>
    <t>Цель муниципальной программы Туруханского района: совершенствование системы благоустройства населенный пунктов, расположенных на межселенной территории Туруханского района</t>
  </si>
  <si>
    <t>Цель муниципальной программы Туруханского района: улучшение жилищно-бытовых условий населения проживающего на территории Туруханского района</t>
  </si>
  <si>
    <t>Цель муниципальной программы Туруханского района: 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 Создание условий для сохранения традиционного образа жизни коренных малочисленных народов проживающих на территории Туруханского района</t>
  </si>
  <si>
    <t xml:space="preserve"> </t>
  </si>
  <si>
    <t>1.1.2.</t>
  </si>
  <si>
    <t>Задача муниципальной программы Туруханского района: повышение уровня и качества жизни сельского населения путем создания комфортных условий жизнедеятельности в 12 населенных пунктах, расположенных на межселенной территории Туруханского района</t>
  </si>
  <si>
    <t xml:space="preserve">Подпрограмма 2  "Оказание содействие занятости населения" </t>
  </si>
  <si>
    <t>2.2.1.</t>
  </si>
  <si>
    <t xml:space="preserve">Задача муниципальной программы Туруханского района: повышение уровня пожарной безопасности, в жилом секторе населения проживающего на территории Туруханского района </t>
  </si>
  <si>
    <t>Задача муниципальной программы Туруханского района:  Создание условий для эффективного, ответственного и прозрачного управления финансовыми ресурсами в рамках выполнения установленных функций и полномочий. Своевременность и адресность предоставления мер государственной поддержки</t>
  </si>
  <si>
    <t>Постановление</t>
  </si>
  <si>
    <t xml:space="preserve">Постановление </t>
  </si>
  <si>
    <t>Об утверждении Правил благоустройства, озеленения и содержания   населенных пунктов, расположенных на межселенной территории Туруханского района</t>
  </si>
  <si>
    <t>Утверждение Положения об организации общественных работ</t>
  </si>
  <si>
    <t xml:space="preserve">Об утверждении Положения о порядке обеспечения населения Туруханского района печным отоплением </t>
  </si>
  <si>
    <t>Приказ</t>
  </si>
  <si>
    <t>Утверждение аукционной документации для проведения открытого аукциона в электронной форме на право заключения муниципальных контрактов на оказание услуг в рамках благоустройства в населенных пунктах, расположенных на межселенной территории Туруханского района</t>
  </si>
  <si>
    <t>Задача муниципальной программы Туруханского района: осуществление мероприятий, направленных на содействие занятости безработных граждан, предоставление им возможности получать гарантированный заработок, сохранить мотивацию к труду</t>
  </si>
  <si>
    <t>Утверждение аукционной документации для проведения открытого аукциона в электронной форме на право заключения муниципальных контрактов для реализации мероприятий подпрограммы 4 выбор (подрядчиков, поставщиков, исполнителей) в соответствии с Федеральным законом от 05.04.2013 № 44-ФЗ "О контрактной системе в сфере закупок товаров, работ, услуг для обеспечения государственных и муниципальных нужд"</t>
  </si>
  <si>
    <t xml:space="preserve">отчетность исполнителя программных мероприятий </t>
  </si>
  <si>
    <t>семей</t>
  </si>
  <si>
    <t>Приложение № 1
к подпрограмме 4 «Обеспечение условий реализации программы и прочие мероприятия»</t>
  </si>
  <si>
    <t>и значения показателей результативности подпрограммы  4 
«Обеспечение условий реализации программы и прочие мероприятия»</t>
  </si>
  <si>
    <t>комплект</t>
  </si>
  <si>
    <t>Увеличение количества элементов озеленения (два элемента)</t>
  </si>
  <si>
    <t>Ежегодно 100 семьям будет представлена материальная помощь лицам из числа КМНС, в целях уплаты налога на доходы физических лиц за предоставление товарно-материальных ценностей</t>
  </si>
  <si>
    <t>1.5.</t>
  </si>
  <si>
    <t>1.6.</t>
  </si>
  <si>
    <t>1.7.</t>
  </si>
  <si>
    <t>1.8.</t>
  </si>
  <si>
    <t>1.9.</t>
  </si>
  <si>
    <t>1.10.</t>
  </si>
  <si>
    <t>Предоставлена денежная компенсация оленеводам Туруханского района части расходов на содержание северного оленя на 790 голов из 21 семьи</t>
  </si>
  <si>
    <t>Предоставлена денежная компенсация оленеводам Туруханского района части расходов на содержание северного оленя на 807 голов из 21 семьи</t>
  </si>
  <si>
    <t>не               менеее               143</t>
  </si>
  <si>
    <t>не            менеее                  4</t>
  </si>
  <si>
    <t>не                           менеее                  4</t>
  </si>
  <si>
    <t>не                                                                 менеее                  4</t>
  </si>
  <si>
    <t>не                                                     менеее                  4</t>
  </si>
  <si>
    <r>
      <t xml:space="preserve">к паспорту муниципальной  программы Туруханского района </t>
    </r>
    <r>
      <rPr>
        <sz val="14"/>
        <rFont val="Calibri"/>
        <family val="2"/>
        <charset val="204"/>
      </rPr>
      <t>«</t>
    </r>
    <r>
      <rPr>
        <sz val="14"/>
        <rFont val="Times New Roman"/>
        <family val="2"/>
        <charset val="204"/>
      </rPr>
      <t>Обеспечение комфортной среды проживания на территории населенных пунктов Туруханского района</t>
    </r>
    <r>
      <rPr>
        <sz val="14"/>
        <rFont val="Calibri"/>
        <family val="2"/>
        <charset val="204"/>
      </rPr>
      <t>»</t>
    </r>
  </si>
  <si>
    <r>
      <rPr>
        <sz val="14"/>
        <rFont val="Calibri"/>
        <family val="2"/>
        <charset val="204"/>
      </rPr>
      <t>«</t>
    </r>
    <r>
      <rPr>
        <sz val="14"/>
        <rFont val="Times New Roman"/>
        <family val="2"/>
        <charset val="204"/>
      </rPr>
      <t>Обеспечение комфортной среды проживания на территории населенных пунктов Туруханского района</t>
    </r>
    <r>
      <rPr>
        <sz val="14"/>
        <rFont val="Calibri"/>
        <family val="2"/>
        <charset val="204"/>
      </rPr>
      <t>»</t>
    </r>
  </si>
  <si>
    <r>
      <t xml:space="preserve">к паспорту муниципальной программы                                                                                                                                                                                                                                                                                                                                                                                                                                                                                                                     </t>
    </r>
    <r>
      <rPr>
        <sz val="14"/>
        <rFont val="Calibri"/>
        <family val="2"/>
        <charset val="204"/>
      </rPr>
      <t>«</t>
    </r>
    <r>
      <rPr>
        <sz val="14"/>
        <rFont val="Times New Roman"/>
        <family val="2"/>
        <charset val="204"/>
      </rPr>
      <t>Обеспечение комфортной                                                                                                                                                                                                                                                                                                                                                                                                                                                                                                                         среды проживания на территории населенных                                                                                                                                                                                                                                                                                                                                                                                                                                                         пунктов Туруханского района</t>
    </r>
    <r>
      <rPr>
        <sz val="14"/>
        <rFont val="Calibri"/>
        <family val="2"/>
        <charset val="204"/>
      </rPr>
      <t>»</t>
    </r>
  </si>
  <si>
    <r>
      <t xml:space="preserve">к  муниципальной программе Туруханского района                                                                                                                                                                                                                                                                                                                                                                                                                                                                                                                 </t>
    </r>
    <r>
      <rPr>
        <sz val="14"/>
        <rFont val="Calibri"/>
        <family val="2"/>
        <charset val="204"/>
      </rPr>
      <t>«</t>
    </r>
    <r>
      <rPr>
        <sz val="14"/>
        <rFont val="Times New Roman"/>
        <family val="2"/>
        <charset val="204"/>
      </rPr>
      <t>Обеспечение комфортной среды проживания                                                                                                                                                                                                                                                                                                                                                                                                                                                                                                                  на территории населенных  пунктов                                                                                                                                                                                                                                                                                                                                                                                                                                             Туруханского района</t>
    </r>
    <r>
      <rPr>
        <sz val="14"/>
        <rFont val="Calibri"/>
        <family val="2"/>
        <charset val="204"/>
      </rPr>
      <t>»</t>
    </r>
    <r>
      <rPr>
        <sz val="14"/>
        <rFont val="Times New Roman"/>
        <family val="2"/>
        <charset val="204"/>
      </rPr>
      <t xml:space="preserve">                                                                                                                                                                                                                                                                                                                                                                                                                                                        </t>
    </r>
  </si>
  <si>
    <t>к  муниципальной программы                                                                                                                                                                                                                                                                                                                                                                                                                                                                                                                     «Обеспечение комфортной                                                                                                                                                                                                                                                                                                                                                                                                                                                                                                                         среды проживания на территории населенных                                                                                                                                                                                                                                                                                                                                                                                                                                                         пунктов Туруханского района»</t>
  </si>
  <si>
    <r>
      <t xml:space="preserve">Приложение № 1
к подпрограмме 1 </t>
    </r>
    <r>
      <rPr>
        <sz val="14"/>
        <rFont val="Calibri"/>
        <family val="2"/>
        <charset val="204"/>
      </rPr>
      <t>«</t>
    </r>
    <r>
      <rPr>
        <sz val="14"/>
        <rFont val="Times New Roman"/>
        <family val="2"/>
        <charset val="204"/>
      </rPr>
      <t>Благоустройство сельских населенных пунктов</t>
    </r>
    <r>
      <rPr>
        <sz val="14"/>
        <rFont val="Calibri"/>
        <family val="2"/>
        <charset val="204"/>
      </rPr>
      <t>»</t>
    </r>
  </si>
  <si>
    <r>
      <rPr>
        <sz val="14"/>
        <rFont val="Calibri"/>
        <family val="2"/>
        <charset val="204"/>
      </rPr>
      <t>«</t>
    </r>
    <r>
      <rPr>
        <sz val="14"/>
        <rFont val="Times New Roman"/>
        <family val="2"/>
        <charset val="204"/>
      </rPr>
      <t>Благоустройство сельских населенных пунктов</t>
    </r>
    <r>
      <rPr>
        <sz val="14"/>
        <rFont val="Calibri"/>
        <family val="2"/>
        <charset val="204"/>
      </rPr>
      <t>»</t>
    </r>
  </si>
  <si>
    <r>
      <t xml:space="preserve">Приложение № 1
к подпрограмме 2 </t>
    </r>
    <r>
      <rPr>
        <sz val="14"/>
        <rFont val="Calibri"/>
        <family val="2"/>
        <charset val="204"/>
      </rPr>
      <t>«</t>
    </r>
    <r>
      <rPr>
        <sz val="14"/>
        <rFont val="Times New Roman"/>
        <family val="2"/>
        <charset val="204"/>
      </rPr>
      <t>Оказание содействия занятости населения</t>
    </r>
    <r>
      <rPr>
        <sz val="14"/>
        <rFont val="Calibri"/>
        <family val="2"/>
        <charset val="204"/>
      </rPr>
      <t>»</t>
    </r>
  </si>
  <si>
    <r>
      <t xml:space="preserve">и значения показателей результативности подпрограммы 2 
</t>
    </r>
    <r>
      <rPr>
        <sz val="14"/>
        <rFont val="Calibri"/>
        <family val="2"/>
        <charset val="204"/>
      </rPr>
      <t>«</t>
    </r>
    <r>
      <rPr>
        <sz val="14"/>
        <rFont val="Times New Roman"/>
        <family val="2"/>
        <charset val="204"/>
      </rPr>
      <t>Оказание содействия занятости населения</t>
    </r>
    <r>
      <rPr>
        <sz val="14"/>
        <rFont val="Calibri"/>
        <family val="2"/>
        <charset val="204"/>
      </rPr>
      <t>»</t>
    </r>
  </si>
  <si>
    <r>
      <t xml:space="preserve">Приложение № 1
к подпрограмме 3 </t>
    </r>
    <r>
      <rPr>
        <sz val="14"/>
        <rFont val="Calibri"/>
        <family val="2"/>
        <charset val="204"/>
      </rPr>
      <t>«</t>
    </r>
    <r>
      <rPr>
        <sz val="14"/>
        <rFont val="Times New Roman"/>
        <family val="2"/>
        <charset val="204"/>
      </rPr>
      <t>Обеспечение населения Туруханского района печным отоплением</t>
    </r>
    <r>
      <rPr>
        <sz val="14"/>
        <rFont val="Calibri"/>
        <family val="2"/>
        <charset val="204"/>
      </rPr>
      <t>»</t>
    </r>
  </si>
  <si>
    <r>
      <t xml:space="preserve">и значения показателей результативности подпрограммы 3                                                                                                                                                                                                                                                                                                                                                                                                                  </t>
    </r>
    <r>
      <rPr>
        <sz val="14"/>
        <rFont val="Calibri"/>
        <family val="2"/>
        <charset val="204"/>
      </rPr>
      <t>«</t>
    </r>
    <r>
      <rPr>
        <sz val="14"/>
        <rFont val="Times New Roman"/>
        <family val="2"/>
        <charset val="204"/>
      </rPr>
      <t>Обеспечение населения Туруханского района печным отоплением</t>
    </r>
    <r>
      <rPr>
        <sz val="14"/>
        <rFont val="Calibri"/>
        <family val="2"/>
        <charset val="204"/>
      </rPr>
      <t>»</t>
    </r>
  </si>
  <si>
    <t>Приложение № 2 
к подпрограмме № 4 «Обеспечение условий реализации программы и прочие мероприятия»</t>
  </si>
  <si>
    <r>
      <t xml:space="preserve">Подпрограмма 1 </t>
    </r>
    <r>
      <rPr>
        <sz val="12"/>
        <rFont val="Calibri"/>
        <family val="2"/>
        <charset val="204"/>
      </rPr>
      <t>«</t>
    </r>
    <r>
      <rPr>
        <sz val="12"/>
        <rFont val="Times New Roman"/>
        <family val="2"/>
        <charset val="204"/>
      </rPr>
      <t>Благоустройство сельских населенных пунктов</t>
    </r>
    <r>
      <rPr>
        <sz val="12"/>
        <rFont val="Calibri"/>
        <family val="2"/>
        <charset val="204"/>
      </rPr>
      <t>»</t>
    </r>
    <r>
      <rPr>
        <sz val="12"/>
        <rFont val="Times New Roman"/>
        <family val="2"/>
        <charset val="204"/>
      </rPr>
      <t xml:space="preserve"> </t>
    </r>
  </si>
  <si>
    <r>
      <t xml:space="preserve">Подпрограмма 3 </t>
    </r>
    <r>
      <rPr>
        <sz val="12"/>
        <rFont val="Calibri"/>
        <family val="2"/>
        <charset val="204"/>
      </rPr>
      <t>«</t>
    </r>
    <r>
      <rPr>
        <sz val="12"/>
        <rFont val="Times New Roman"/>
        <family val="2"/>
        <charset val="204"/>
      </rPr>
      <t>Обеспечение населения Туруханского района печным отоплением</t>
    </r>
    <r>
      <rPr>
        <sz val="12"/>
        <rFont val="Calibri"/>
        <family val="2"/>
        <charset val="204"/>
      </rPr>
      <t>»</t>
    </r>
  </si>
  <si>
    <r>
      <t xml:space="preserve">Подпрограмма 4 </t>
    </r>
    <r>
      <rPr>
        <sz val="12"/>
        <color rgb="FF000000"/>
        <rFont val="Calibri"/>
        <family val="2"/>
        <charset val="204"/>
      </rPr>
      <t>«</t>
    </r>
    <r>
      <rPr>
        <sz val="12"/>
        <color rgb="FF000000"/>
        <rFont val="Times New Roman"/>
        <family val="1"/>
        <charset val="204"/>
      </rPr>
      <t>Обеспечение условий реализации программы и прочие мероприятия</t>
    </r>
    <r>
      <rPr>
        <sz val="12"/>
        <color rgb="FF000000"/>
        <rFont val="Calibri"/>
        <family val="2"/>
        <charset val="204"/>
      </rPr>
      <t>»</t>
    </r>
  </si>
  <si>
    <t>Организация общественных работ временной занятости граждан, испытывающих трудности в поиске работы</t>
  </si>
  <si>
    <t xml:space="preserve">                                                                                                                                                                                                                                                                                                                                                             </t>
  </si>
  <si>
    <t xml:space="preserve">                                                      </t>
  </si>
  <si>
    <t xml:space="preserve">                           </t>
  </si>
  <si>
    <t>Приложение № 5</t>
  </si>
  <si>
    <t>Цель муниципальной программы Туруханского района: 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 Создание условий для сохранения традиционного образа жизни коренных малочисленных народов проживающих на территории Туруханского района</t>
  </si>
  <si>
    <t>Приложение № 7</t>
  </si>
  <si>
    <t>Балл*</t>
  </si>
  <si>
    <t xml:space="preserve">* Расчет показателя:                                                                                                                                                                                                                                                                                 отсутствие обоснованных жалоб  (судебных исков (решений))    со стороны населения  - 5 баллов                                                                                                                                                                                                                                                                          наличие обоснованных жалоб  (судебных исков (решений)) со стороны населения:                                                                                                                                                                                                                                                                                                                                                                                                            до 8 жалоб в год - 4 балла                                                                                                                                                                                                                                                                                                                                                                                                                                                                                                                      до 10 жалоб - 3 балла                                                                                                                                                                                                                                                                                                                                                                                                                                                                                                                                                                         до 12 жалоб - 2 балла до 13 жалоб и больше - 1 балл                                                                                                                                                                                                                      </t>
  </si>
  <si>
    <t>Приложение № 6</t>
  </si>
  <si>
    <t>не менее                 4</t>
  </si>
  <si>
    <t>1.11.</t>
  </si>
  <si>
    <t>1.12.</t>
  </si>
  <si>
    <t>1.13.</t>
  </si>
  <si>
    <t>1.14.</t>
  </si>
  <si>
    <t>1.15.</t>
  </si>
  <si>
    <t>1.16.</t>
  </si>
  <si>
    <t>1.17.</t>
  </si>
  <si>
    <t>1.18.</t>
  </si>
  <si>
    <t>1.19.</t>
  </si>
  <si>
    <t>1.20.</t>
  </si>
  <si>
    <t>130 человек получат единовременную компенсационную выплату, в том числе охотники(рыбаки) сезонные:                                                                                                                                                                                                                                                                                                                                                                                                                                   с. Фарково - 4;                                                                                                                                                                                                                                                                                                                                                                                                                                                                                                                                            п. Бахта -3;                                                                                                                                                                                                                                                                                                                                                                                                                                                                                                                                          п. Советская Речка -1;                                                                                                                                                                                                                                                                                                                                                                                                                                                                                                                             с. Туруханск -11;                                                                                                                                                                                                                                                                                                                                                                                                                                                                                                                                             п. Бор - 8;                                                                                                                                                                                                                                                                                                                                                                                                                                                                                                                                                                          с. Верещагино - 3;                                                                                                                                                                                                                                                                                                                                                                                                                                                                                                                                 д. Сургутиха - 14;                                                                                                                                                                                                                                                                                                                                                                                                                                                                                                                                                                                                                             с. Бакланиха - 6;                                                                                                                                                                                                                                                                                                                                                                                                                                                                                                                                                п. Келлог - 61;                                                                                                                                                                                                                                                                                                                                                                                                                                                                                                                                                                      п. Мадуйка -14;                                                                                                                                                                                                                                                                                                                                                                                                                                                                                                                                                           с. Ворогово - 1;                                                                                                                                                                                                                                                                                                                                                                                                                                                                                                                                                         с. Верхнеимбатск - 1;                                                                                                                                                                                                                                                                                                                                                                                                                                                                                                                               д. Канготово - 2.</t>
  </si>
  <si>
    <t>Всего получателей ежемесячных социальных выплат 126 человек, в том числе оленеводы:                                                                                                                                                                                                                                                                                                                                                                     п. Советская Речка - 45; охотники(рыбаки) промысловые:                                                                                                                                                                                                                                                                                                                                                                                                                                                    с. Фарково - 58;                                                                                                                                                                                                                                                                                                                                                                                                                                                                                                                                                п. Бахта -8;                                                                                    п. Советская Речка -1;                                                                                                                                                                                                                                                                                                                                                                                                                                                                                                            г. Игарка -1;                                                                                                                                                                                                                                                                                                                                                                                                                                                                                                                                                  с. Туруханск -1;                                                                                                                                                                                                                                                                                                                                                                                                                                                                                                                                                                                                 п. Бор -2;                                                                                                                                                                                                                                                                                                                                                                                                                                                                                                                                                    с. Верещагино -5;                                                                                                                                                                                                                                                                                                                                                                                                                                                                                                 д. Сургутиха -2;                                                                                                                                                                                                                                                                                                                                                                                                                                                                                                                                                         с. Бакланиха -3.</t>
  </si>
  <si>
    <t xml:space="preserve">Всего получателей товарно-материальных ценностей  36 человек:                                                                                                                                                                                                                                                                                                                                                                                                                                                               с. Фарково - 10;                                                                                                                                                                                                                                                                                                                                                                                                                                                                                                                                                                                п. Советская Речка -8;                                                                                                                                                                                                                                                                                                                                                                                                                                                                                                                            п. Келлог -12,                                                                                                                                                                                                                                                                                                                                                                                                                                                                                                                                                                   Бор-1,                                                                                                                                                                                                                                                                                                                                                                                                                                                                                                                                                     Верещагино-3,                                                                                                                                                                                                                                                                                                                                                                                                                                                                                                                                               Сургутиха-2.                                </t>
  </si>
  <si>
    <t xml:space="preserve">17 детей из 10 семей будут обеспечены проездом от населенного пункта, в котором родители (законные представители) имеют постоянное место жительства, до места нахождения родителей (законных представителей) вне населенного пункта (в тундре, лесу, на промысловых точках) и обратно один раз в год авиационным видом транспорта:                                                                                                                                                                                                                                                                                                                                                                       с. Фарково - 7 детей из 6 семей,                                                                                                                                                                                                                                                                                                                                                                                                                                                                                                       п. Советская Речка - 6 детей из 4 семей.                                                                                           </t>
  </si>
  <si>
    <t>Получат комплект для новорожденного 21 человек, в том числе:                                                                                                                                                                                                                                                                                                                                                                                                                                                                                                  с. Туруханск -7;                                                                                                                                                                                                                                                                                                                                                                                                                                                                                                                                                                             п. Келлог -2,                                                                                                                                                                                                                                                                                                                                                                                                                                                                                                                                                           с. Фарково - 6,                                                                                                                                                                                                                                                                                                                                                                                                                                                                                                                                                          п. Светлогорск - 1;                                                                                                                                                                                                                                                                                                                                                                                                                                                                                                                                             п. Мадуйка - 1;                                                                                                                                                                                                                                                                                                                                                                                                                                                                                                                                         п. Советская Речка - 2,                                                                                                                                                                                                                                                                                                                                                                                                                                                                                                              д. Горошиха -1,                                                                                                                                               с. Верхнеимбатск - 1.</t>
  </si>
  <si>
    <t xml:space="preserve">* Расчет показателя:                                                                                                                                                                                                                                                                                 отсутствие обоснованных жалоб  (судебных исков (решений))    со стороны населения  - 5 баллов                                                                                                                                                                                                                                                                          наличие обоснованных жалоб  (судебных исков (решений)) со стороны населения:                                                                                                                                                                                                                                                                                                                                                                                                            до 8 жалоб в год - 4 балла                                                                                                                                                                                                                                                                                                                                                                                                                                                                                                                      до 10 жалоб - 3 балла                                                                                                                                                                                                                                                                                                                                                                                                                                                                                                                                                                         до 12 жалоб - 2 балла до 13 жалоб и больше - 1 балл           </t>
  </si>
  <si>
    <t>Предоставление лекарственных и медицинских средств для оказания первичной медицинской помощи охотникам (рыбакам) промысловым из числа коренных малочисленных народов Севера</t>
  </si>
  <si>
    <t xml:space="preserve">Предоставление ежемесячных социальных выплат оленеводам из числа малочисленных народов с учетом почтовых расходов или расходов российских кредитных организаций </t>
  </si>
  <si>
    <t>Предоставление ежемесячных социальных выплат охотникам (рыбакам) промысловым из числа  коренных малочисленных народов Севера с учетом почтовых расходов или расходов кредитных организаций</t>
  </si>
  <si>
    <t>Предоставление ежемесячных социальных выплат  охотникам (рыбакам) промысловым их числа  коренных малочисленных народов Севера с учетом почтовых расходов или расходов кредитных организаций</t>
  </si>
  <si>
    <t>Предоставление лекарственных и медицинских средств для оказания первичной медицинской помощи оленеводам из числа коренных малочисленных народов, проживающим в Туруханском районе</t>
  </si>
  <si>
    <t>Организация и проведение праздников  День рыбака, День реки в Туруханском районе.</t>
  </si>
  <si>
    <t xml:space="preserve">Организация и проведение праздников День оленевода в Туруханском районе, обеспечение участия лиц из числа малочисленных народов социально значимых мероприятиях малочисленных народов межмуниципального, краевого, межрегионального и всероссийского уровня </t>
  </si>
  <si>
    <t>11400R5152</t>
  </si>
  <si>
    <t>52 человека получат лекарственные и медицинские средства для оказания первичной медицинской помощи: с.Фарково -32;                                                                                                                                                                                                                                                                                                      с.Бакланиха-3;                                                                                                                                                                                                                                                                                                                                                                                                                                                                                                                                                                                            п.Бор- 2;                                                                                                                                                                                                                                                                                                                                                                                                                                                                                                                                                      п.Бахта-7;                                                                                                                                                                                                                                                                                                                                                                                                                                                                                                                                                                      с.Верещагино - 4;                                                                                                                                                                                                                                                                                                                                                                                                                                                                                                                                                                                                                                                                                                                                                                                                                                                                                                                                                                                                                                                                                                г.Игарка- 1;                                                                                                                                                                                                                                                                                                                                                                                                                                                                                                                           с.Туруханск- 1;                                                                                                                                                                                                                                                                                                                                                                                                                                                                                                                       д.Сургутиха-2.</t>
  </si>
  <si>
    <t xml:space="preserve">23 человека получат лекарственные и медицинские средства для оказания первичной медицинской помощи: п.Советская Речка - 23; </t>
  </si>
  <si>
    <t>Всего получателей ежемесячных социальных выплат 45 человек, в том числе оленеводы:                                                                                                                                                                                                                                                                                                                                                                     п. Советская Речка - 45.</t>
  </si>
  <si>
    <t>Всего получателей ежемесячных социальных выплат 81 человек, в том числе охотники(рыбаки) промысловые:                                                                                                                                                                                                                                                                                                                                                                                                                                                    с. Фарково - 58;   п. Бахта -8;                      п. Советская Речка -1;                                                                                                                                                                                                                                                                                                                                                                                                                                                  г. Игарка -1;                                                                                                                                                                                                                                                                                                                                                                                                                                                                                                                                                  с. Туруханск -1;   п. Бор -2;                         с. Верещагино -5;                                                                                                                                                                                                                                                                                                                                                                                                                                                       д. Сургутиха -2;                                                                                                                                                                                                                                                                                                                                                                                                                                                                                                                                                         с. Бакланиха -3.</t>
  </si>
  <si>
    <t>Будет организован и проведен праздник «День Оленевода» в п. Советская Речка с участием около 110 человек,</t>
  </si>
  <si>
    <t>Будет организован и проведен праздник  "День Реки" в п. Келлог с участием около 150 человек, "День рыбака "в том числе:                                                                                                                                                                              д. Сургутиха с участием около 85 человек,                                                                                                                                                                                                                                                                                                                                                                                                                                                                                     с. Бакланиха с участием около 48 человек,                                                                                                                                                                                                                                                                                                                                                                                                                                                                                                        д. Старотуруханск с участием около 100 человек,                                                                                                                                                                                                                                                                                                                                                                                                                                                                            с. Верещагино с участием около 55 человек,                                                                                                                                                                                                                                                                                                                                                                                                                                                                              д. Горошиха с участием около 90 человек,                                                                                                                                                                                                                                                                                                                                                                                                                                                                                              п. Мадуйка с участием около 65 человек,                                                                                                                                                                                                                                                                                                                                                                                                                                                                                                             п. Бахта с участием около 130 человек,                                                                                                                                                                                                                                                                                                                                                                                                                                                                                     с. Фарково с участием около 200 человек</t>
  </si>
  <si>
    <t>1.21.</t>
  </si>
  <si>
    <t>1.22.</t>
  </si>
  <si>
    <t>1.23.</t>
  </si>
  <si>
    <t>1.24.</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</si>
</sst>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2" formatCode="_-* #,##0&quot;р.&quot;_-;\-* #,##0&quot;р.&quot;_-;_-* &quot;-&quot;&quot;р.&quot;_-;_-@_-"/>
    <numFmt numFmtId="43" formatCode="_-* #,##0.00_р_._-;\-* #,##0.00_р_._-;_-* &quot;-&quot;??_р_._-;_-@_-"/>
    <numFmt numFmtId="164" formatCode="_-* #,##0.000_р_._-;\-* #,##0.000_р_._-;_-* &quot;-&quot;??_р_._-;_-@_-"/>
    <numFmt numFmtId="165" formatCode="_(* #,##0.00_);_(* \(#,##0.00\);_(* &quot;-&quot;??_);_(@_)"/>
    <numFmt numFmtId="166" formatCode="#,##0.000"/>
    <numFmt numFmtId="167" formatCode="_-* #,##0.000_р_._-;\-* #,##0.000_р_._-;_-* &quot;-&quot;???_р_._-;_-@_-"/>
    <numFmt numFmtId="168" formatCode="#,##0.000_ ;\-#,##0.000\ "/>
    <numFmt numFmtId="169" formatCode="#,##0_ ;\-#,##0\ "/>
    <numFmt numFmtId="171" formatCode="_-* #,##0_р_._-;\-* #,##0_р_._-;_-* &quot;-&quot;??_р_._-;_-@_-"/>
  </numFmts>
  <fonts count="22" x14ac:knownFonts="1">
    <font>
      <sz val="12"/>
      <color theme="1"/>
      <name val="Times New Roman"/>
      <family val="2"/>
      <charset val="204"/>
    </font>
    <font>
      <u/>
      <sz val="12"/>
      <color theme="10"/>
      <name val="Times New Roman"/>
      <family val="2"/>
      <charset val="204"/>
    </font>
    <font>
      <sz val="12"/>
      <name val="Times New Roman"/>
      <family val="2"/>
      <charset val="204"/>
    </font>
    <font>
      <sz val="14"/>
      <name val="Times New Roman"/>
      <family val="2"/>
      <charset val="204"/>
    </font>
    <font>
      <sz val="12"/>
      <name val="Times New Roman"/>
      <family val="1"/>
      <charset val="204"/>
    </font>
    <font>
      <sz val="12"/>
      <color theme="1"/>
      <name val="Times New Roman"/>
      <family val="2"/>
      <charset val="204"/>
    </font>
    <font>
      <b/>
      <sz val="12"/>
      <name val="Times New Roman"/>
      <family val="1"/>
      <charset val="204"/>
    </font>
    <font>
      <sz val="10"/>
      <name val="Arial"/>
      <family val="2"/>
      <charset val="204"/>
    </font>
    <font>
      <b/>
      <sz val="12"/>
      <name val="Times New Roman"/>
      <family val="2"/>
      <charset val="204"/>
    </font>
    <font>
      <b/>
      <sz val="14"/>
      <name val="Times New Roman"/>
      <family val="1"/>
      <charset val="204"/>
    </font>
    <font>
      <sz val="10"/>
      <name val="Times New Roman"/>
      <family val="1"/>
      <charset val="204"/>
    </font>
    <font>
      <sz val="12"/>
      <color rgb="FF000000"/>
      <name val="Times New Roman"/>
      <family val="1"/>
      <charset val="204"/>
    </font>
    <font>
      <sz val="12"/>
      <color theme="1"/>
      <name val="Times New Roman"/>
      <family val="1"/>
      <charset val="204"/>
    </font>
    <font>
      <sz val="11"/>
      <name val="Times New Roman"/>
      <family val="2"/>
      <charset val="204"/>
    </font>
    <font>
      <sz val="10"/>
      <color indexed="8"/>
      <name val="Times New Roman"/>
      <family val="1"/>
      <charset val="204"/>
    </font>
    <font>
      <sz val="10"/>
      <name val="Times New Roman"/>
      <family val="2"/>
      <charset val="204"/>
    </font>
    <font>
      <sz val="12"/>
      <color indexed="8"/>
      <name val="Times New Roman"/>
      <family val="1"/>
      <charset val="204"/>
    </font>
    <font>
      <sz val="11"/>
      <color indexed="8"/>
      <name val="Times New Roman"/>
      <family val="1"/>
      <charset val="204"/>
    </font>
    <font>
      <sz val="12"/>
      <name val="Calibri"/>
      <family val="2"/>
      <charset val="204"/>
    </font>
    <font>
      <sz val="14"/>
      <name val="Calibri"/>
      <family val="2"/>
      <charset val="204"/>
    </font>
    <font>
      <sz val="12"/>
      <color rgb="FF000000"/>
      <name val="Calibri"/>
      <family val="2"/>
      <charset val="204"/>
    </font>
    <font>
      <sz val="14"/>
      <color rgb="FFFF0000"/>
      <name val="Times New Roman"/>
      <family val="2"/>
      <charset val="204"/>
    </font>
  </fonts>
  <fills count="7">
    <fill>
      <patternFill patternType="none"/>
    </fill>
    <fill>
      <patternFill patternType="gray125"/>
    </fill>
    <fill>
      <patternFill patternType="solid">
        <fgColor rgb="FFFFC000"/>
        <bgColor indexed="64"/>
      </patternFill>
    </fill>
    <fill>
      <patternFill patternType="solid">
        <fgColor theme="7" tint="0.79998168889431442"/>
        <bgColor indexed="64"/>
      </patternFill>
    </fill>
    <fill>
      <patternFill patternType="solid">
        <fgColor rgb="FFFFCCFF"/>
        <bgColor indexed="64"/>
      </patternFill>
    </fill>
    <fill>
      <patternFill patternType="solid">
        <fgColor theme="0"/>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diagonal/>
    </border>
  </borders>
  <cellStyleXfs count="7">
    <xf numFmtId="0" fontId="0" fillId="0" borderId="0"/>
    <xf numFmtId="0" fontId="1" fillId="0" borderId="0" applyNumberFormat="0" applyFill="0" applyBorder="0" applyAlignment="0" applyProtection="0"/>
    <xf numFmtId="43" fontId="5"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42" fontId="5" fillId="0" borderId="0" applyFont="0" applyFill="0" applyBorder="0" applyAlignment="0" applyProtection="0"/>
  </cellStyleXfs>
  <cellXfs count="254">
    <xf numFmtId="0" fontId="0" fillId="0" borderId="0" xfId="0"/>
    <xf numFmtId="0" fontId="2" fillId="0" borderId="0" xfId="0" applyFont="1"/>
    <xf numFmtId="0" fontId="3" fillId="0" borderId="0" xfId="0" applyFont="1" applyAlignment="1">
      <alignment horizontal="center" vertical="center"/>
    </xf>
    <xf numFmtId="0" fontId="2" fillId="0" borderId="1" xfId="1"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vertical="center"/>
    </xf>
    <xf numFmtId="0" fontId="2" fillId="0" borderId="1" xfId="0" applyFont="1" applyBorder="1" applyAlignment="1">
      <alignment horizontal="center" vertical="center" wrapText="1"/>
    </xf>
    <xf numFmtId="0" fontId="2" fillId="0" borderId="0" xfId="0" applyFont="1" applyAlignment="1">
      <alignment horizontal="center"/>
    </xf>
    <xf numFmtId="0" fontId="3" fillId="0" borderId="0" xfId="0" applyFont="1" applyAlignment="1">
      <alignment horizontal="right" vertical="center"/>
    </xf>
    <xf numFmtId="0" fontId="3" fillId="0" borderId="0" xfId="0" applyFont="1"/>
    <xf numFmtId="0" fontId="2" fillId="0" borderId="1" xfId="1" applyFont="1" applyBorder="1" applyAlignment="1">
      <alignment vertical="center" wrapText="1"/>
    </xf>
    <xf numFmtId="0" fontId="2" fillId="0" borderId="1" xfId="0" applyFont="1" applyBorder="1" applyAlignment="1">
      <alignment wrapText="1"/>
    </xf>
    <xf numFmtId="0" fontId="2" fillId="0" borderId="1" xfId="0" applyFont="1" applyBorder="1" applyAlignment="1">
      <alignment vertical="center" wrapText="1"/>
    </xf>
    <xf numFmtId="0" fontId="3"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1" applyFont="1" applyBorder="1" applyAlignment="1">
      <alignment horizontal="center" vertical="center" wrapText="1"/>
    </xf>
    <xf numFmtId="0" fontId="2" fillId="0" borderId="1" xfId="0" applyFont="1" applyBorder="1" applyAlignment="1">
      <alignment vertical="center" wrapText="1"/>
    </xf>
    <xf numFmtId="0" fontId="3"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0" xfId="0" applyFont="1" applyAlignment="1">
      <alignment vertical="center" wrapText="1"/>
    </xf>
    <xf numFmtId="0" fontId="4" fillId="0" borderId="1" xfId="0" applyFont="1" applyBorder="1" applyAlignment="1">
      <alignment horizontal="center" vertical="center" wrapText="1"/>
    </xf>
    <xf numFmtId="0" fontId="2" fillId="0" borderId="0" xfId="0" applyFont="1" applyAlignment="1">
      <alignment vertical="center"/>
    </xf>
    <xf numFmtId="0" fontId="2"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4" fillId="3" borderId="1" xfId="0" applyFont="1" applyFill="1" applyBorder="1" applyAlignment="1">
      <alignment vertical="center" wrapText="1"/>
    </xf>
    <xf numFmtId="0" fontId="4" fillId="3" borderId="1" xfId="0" applyFont="1" applyFill="1" applyBorder="1" applyAlignment="1">
      <alignment horizontal="center" vertical="center" wrapText="1"/>
    </xf>
    <xf numFmtId="0" fontId="4" fillId="0" borderId="0" xfId="0" applyFont="1"/>
    <xf numFmtId="0" fontId="4" fillId="0" borderId="1" xfId="0" applyFont="1" applyBorder="1" applyAlignment="1">
      <alignment vertical="center" wrapText="1"/>
    </xf>
    <xf numFmtId="0" fontId="3" fillId="0" borderId="0" xfId="0" applyFont="1" applyAlignment="1">
      <alignment horizontal="center"/>
    </xf>
    <xf numFmtId="0" fontId="4" fillId="0" borderId="0" xfId="0" applyFont="1" applyAlignment="1">
      <alignment horizontal="center"/>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0" applyFont="1" applyFill="1" applyBorder="1" applyAlignment="1">
      <alignment vertical="center" wrapText="1"/>
    </xf>
    <xf numFmtId="0" fontId="3" fillId="0" borderId="0" xfId="0" applyFont="1" applyFill="1" applyAlignment="1">
      <alignment vertical="center"/>
    </xf>
    <xf numFmtId="0" fontId="3" fillId="0" borderId="0" xfId="0" applyFont="1" applyFill="1" applyAlignment="1">
      <alignment horizontal="justify" vertical="center"/>
    </xf>
    <xf numFmtId="43" fontId="2" fillId="0" borderId="1" xfId="2"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43" fontId="2" fillId="0" borderId="1" xfId="2" applyNumberFormat="1" applyFont="1" applyFill="1" applyBorder="1" applyAlignment="1">
      <alignment vertical="center" wrapText="1"/>
    </xf>
    <xf numFmtId="0" fontId="3" fillId="0" borderId="0" xfId="0" applyFont="1" applyFill="1" applyAlignment="1">
      <alignment vertical="center" wrapText="1"/>
    </xf>
    <xf numFmtId="0" fontId="2" fillId="0" borderId="1" xfId="4" applyFont="1" applyFill="1" applyBorder="1" applyAlignment="1">
      <alignment horizontal="left" vertical="center" wrapText="1"/>
    </xf>
    <xf numFmtId="0" fontId="2" fillId="0" borderId="1" xfId="4" applyFont="1" applyFill="1" applyBorder="1" applyAlignment="1">
      <alignment horizontal="center" vertical="center" wrapText="1"/>
    </xf>
    <xf numFmtId="49" fontId="2" fillId="0" borderId="1" xfId="4" applyNumberFormat="1" applyFont="1" applyFill="1" applyBorder="1" applyAlignment="1">
      <alignment horizontal="center" vertical="center" wrapText="1"/>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9" fillId="0" borderId="0" xfId="0" applyFont="1" applyAlignment="1">
      <alignment horizontal="left" vertical="center"/>
    </xf>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vertical="center" wrapText="1"/>
    </xf>
    <xf numFmtId="0" fontId="9" fillId="0" borderId="1" xfId="0" applyFont="1" applyBorder="1" applyAlignment="1">
      <alignment horizontal="center" vertical="center" wrapText="1"/>
    </xf>
    <xf numFmtId="43" fontId="6" fillId="0" borderId="1" xfId="2" applyFont="1" applyFill="1" applyBorder="1" applyAlignment="1">
      <alignment horizontal="left" vertical="center" wrapText="1"/>
    </xf>
    <xf numFmtId="0" fontId="9" fillId="0" borderId="0" xfId="0" applyFont="1" applyFill="1" applyAlignment="1">
      <alignment vertical="center"/>
    </xf>
    <xf numFmtId="43" fontId="2" fillId="0" borderId="0" xfId="0" applyNumberFormat="1" applyFont="1"/>
    <xf numFmtId="16" fontId="2" fillId="0" borderId="1" xfId="0" applyNumberFormat="1" applyFont="1" applyFill="1" applyBorder="1" applyAlignment="1">
      <alignment horizontal="center" vertical="center" wrapText="1"/>
    </xf>
    <xf numFmtId="0" fontId="2" fillId="0" borderId="0" xfId="0" applyFont="1" applyFill="1"/>
    <xf numFmtId="0" fontId="2" fillId="2"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0" xfId="0" applyFont="1" applyFill="1"/>
    <xf numFmtId="0" fontId="3" fillId="4" borderId="0" xfId="0" applyFont="1" applyFill="1"/>
    <xf numFmtId="164" fontId="3" fillId="0" borderId="0" xfId="2" applyNumberFormat="1" applyFont="1"/>
    <xf numFmtId="0" fontId="3" fillId="0" borderId="0" xfId="0" applyFont="1" applyAlignment="1">
      <alignment horizontal="center" vertical="center"/>
    </xf>
    <xf numFmtId="2" fontId="3" fillId="0" borderId="0" xfId="0" applyNumberFormat="1" applyFont="1" applyFill="1" applyAlignment="1">
      <alignment vertical="center"/>
    </xf>
    <xf numFmtId="2" fontId="3" fillId="0" borderId="0" xfId="0" applyNumberFormat="1" applyFont="1" applyAlignment="1">
      <alignment vertical="center"/>
    </xf>
    <xf numFmtId="2" fontId="9" fillId="0" borderId="0" xfId="0" applyNumberFormat="1" applyFont="1" applyAlignment="1">
      <alignment vertical="center"/>
    </xf>
    <xf numFmtId="0" fontId="2" fillId="0" borderId="0" xfId="0" applyFont="1" applyFill="1" applyAlignment="1">
      <alignment horizontal="center" vertical="center" wrapText="1"/>
    </xf>
    <xf numFmtId="0" fontId="2" fillId="0" borderId="1" xfId="0" applyFont="1" applyFill="1" applyBorder="1" applyAlignment="1">
      <alignment vertical="center" wrapText="1"/>
    </xf>
    <xf numFmtId="0" fontId="4" fillId="0" borderId="1" xfId="0" applyFont="1" applyBorder="1" applyAlignment="1">
      <alignment vertical="center" wrapText="1"/>
    </xf>
    <xf numFmtId="0" fontId="2" fillId="0" borderId="5" xfId="0" applyFont="1" applyFill="1" applyBorder="1" applyAlignment="1">
      <alignment vertical="center" wrapText="1"/>
    </xf>
    <xf numFmtId="166" fontId="4" fillId="3" borderId="1" xfId="0" applyNumberFormat="1" applyFont="1" applyFill="1" applyBorder="1" applyAlignment="1">
      <alignment horizontal="center" vertical="center" wrapText="1"/>
    </xf>
    <xf numFmtId="166" fontId="4" fillId="3" borderId="1" xfId="2" applyNumberFormat="1" applyFont="1" applyFill="1" applyBorder="1" applyAlignment="1">
      <alignment vertical="center" wrapText="1"/>
    </xf>
    <xf numFmtId="166" fontId="4" fillId="0" borderId="1" xfId="0" applyNumberFormat="1" applyFont="1" applyBorder="1" applyAlignment="1">
      <alignment horizontal="center" vertical="center" wrapText="1"/>
    </xf>
    <xf numFmtId="166" fontId="4" fillId="0" borderId="1" xfId="2" applyNumberFormat="1" applyFont="1" applyBorder="1" applyAlignment="1">
      <alignment vertical="center" wrapText="1"/>
    </xf>
    <xf numFmtId="166" fontId="4" fillId="0" borderId="0" xfId="0" applyNumberFormat="1" applyFont="1"/>
    <xf numFmtId="166" fontId="6" fillId="4" borderId="1" xfId="2" applyNumberFormat="1" applyFont="1" applyFill="1" applyBorder="1" applyAlignment="1">
      <alignment vertical="center" wrapText="1"/>
    </xf>
    <xf numFmtId="166" fontId="6" fillId="0" borderId="1" xfId="2" applyNumberFormat="1" applyFont="1" applyBorder="1" applyAlignment="1">
      <alignment vertical="center" wrapText="1"/>
    </xf>
    <xf numFmtId="166" fontId="4" fillId="4" borderId="1" xfId="2" applyNumberFormat="1" applyFont="1" applyFill="1" applyBorder="1" applyAlignment="1">
      <alignment vertical="center" wrapText="1"/>
    </xf>
    <xf numFmtId="166" fontId="2" fillId="4" borderId="1" xfId="2" applyNumberFormat="1" applyFont="1" applyFill="1" applyBorder="1" applyAlignment="1">
      <alignment vertical="center" wrapText="1"/>
    </xf>
    <xf numFmtId="166" fontId="2" fillId="4" borderId="1" xfId="2" applyNumberFormat="1" applyFont="1" applyFill="1" applyBorder="1" applyAlignment="1">
      <alignment wrapText="1"/>
    </xf>
    <xf numFmtId="166" fontId="2" fillId="4" borderId="1" xfId="0" applyNumberFormat="1" applyFont="1" applyFill="1" applyBorder="1" applyAlignment="1">
      <alignment vertical="center" wrapText="1"/>
    </xf>
    <xf numFmtId="166" fontId="2" fillId="4" borderId="1" xfId="1" applyNumberFormat="1" applyFont="1" applyFill="1" applyBorder="1" applyAlignment="1">
      <alignment vertical="center" wrapText="1"/>
    </xf>
    <xf numFmtId="166" fontId="2" fillId="4" borderId="1" xfId="0" applyNumberFormat="1" applyFont="1" applyFill="1" applyBorder="1" applyAlignment="1">
      <alignment wrapText="1"/>
    </xf>
    <xf numFmtId="43" fontId="3" fillId="0" borderId="0" xfId="0" applyNumberFormat="1" applyFont="1" applyFill="1" applyAlignment="1">
      <alignment vertical="center"/>
    </xf>
    <xf numFmtId="0" fontId="11" fillId="0" borderId="1" xfId="0" applyFont="1" applyBorder="1" applyAlignment="1">
      <alignment horizontal="justify" vertical="center" wrapText="1"/>
    </xf>
    <xf numFmtId="166" fontId="12" fillId="0" borderId="1" xfId="0" applyNumberFormat="1" applyFont="1" applyBorder="1" applyAlignment="1">
      <alignment horizontal="center" vertical="center"/>
    </xf>
    <xf numFmtId="166" fontId="4" fillId="0" borderId="1" xfId="2" applyNumberFormat="1" applyFont="1" applyBorder="1" applyAlignment="1">
      <alignment horizontal="center" vertical="center" wrapText="1"/>
    </xf>
    <xf numFmtId="168" fontId="4" fillId="0" borderId="1" xfId="2" applyNumberFormat="1" applyFont="1" applyBorder="1" applyAlignment="1">
      <alignment vertical="center" wrapText="1"/>
    </xf>
    <xf numFmtId="42" fontId="4" fillId="0" borderId="1" xfId="6" applyFont="1" applyBorder="1" applyAlignment="1">
      <alignment vertical="center"/>
    </xf>
    <xf numFmtId="166" fontId="12" fillId="0" borderId="0" xfId="0" applyNumberFormat="1" applyFont="1" applyBorder="1" applyAlignment="1">
      <alignment horizontal="center" vertical="center"/>
    </xf>
    <xf numFmtId="0" fontId="12" fillId="0" borderId="1" xfId="0" applyFont="1" applyBorder="1" applyAlignment="1">
      <alignment horizontal="justify" vertical="center" wrapText="1"/>
    </xf>
    <xf numFmtId="166" fontId="2" fillId="0" borderId="1" xfId="2" applyNumberFormat="1" applyFont="1" applyBorder="1" applyAlignment="1">
      <alignment horizontal="right" vertical="center" wrapText="1"/>
    </xf>
    <xf numFmtId="166" fontId="6" fillId="0" borderId="1" xfId="2" applyNumberFormat="1" applyFont="1" applyBorder="1" applyAlignment="1">
      <alignment horizontal="righ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16" fontId="2" fillId="0" borderId="1" xfId="0" applyNumberFormat="1" applyFont="1" applyBorder="1" applyAlignment="1">
      <alignment horizontal="center" vertical="center" wrapText="1"/>
    </xf>
    <xf numFmtId="0" fontId="13" fillId="5" borderId="1" xfId="0" applyFont="1" applyFill="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0" xfId="0" applyFont="1" applyFill="1" applyAlignment="1">
      <alignment horizontal="left" vertical="center" wrapText="1"/>
    </xf>
    <xf numFmtId="166" fontId="2" fillId="0" borderId="1" xfId="2" applyNumberFormat="1" applyFont="1" applyFill="1" applyBorder="1" applyAlignment="1">
      <alignment horizontal="center" vertical="center" wrapText="1"/>
    </xf>
    <xf numFmtId="166" fontId="2" fillId="0" borderId="1" xfId="3" applyNumberFormat="1" applyFont="1" applyFill="1" applyBorder="1" applyAlignment="1">
      <alignment horizontal="center" vertical="center" wrapText="1"/>
    </xf>
    <xf numFmtId="166" fontId="6" fillId="0" borderId="1" xfId="2" applyNumberFormat="1" applyFont="1" applyFill="1" applyBorder="1" applyAlignment="1">
      <alignment horizontal="center" vertical="center" wrapText="1"/>
    </xf>
    <xf numFmtId="1" fontId="2" fillId="0" borderId="1" xfId="2" applyNumberFormat="1" applyFont="1" applyBorder="1" applyAlignment="1">
      <alignment vertical="center" wrapText="1"/>
    </xf>
    <xf numFmtId="1" fontId="2" fillId="0" borderId="1" xfId="0" applyNumberFormat="1" applyFont="1" applyBorder="1" applyAlignment="1">
      <alignment vertical="center" wrapText="1"/>
    </xf>
    <xf numFmtId="0" fontId="2" fillId="0" borderId="2" xfId="0" applyFont="1" applyBorder="1" applyAlignment="1">
      <alignment horizontal="center" vertical="center" wrapText="1"/>
    </xf>
    <xf numFmtId="1" fontId="2" fillId="0" borderId="6" xfId="2" applyNumberFormat="1" applyFont="1" applyBorder="1" applyAlignment="1">
      <alignment vertical="center" wrapText="1"/>
    </xf>
    <xf numFmtId="1" fontId="2" fillId="0" borderId="5" xfId="2" applyNumberFormat="1"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43" fontId="2" fillId="5" borderId="1" xfId="2" applyNumberFormat="1" applyFont="1" applyFill="1" applyBorder="1" applyAlignment="1">
      <alignment vertical="center" wrapText="1"/>
    </xf>
    <xf numFmtId="43" fontId="2" fillId="5" borderId="1" xfId="2" applyNumberFormat="1" applyFont="1" applyFill="1" applyBorder="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xf>
    <xf numFmtId="0" fontId="16" fillId="0" borderId="1" xfId="0" applyFont="1" applyBorder="1" applyAlignment="1">
      <alignment horizontal="left" vertical="center" wrapText="1"/>
    </xf>
    <xf numFmtId="0" fontId="16" fillId="0" borderId="1" xfId="0" applyFont="1" applyBorder="1" applyAlignment="1">
      <alignment vertical="center"/>
    </xf>
    <xf numFmtId="0" fontId="16" fillId="0" borderId="1" xfId="0" applyFont="1" applyBorder="1" applyAlignment="1">
      <alignment wrapText="1"/>
    </xf>
    <xf numFmtId="169" fontId="2" fillId="5" borderId="1" xfId="2" applyNumberFormat="1" applyFont="1" applyFill="1" applyBorder="1" applyAlignment="1">
      <alignment vertical="center" wrapText="1"/>
    </xf>
    <xf numFmtId="1" fontId="2" fillId="5" borderId="1" xfId="2" applyNumberFormat="1" applyFont="1" applyFill="1" applyBorder="1" applyAlignment="1">
      <alignment vertical="center" wrapText="1"/>
    </xf>
    <xf numFmtId="1" fontId="2" fillId="0" borderId="1" xfId="0" applyNumberFormat="1" applyFont="1" applyBorder="1"/>
    <xf numFmtId="0" fontId="2" fillId="0" borderId="1" xfId="0" applyFont="1" applyFill="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Fill="1" applyBorder="1" applyAlignment="1">
      <alignment horizontal="center" vertical="center" wrapText="1"/>
    </xf>
    <xf numFmtId="0" fontId="3" fillId="0" borderId="0" xfId="0" applyFont="1" applyAlignment="1">
      <alignment horizontal="center" vertical="center"/>
    </xf>
    <xf numFmtId="0" fontId="2" fillId="0" borderId="0" xfId="0" applyFont="1" applyAlignment="1">
      <alignment horizontal="center"/>
    </xf>
    <xf numFmtId="1" fontId="2" fillId="0" borderId="1" xfId="0" applyNumberFormat="1" applyFont="1" applyFill="1" applyBorder="1" applyAlignment="1">
      <alignment horizontal="center" vertical="center" wrapText="1"/>
    </xf>
    <xf numFmtId="0" fontId="6" fillId="2" borderId="6" xfId="0" applyFont="1" applyFill="1" applyBorder="1" applyAlignment="1">
      <alignment horizontal="center" vertical="center" wrapText="1"/>
    </xf>
    <xf numFmtId="0" fontId="11" fillId="0" borderId="1" xfId="0" applyFont="1" applyBorder="1" applyAlignment="1">
      <alignment horizontal="left" wrapText="1"/>
    </xf>
    <xf numFmtId="49" fontId="2" fillId="0" borderId="1" xfId="0" applyNumberFormat="1" applyFont="1" applyBorder="1" applyAlignment="1">
      <alignment horizontal="left" vertical="center" wrapText="1"/>
    </xf>
    <xf numFmtId="166" fontId="4" fillId="5" borderId="1" xfId="0" applyNumberFormat="1" applyFont="1" applyFill="1" applyBorder="1" applyAlignment="1">
      <alignment horizontal="center" vertical="center" wrapText="1"/>
    </xf>
    <xf numFmtId="166" fontId="4" fillId="5" borderId="1" xfId="2" applyNumberFormat="1" applyFont="1" applyFill="1" applyBorder="1" applyAlignment="1">
      <alignment vertical="center" wrapText="1"/>
    </xf>
    <xf numFmtId="0" fontId="4" fillId="5" borderId="1" xfId="0" applyFont="1" applyFill="1" applyBorder="1" applyAlignment="1">
      <alignment horizontal="center" vertical="center" wrapText="1"/>
    </xf>
    <xf numFmtId="0" fontId="17" fillId="0" borderId="1" xfId="0" applyFont="1" applyBorder="1" applyAlignment="1">
      <alignment horizontal="left" vertical="center" wrapText="1"/>
    </xf>
    <xf numFmtId="0" fontId="2" fillId="5" borderId="1" xfId="0" applyFont="1" applyFill="1" applyBorder="1" applyAlignment="1">
      <alignment vertical="center" wrapText="1"/>
    </xf>
    <xf numFmtId="0" fontId="11" fillId="5" borderId="1" xfId="0" applyFont="1" applyFill="1" applyBorder="1" applyAlignment="1">
      <alignment horizontal="justify" vertical="center" wrapText="1"/>
    </xf>
    <xf numFmtId="1" fontId="2" fillId="5" borderId="1" xfId="0" applyNumberFormat="1" applyFont="1" applyFill="1" applyBorder="1" applyAlignment="1">
      <alignment vertical="center"/>
    </xf>
    <xf numFmtId="0" fontId="2" fillId="0" borderId="1" xfId="0" applyFont="1" applyFill="1" applyBorder="1" applyAlignment="1">
      <alignment horizontal="center" vertical="center" wrapText="1"/>
    </xf>
    <xf numFmtId="166" fontId="4" fillId="0" borderId="1" xfId="2" applyNumberFormat="1" applyFont="1" applyFill="1" applyBorder="1" applyAlignment="1">
      <alignment vertical="center" wrapText="1"/>
    </xf>
    <xf numFmtId="0" fontId="3" fillId="0" borderId="0" xfId="0" applyFont="1" applyFill="1"/>
    <xf numFmtId="0" fontId="3" fillId="0" borderId="0" xfId="0" applyFont="1" applyAlignment="1">
      <alignment horizontal="right" vertical="center" wrapText="1"/>
    </xf>
    <xf numFmtId="0" fontId="3" fillId="0" borderId="8" xfId="0" applyFont="1" applyBorder="1"/>
    <xf numFmtId="0" fontId="4" fillId="0" borderId="1" xfId="0" applyFont="1" applyBorder="1" applyAlignment="1">
      <alignment horizontal="center" vertical="top" wrapText="1"/>
    </xf>
    <xf numFmtId="0" fontId="4" fillId="0" borderId="1" xfId="0" applyFont="1" applyBorder="1" applyAlignment="1">
      <alignment vertical="top" wrapText="1"/>
    </xf>
    <xf numFmtId="0" fontId="4" fillId="0" borderId="0" xfId="0" applyFont="1" applyAlignment="1"/>
    <xf numFmtId="0" fontId="3" fillId="0" borderId="0" xfId="0" applyFont="1" applyAlignment="1"/>
    <xf numFmtId="164" fontId="3" fillId="0" borderId="0" xfId="2" applyNumberFormat="1" applyFont="1" applyAlignment="1"/>
    <xf numFmtId="0" fontId="2" fillId="0" borderId="5" xfId="0" applyFont="1" applyBorder="1" applyAlignment="1">
      <alignment horizontal="center" vertical="top" wrapText="1"/>
    </xf>
    <xf numFmtId="0" fontId="2" fillId="0" borderId="7" xfId="0" applyFont="1" applyBorder="1" applyAlignment="1">
      <alignment horizontal="center" vertical="top" wrapText="1"/>
    </xf>
    <xf numFmtId="0" fontId="2" fillId="0" borderId="6" xfId="0" applyFont="1" applyBorder="1" applyAlignment="1">
      <alignment horizontal="center" vertical="top" wrapText="1"/>
    </xf>
    <xf numFmtId="0" fontId="2" fillId="0" borderId="5" xfId="0" applyFont="1" applyBorder="1" applyAlignment="1">
      <alignment horizontal="left" vertical="top" wrapText="1"/>
    </xf>
    <xf numFmtId="0" fontId="2" fillId="0" borderId="7" xfId="0" applyFont="1" applyBorder="1" applyAlignment="1">
      <alignment horizontal="left" vertical="top" wrapText="1"/>
    </xf>
    <xf numFmtId="0" fontId="2" fillId="0" borderId="6" xfId="0" applyFont="1" applyBorder="1" applyAlignment="1">
      <alignment horizontal="left" vertical="top" wrapText="1"/>
    </xf>
    <xf numFmtId="0" fontId="0" fillId="0" borderId="7" xfId="0" applyBorder="1" applyAlignment="1">
      <alignment horizontal="left" vertical="top" wrapText="1"/>
    </xf>
    <xf numFmtId="0" fontId="9" fillId="0" borderId="0" xfId="0" applyFont="1" applyAlignment="1"/>
    <xf numFmtId="0" fontId="0" fillId="0" borderId="6" xfId="0" applyBorder="1" applyAlignment="1">
      <alignment horizontal="left" vertical="top" wrapText="1"/>
    </xf>
    <xf numFmtId="0" fontId="3" fillId="0" borderId="9" xfId="0" applyFont="1" applyFill="1" applyBorder="1" applyAlignment="1">
      <alignment vertical="center"/>
    </xf>
    <xf numFmtId="0" fontId="6" fillId="0" borderId="1" xfId="0" applyFont="1" applyBorder="1" applyAlignment="1">
      <alignment wrapText="1"/>
    </xf>
    <xf numFmtId="0" fontId="9" fillId="0" borderId="1" xfId="0" applyFont="1" applyBorder="1" applyAlignment="1">
      <alignment horizontal="center" wrapText="1"/>
    </xf>
    <xf numFmtId="167" fontId="6" fillId="0" borderId="1" xfId="2" applyNumberFormat="1" applyFont="1" applyFill="1" applyBorder="1" applyAlignment="1">
      <alignment horizontal="left"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2" fillId="0" borderId="1" xfId="0" applyFont="1" applyBorder="1" applyAlignment="1">
      <alignment vertical="top" wrapText="1"/>
    </xf>
    <xf numFmtId="0" fontId="2" fillId="0" borderId="1" xfId="0" applyFont="1" applyFill="1" applyBorder="1" applyAlignment="1">
      <alignment vertical="top" wrapText="1"/>
    </xf>
    <xf numFmtId="0" fontId="11" fillId="0" borderId="1" xfId="0" applyFont="1" applyBorder="1" applyAlignment="1">
      <alignment vertical="top" wrapText="1"/>
    </xf>
    <xf numFmtId="0" fontId="2" fillId="0" borderId="1" xfId="0" applyFont="1" applyFill="1" applyBorder="1" applyAlignment="1">
      <alignment horizontal="center" vertical="top" wrapText="1"/>
    </xf>
    <xf numFmtId="167" fontId="2" fillId="0" borderId="1" xfId="2" applyNumberFormat="1" applyFont="1" applyFill="1" applyBorder="1" applyAlignment="1">
      <alignment vertical="top" wrapText="1"/>
    </xf>
    <xf numFmtId="167" fontId="2" fillId="5" borderId="1" xfId="2" applyNumberFormat="1" applyFont="1" applyFill="1" applyBorder="1" applyAlignment="1">
      <alignment horizontal="left" vertical="top" wrapText="1"/>
    </xf>
    <xf numFmtId="49" fontId="2" fillId="0" borderId="1" xfId="0" applyNumberFormat="1" applyFont="1" applyFill="1" applyBorder="1" applyAlignment="1">
      <alignment horizontal="center" vertical="top" wrapText="1"/>
    </xf>
    <xf numFmtId="0" fontId="2" fillId="0" borderId="1" xfId="0" applyFont="1" applyFill="1" applyBorder="1" applyAlignment="1">
      <alignment horizontal="center" vertical="top"/>
    </xf>
    <xf numFmtId="43" fontId="2" fillId="0" borderId="1" xfId="2" applyNumberFormat="1" applyFont="1" applyFill="1" applyBorder="1" applyAlignment="1">
      <alignment vertical="top" wrapText="1"/>
    </xf>
    <xf numFmtId="43" fontId="2" fillId="0" borderId="1" xfId="0" applyNumberFormat="1" applyFont="1" applyFill="1" applyBorder="1" applyAlignment="1">
      <alignment vertical="top" wrapText="1"/>
    </xf>
    <xf numFmtId="17" fontId="2" fillId="0" borderId="1" xfId="0" applyNumberFormat="1" applyFont="1" applyFill="1" applyBorder="1" applyAlignment="1">
      <alignment vertical="top" wrapText="1"/>
    </xf>
    <xf numFmtId="0" fontId="2" fillId="0" borderId="1" xfId="0" applyFont="1" applyFill="1" applyBorder="1" applyAlignment="1">
      <alignment horizontal="left" vertical="top"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2" fontId="12" fillId="0" borderId="0" xfId="0" applyNumberFormat="1" applyFont="1" applyBorder="1" applyAlignment="1">
      <alignment vertical="center" wrapText="1"/>
    </xf>
    <xf numFmtId="0" fontId="3" fillId="0" borderId="10" xfId="0" applyFont="1" applyFill="1" applyBorder="1" applyAlignment="1">
      <alignment vertical="center"/>
    </xf>
    <xf numFmtId="0" fontId="15" fillId="0" borderId="1" xfId="0" applyFont="1" applyFill="1" applyBorder="1" applyAlignment="1">
      <alignment vertical="top" wrapText="1"/>
    </xf>
    <xf numFmtId="0" fontId="10" fillId="5" borderId="1" xfId="0" applyFont="1" applyFill="1" applyBorder="1" applyAlignment="1">
      <alignment vertical="top" wrapText="1"/>
    </xf>
    <xf numFmtId="0" fontId="14" fillId="0" borderId="1" xfId="0" applyFont="1" applyFill="1" applyBorder="1" applyAlignment="1">
      <alignment vertical="top" wrapText="1"/>
    </xf>
    <xf numFmtId="0" fontId="10" fillId="0" borderId="1" xfId="0" applyFont="1" applyFill="1" applyBorder="1" applyAlignment="1">
      <alignment vertical="top" wrapText="1"/>
    </xf>
    <xf numFmtId="0" fontId="10" fillId="5" borderId="1" xfId="0" applyNumberFormat="1" applyFont="1" applyFill="1" applyBorder="1" applyAlignment="1">
      <alignment vertical="top" wrapText="1"/>
    </xf>
    <xf numFmtId="167" fontId="9" fillId="0" borderId="1" xfId="0" applyNumberFormat="1" applyFont="1" applyFill="1" applyBorder="1" applyAlignment="1"/>
    <xf numFmtId="0" fontId="2" fillId="0" borderId="9"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justify" vertical="center"/>
    </xf>
    <xf numFmtId="164" fontId="21" fillId="6" borderId="0" xfId="2" applyNumberFormat="1" applyFont="1" applyFill="1"/>
    <xf numFmtId="2" fontId="12" fillId="0" borderId="3" xfId="0" applyNumberFormat="1" applyFont="1" applyBorder="1" applyAlignment="1">
      <alignment vertical="center" wrapText="1"/>
    </xf>
    <xf numFmtId="0" fontId="2" fillId="5" borderId="1" xfId="0" applyFont="1" applyFill="1" applyBorder="1" applyAlignment="1">
      <alignment horizontal="center" vertical="top"/>
    </xf>
    <xf numFmtId="0" fontId="14" fillId="5" borderId="1" xfId="0" applyFont="1" applyFill="1" applyBorder="1" applyAlignment="1">
      <alignment vertical="top"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3" fillId="0" borderId="0" xfId="0" applyFont="1" applyAlignment="1">
      <alignment horizontal="right" vertical="center"/>
    </xf>
    <xf numFmtId="0" fontId="3" fillId="0" borderId="0" xfId="0" applyFont="1" applyAlignment="1">
      <alignment horizontal="right" vertical="center" wrapText="1"/>
    </xf>
    <xf numFmtId="0" fontId="2" fillId="0" borderId="1" xfId="0" applyFont="1" applyBorder="1" applyAlignment="1">
      <alignment horizontal="center" vertical="center" wrapText="1"/>
    </xf>
    <xf numFmtId="0" fontId="2" fillId="0" borderId="1" xfId="0" applyFont="1" applyFill="1" applyBorder="1" applyAlignment="1">
      <alignment vertical="center" wrapText="1"/>
    </xf>
    <xf numFmtId="0" fontId="2" fillId="0" borderId="0" xfId="0" applyFont="1" applyBorder="1" applyAlignment="1">
      <alignment horizontal="left" vertical="center" wrapText="1"/>
    </xf>
    <xf numFmtId="0" fontId="10" fillId="0" borderId="0" xfId="0" applyFont="1" applyBorder="1" applyAlignment="1">
      <alignment horizontal="left" vertical="center" wrapText="1"/>
    </xf>
    <xf numFmtId="0" fontId="3" fillId="0" borderId="0" xfId="0" applyFont="1" applyAlignment="1">
      <alignment horizontal="center" vertical="center"/>
    </xf>
    <xf numFmtId="0" fontId="2" fillId="0" borderId="1" xfId="1" applyFont="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11" fillId="0" borderId="2" xfId="0" applyFont="1" applyBorder="1" applyAlignment="1">
      <alignment horizontal="left" wrapText="1"/>
    </xf>
    <xf numFmtId="0" fontId="11" fillId="0" borderId="3" xfId="0" applyFont="1" applyBorder="1" applyAlignment="1">
      <alignment horizontal="left" wrapText="1"/>
    </xf>
    <xf numFmtId="0" fontId="11" fillId="0" borderId="4" xfId="0" applyFont="1" applyBorder="1" applyAlignment="1">
      <alignment horizontal="left" wrapText="1"/>
    </xf>
    <xf numFmtId="0" fontId="2" fillId="0" borderId="0" xfId="0" applyFont="1" applyAlignment="1">
      <alignment horizontal="center"/>
    </xf>
    <xf numFmtId="0" fontId="2" fillId="0" borderId="1" xfId="0" applyFont="1" applyBorder="1" applyAlignment="1">
      <alignment horizontal="center" vertical="top" wrapText="1"/>
    </xf>
    <xf numFmtId="0" fontId="2" fillId="0" borderId="1" xfId="0" applyFont="1" applyBorder="1" applyAlignment="1">
      <alignment horizontal="left" vertical="top" wrapText="1"/>
    </xf>
    <xf numFmtId="0" fontId="2" fillId="0" borderId="5" xfId="0" applyFont="1" applyBorder="1" applyAlignment="1">
      <alignment horizontal="left" vertical="top" wrapText="1"/>
    </xf>
    <xf numFmtId="0" fontId="2" fillId="0" borderId="7" xfId="0" applyFont="1" applyBorder="1" applyAlignment="1">
      <alignment horizontal="left" vertical="top" wrapText="1"/>
    </xf>
    <xf numFmtId="0" fontId="2" fillId="0" borderId="6" xfId="0" applyFont="1" applyBorder="1" applyAlignment="1">
      <alignment horizontal="left" vertical="top" wrapText="1"/>
    </xf>
    <xf numFmtId="0" fontId="6" fillId="0" borderId="1" xfId="5" applyFont="1" applyBorder="1" applyAlignment="1">
      <alignment horizontal="center" vertical="center" wrapText="1"/>
    </xf>
    <xf numFmtId="0" fontId="6" fillId="0" borderId="2" xfId="5" applyFont="1" applyBorder="1" applyAlignment="1">
      <alignment horizontal="center" vertical="center" wrapText="1"/>
    </xf>
    <xf numFmtId="0" fontId="6" fillId="0" borderId="3" xfId="5" applyFont="1" applyBorder="1" applyAlignment="1">
      <alignment horizontal="center" vertical="center" wrapText="1"/>
    </xf>
    <xf numFmtId="0" fontId="6" fillId="0" borderId="4" xfId="5" applyFont="1" applyBorder="1" applyAlignment="1">
      <alignment horizontal="center" vertical="center" wrapText="1"/>
    </xf>
    <xf numFmtId="0" fontId="3" fillId="0" borderId="0" xfId="0" applyFont="1" applyAlignment="1">
      <alignment horizontal="center" vertical="center" wrapText="1"/>
    </xf>
    <xf numFmtId="0" fontId="6" fillId="0" borderId="2" xfId="5" applyFont="1" applyBorder="1" applyAlignment="1">
      <alignment horizontal="left" vertical="center" wrapText="1"/>
    </xf>
    <xf numFmtId="0" fontId="6" fillId="0" borderId="3" xfId="5" applyFont="1" applyBorder="1" applyAlignment="1">
      <alignment horizontal="left" vertical="center" wrapText="1"/>
    </xf>
    <xf numFmtId="0" fontId="6" fillId="0" borderId="4" xfId="5" applyFont="1" applyBorder="1" applyAlignment="1">
      <alignment horizontal="left" vertical="center" wrapText="1"/>
    </xf>
    <xf numFmtId="0" fontId="4" fillId="0" borderId="1" xfId="0" applyFont="1" applyBorder="1" applyAlignment="1">
      <alignment horizontal="center" vertical="top" wrapText="1"/>
    </xf>
    <xf numFmtId="0" fontId="4" fillId="0" borderId="1" xfId="0" applyFont="1" applyBorder="1" applyAlignment="1">
      <alignment vertical="top" wrapText="1"/>
    </xf>
    <xf numFmtId="0" fontId="4" fillId="3" borderId="1" xfId="0" applyFont="1" applyFill="1" applyBorder="1" applyAlignment="1">
      <alignment horizontal="center" vertical="top" wrapText="1"/>
    </xf>
    <xf numFmtId="0" fontId="4" fillId="3" borderId="1" xfId="0" applyFont="1" applyFill="1" applyBorder="1" applyAlignment="1">
      <alignment vertical="top" wrapText="1"/>
    </xf>
    <xf numFmtId="0" fontId="6" fillId="0" borderId="1" xfId="5" applyFont="1" applyBorder="1" applyAlignment="1">
      <alignment horizontal="left"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3" fillId="0" borderId="0" xfId="0" applyFont="1" applyFill="1" applyAlignment="1">
      <alignment horizontal="right" vertical="center" wrapText="1"/>
    </xf>
    <xf numFmtId="0" fontId="3" fillId="0" borderId="0" xfId="0" applyFont="1" applyFill="1" applyAlignment="1">
      <alignment horizontal="center" vertical="center"/>
    </xf>
    <xf numFmtId="0" fontId="2" fillId="0" borderId="1" xfId="0" applyFont="1" applyFill="1" applyBorder="1" applyAlignment="1">
      <alignment horizontal="center" vertical="center" wrapText="1"/>
    </xf>
    <xf numFmtId="0" fontId="12" fillId="0" borderId="5" xfId="0" applyFont="1" applyBorder="1" applyAlignment="1">
      <alignment horizontal="center" vertical="center" wrapText="1"/>
    </xf>
    <xf numFmtId="0" fontId="0" fillId="0" borderId="6" xfId="0" applyBorder="1" applyAlignment="1">
      <alignment horizontal="center" vertical="center" wrapText="1"/>
    </xf>
    <xf numFmtId="0" fontId="8" fillId="0" borderId="2" xfId="4" applyFont="1" applyFill="1" applyBorder="1" applyAlignment="1">
      <alignment horizontal="left" vertical="center" wrapText="1"/>
    </xf>
    <xf numFmtId="0" fontId="8" fillId="0" borderId="3" xfId="4" applyFont="1" applyFill="1" applyBorder="1" applyAlignment="1">
      <alignment horizontal="left" vertical="center" wrapText="1"/>
    </xf>
    <xf numFmtId="0" fontId="8" fillId="0" borderId="4" xfId="4" applyFont="1" applyFill="1" applyBorder="1" applyAlignment="1">
      <alignment horizontal="left" vertical="center" wrapText="1"/>
    </xf>
    <xf numFmtId="0" fontId="14" fillId="5" borderId="5" xfId="0" applyFont="1" applyFill="1" applyBorder="1" applyAlignment="1">
      <alignment horizontal="left" vertical="center" wrapText="1"/>
    </xf>
    <xf numFmtId="0" fontId="14" fillId="5" borderId="6" xfId="0" applyFont="1" applyFill="1" applyBorder="1" applyAlignment="1">
      <alignment horizontal="left" vertical="center" wrapText="1"/>
    </xf>
    <xf numFmtId="0" fontId="10" fillId="5" borderId="1" xfId="0" applyFont="1" applyFill="1" applyBorder="1" applyAlignment="1">
      <alignment vertical="top" wrapTex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3" fillId="0" borderId="0" xfId="0" applyFont="1" applyFill="1" applyBorder="1" applyAlignment="1">
      <alignment horizontal="right" vertical="center" wrapText="1"/>
    </xf>
    <xf numFmtId="0" fontId="3" fillId="0" borderId="0" xfId="0" applyFont="1" applyFill="1" applyBorder="1" applyAlignment="1">
      <alignment horizontal="center" vertical="center"/>
    </xf>
    <xf numFmtId="171" fontId="2" fillId="5" borderId="1" xfId="2" applyNumberFormat="1" applyFont="1" applyFill="1" applyBorder="1" applyAlignment="1">
      <alignment horizontal="center" vertical="center" wrapText="1"/>
    </xf>
    <xf numFmtId="171" fontId="2" fillId="5" borderId="1" xfId="2" applyNumberFormat="1" applyFont="1" applyFill="1" applyBorder="1" applyAlignment="1">
      <alignment horizontal="left" vertical="center" wrapText="1"/>
    </xf>
  </cellXfs>
  <cellStyles count="7">
    <cellStyle name="Гиперссылка" xfId="1" builtinId="8"/>
    <cellStyle name="Денежный [0]" xfId="6" builtinId="7"/>
    <cellStyle name="Обычный" xfId="0" builtinId="0"/>
    <cellStyle name="Обычный 2" xfId="4"/>
    <cellStyle name="Обычный 3" xfId="5"/>
    <cellStyle name="Финансовый" xfId="2" builtinId="3"/>
    <cellStyle name="Финансовый 3" xfId="3"/>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5;&#1086;&#1089;&#1083;&#1077;&#1076;&#1085;&#1080;&#1081;%20&#1074;&#1072;&#1088;&#1080;&#1072;&#1085;&#1090;%20&#1054;&#1090;&#1087;&#1088;&#1072;&#1074;&#1083;&#1077;&#1085;&#1086;%20&#1074;%20&#1072;&#1076;&#1084;&#1080;&#1085;&#1080;&#1089;&#1090;&#1088;&#1072;&#1094;&#1080;&#1102;/&#1055;&#1088;&#1080;&#1083;.%20&#1082;%20&#1087;&#1072;&#1089;&#1087;&#1086;&#1088;&#1090;&#1091;%20&#1052;&#1055;%20%20(1%20&#1083;&#1080;&#1089;&#1090;)%20&#1085;&#1072;%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 к пасп"/>
    </sheetNames>
    <sheetDataSet>
      <sheetData sheetId="0">
        <row r="15">
          <cell r="B15" t="str">
            <v>Доля исполненных мероприятий по обеспечению благоустройства сельских населенных пунктах, к общему количеству населенных пунктов, расположенных на межселенной территории Туруханского района;</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T24"/>
  <sheetViews>
    <sheetView view="pageBreakPreview" topLeftCell="A18" zoomScaleNormal="70" zoomScaleSheetLayoutView="100" workbookViewId="0">
      <selection activeCell="B20" sqref="B20:M20"/>
    </sheetView>
  </sheetViews>
  <sheetFormatPr defaultRowHeight="15.75" outlineLevelRow="1" x14ac:dyDescent="0.25"/>
  <cols>
    <col min="1" max="1" width="6.375" style="7" customWidth="1"/>
    <col min="2" max="2" width="24.375" style="1" customWidth="1"/>
    <col min="3" max="3" width="11.75" style="1" customWidth="1"/>
    <col min="4" max="4" width="7.625" style="1" customWidth="1"/>
    <col min="5" max="6" width="7.375" style="1" bestFit="1" customWidth="1"/>
    <col min="7" max="8" width="8.5" style="1" customWidth="1"/>
    <col min="9" max="10" width="10.25" style="1" customWidth="1"/>
    <col min="11" max="13" width="14.875" style="1" customWidth="1"/>
    <col min="14" max="16384" width="9" style="1"/>
  </cols>
  <sheetData>
    <row r="1" spans="1:13" ht="15.75" customHeight="1" x14ac:dyDescent="0.25">
      <c r="I1" s="196" t="s">
        <v>10</v>
      </c>
      <c r="J1" s="196"/>
      <c r="K1" s="196"/>
      <c r="L1" s="196"/>
      <c r="M1" s="196"/>
    </row>
    <row r="2" spans="1:13" ht="56.25" customHeight="1" x14ac:dyDescent="0.25">
      <c r="I2" s="197" t="s">
        <v>190</v>
      </c>
      <c r="J2" s="197"/>
      <c r="K2" s="197"/>
      <c r="L2" s="197"/>
      <c r="M2" s="197"/>
    </row>
    <row r="5" spans="1:13" ht="18.75" x14ac:dyDescent="0.25">
      <c r="A5" s="202" t="s">
        <v>1</v>
      </c>
      <c r="B5" s="202"/>
      <c r="C5" s="202"/>
      <c r="D5" s="202"/>
      <c r="E5" s="202"/>
      <c r="F5" s="202"/>
      <c r="G5" s="202"/>
      <c r="H5" s="202"/>
      <c r="I5" s="202"/>
      <c r="J5" s="202"/>
      <c r="K5" s="202"/>
      <c r="L5" s="202"/>
      <c r="M5" s="202"/>
    </row>
    <row r="6" spans="1:13" ht="18.75" x14ac:dyDescent="0.25">
      <c r="A6" s="202" t="s">
        <v>9</v>
      </c>
      <c r="B6" s="202"/>
      <c r="C6" s="202"/>
      <c r="D6" s="202"/>
      <c r="E6" s="202"/>
      <c r="F6" s="202"/>
      <c r="G6" s="202"/>
      <c r="H6" s="202"/>
      <c r="I6" s="202"/>
      <c r="J6" s="202"/>
      <c r="K6" s="202"/>
      <c r="L6" s="202"/>
      <c r="M6" s="202"/>
    </row>
    <row r="7" spans="1:13" ht="18.75" x14ac:dyDescent="0.25">
      <c r="A7" s="202" t="s">
        <v>7</v>
      </c>
      <c r="B7" s="202"/>
      <c r="C7" s="202"/>
      <c r="D7" s="202"/>
      <c r="E7" s="202"/>
      <c r="F7" s="202"/>
      <c r="G7" s="202"/>
      <c r="H7" s="202"/>
      <c r="I7" s="202"/>
      <c r="J7" s="202"/>
      <c r="K7" s="202"/>
      <c r="L7" s="202"/>
      <c r="M7" s="202"/>
    </row>
    <row r="8" spans="1:13" ht="18.75" x14ac:dyDescent="0.25">
      <c r="A8" s="202" t="s">
        <v>8</v>
      </c>
      <c r="B8" s="202"/>
      <c r="C8" s="202"/>
      <c r="D8" s="202"/>
      <c r="E8" s="202"/>
      <c r="F8" s="202"/>
      <c r="G8" s="202"/>
      <c r="H8" s="202"/>
      <c r="I8" s="202"/>
      <c r="J8" s="202"/>
      <c r="K8" s="202"/>
      <c r="L8" s="202"/>
      <c r="M8" s="202"/>
    </row>
    <row r="9" spans="1:13" ht="18.75" x14ac:dyDescent="0.25">
      <c r="A9" s="2"/>
    </row>
    <row r="10" spans="1:13" ht="49.5" customHeight="1" x14ac:dyDescent="0.25">
      <c r="A10" s="198" t="s">
        <v>19</v>
      </c>
      <c r="B10" s="198" t="s">
        <v>4</v>
      </c>
      <c r="C10" s="198" t="s">
        <v>2</v>
      </c>
      <c r="D10" s="198" t="s">
        <v>70</v>
      </c>
      <c r="E10" s="198" t="s">
        <v>5</v>
      </c>
      <c r="F10" s="198"/>
      <c r="G10" s="198"/>
      <c r="H10" s="198"/>
      <c r="I10" s="198"/>
      <c r="J10" s="198"/>
      <c r="K10" s="198"/>
      <c r="L10" s="198"/>
      <c r="M10" s="198"/>
    </row>
    <row r="11" spans="1:13" ht="75.75" customHeight="1" x14ac:dyDescent="0.25">
      <c r="A11" s="198"/>
      <c r="B11" s="198"/>
      <c r="C11" s="198"/>
      <c r="D11" s="198"/>
      <c r="E11" s="198" t="s">
        <v>57</v>
      </c>
      <c r="F11" s="198" t="s">
        <v>58</v>
      </c>
      <c r="G11" s="203" t="s">
        <v>62</v>
      </c>
      <c r="H11" s="198" t="s">
        <v>54</v>
      </c>
      <c r="I11" s="198" t="s">
        <v>55</v>
      </c>
      <c r="J11" s="198" t="s">
        <v>56</v>
      </c>
      <c r="K11" s="198" t="s">
        <v>6</v>
      </c>
      <c r="L11" s="198"/>
      <c r="M11" s="198"/>
    </row>
    <row r="12" spans="1:13" x14ac:dyDescent="0.25">
      <c r="A12" s="198"/>
      <c r="B12" s="198"/>
      <c r="C12" s="198"/>
      <c r="D12" s="198"/>
      <c r="E12" s="198"/>
      <c r="F12" s="198"/>
      <c r="G12" s="203"/>
      <c r="H12" s="198"/>
      <c r="I12" s="198"/>
      <c r="J12" s="198"/>
      <c r="K12" s="18" t="s">
        <v>59</v>
      </c>
      <c r="L12" s="18" t="s">
        <v>60</v>
      </c>
      <c r="M12" s="18" t="s">
        <v>61</v>
      </c>
    </row>
    <row r="13" spans="1:13" x14ac:dyDescent="0.25">
      <c r="A13" s="18">
        <v>1</v>
      </c>
      <c r="B13" s="18">
        <v>2</v>
      </c>
      <c r="C13" s="18">
        <v>3</v>
      </c>
      <c r="D13" s="18">
        <v>4</v>
      </c>
      <c r="E13" s="18">
        <v>5</v>
      </c>
      <c r="F13" s="18">
        <v>6</v>
      </c>
      <c r="G13" s="18">
        <v>7</v>
      </c>
      <c r="H13" s="18">
        <v>8</v>
      </c>
      <c r="I13" s="18">
        <v>9</v>
      </c>
      <c r="J13" s="18">
        <v>10</v>
      </c>
      <c r="K13" s="18">
        <v>11</v>
      </c>
      <c r="L13" s="18">
        <v>12</v>
      </c>
      <c r="M13" s="18">
        <v>13</v>
      </c>
    </row>
    <row r="14" spans="1:13" s="57" customFormat="1" ht="37.5" customHeight="1" x14ac:dyDescent="0.25">
      <c r="A14" s="34">
        <v>1</v>
      </c>
      <c r="B14" s="199" t="s">
        <v>151</v>
      </c>
      <c r="C14" s="199"/>
      <c r="D14" s="199"/>
      <c r="E14" s="199"/>
      <c r="F14" s="199"/>
      <c r="G14" s="199"/>
      <c r="H14" s="199"/>
      <c r="I14" s="199"/>
      <c r="J14" s="199"/>
      <c r="K14" s="199"/>
      <c r="L14" s="199"/>
      <c r="M14" s="199"/>
    </row>
    <row r="15" spans="1:13" s="57" customFormat="1" ht="168" customHeight="1" x14ac:dyDescent="0.25">
      <c r="A15" s="56" t="s">
        <v>3</v>
      </c>
      <c r="B15" s="70" t="str">
        <f>'[1]пр к пасп'!$B$15</f>
        <v>Доля исполненных мероприятий по обеспечению благоустройства сельских населенных пунктах, к общему количеству населенных пунктов, расположенных на межселенной территории Туруханского района;</v>
      </c>
      <c r="C15" s="110" t="s">
        <v>89</v>
      </c>
      <c r="D15" s="110">
        <v>100</v>
      </c>
      <c r="E15" s="110">
        <v>100</v>
      </c>
      <c r="F15" s="110">
        <v>100</v>
      </c>
      <c r="G15" s="110">
        <v>100</v>
      </c>
      <c r="H15" s="110">
        <v>100</v>
      </c>
      <c r="I15" s="110">
        <v>100</v>
      </c>
      <c r="J15" s="110">
        <v>100</v>
      </c>
      <c r="K15" s="110">
        <v>100</v>
      </c>
      <c r="L15" s="110">
        <v>100</v>
      </c>
      <c r="M15" s="110">
        <v>100</v>
      </c>
    </row>
    <row r="16" spans="1:13" s="57" customFormat="1" ht="33" customHeight="1" x14ac:dyDescent="0.25">
      <c r="A16" s="128">
        <v>2</v>
      </c>
      <c r="B16" s="199" t="s">
        <v>150</v>
      </c>
      <c r="C16" s="199"/>
      <c r="D16" s="199"/>
      <c r="E16" s="199"/>
      <c r="F16" s="199"/>
      <c r="G16" s="199"/>
      <c r="H16" s="199"/>
      <c r="I16" s="199"/>
      <c r="J16" s="199"/>
      <c r="K16" s="199"/>
      <c r="L16" s="199"/>
      <c r="M16" s="199"/>
    </row>
    <row r="17" spans="1:20" s="57" customFormat="1" ht="69.75" customHeight="1" x14ac:dyDescent="0.25">
      <c r="A17" s="128" t="s">
        <v>67</v>
      </c>
      <c r="B17" s="70" t="s">
        <v>95</v>
      </c>
      <c r="C17" s="122" t="s">
        <v>100</v>
      </c>
      <c r="D17" s="125">
        <v>122</v>
      </c>
      <c r="E17" s="125">
        <v>122</v>
      </c>
      <c r="F17" s="125">
        <v>4</v>
      </c>
      <c r="G17" s="125">
        <v>143</v>
      </c>
      <c r="H17" s="125" t="s">
        <v>149</v>
      </c>
      <c r="I17" s="125" t="s">
        <v>185</v>
      </c>
      <c r="J17" s="139" t="s">
        <v>185</v>
      </c>
      <c r="K17" s="139" t="s">
        <v>185</v>
      </c>
      <c r="L17" s="139" t="s">
        <v>185</v>
      </c>
      <c r="M17" s="139" t="s">
        <v>185</v>
      </c>
    </row>
    <row r="18" spans="1:20" s="57" customFormat="1" ht="33" customHeight="1" x14ac:dyDescent="0.25">
      <c r="A18" s="128">
        <v>3</v>
      </c>
      <c r="B18" s="193" t="s">
        <v>152</v>
      </c>
      <c r="C18" s="194"/>
      <c r="D18" s="194"/>
      <c r="E18" s="194"/>
      <c r="F18" s="194"/>
      <c r="G18" s="194"/>
      <c r="H18" s="194"/>
      <c r="I18" s="194"/>
      <c r="J18" s="194"/>
      <c r="K18" s="194"/>
      <c r="L18" s="194"/>
      <c r="M18" s="195"/>
      <c r="T18" s="57" t="s">
        <v>154</v>
      </c>
    </row>
    <row r="19" spans="1:20" s="57" customFormat="1" ht="52.5" customHeight="1" x14ac:dyDescent="0.25">
      <c r="A19" s="56" t="s">
        <v>82</v>
      </c>
      <c r="B19" s="70" t="s">
        <v>97</v>
      </c>
      <c r="C19" s="68" t="s">
        <v>99</v>
      </c>
      <c r="D19" s="125"/>
      <c r="E19" s="125">
        <v>20</v>
      </c>
      <c r="F19" s="125">
        <v>20</v>
      </c>
      <c r="G19" s="125">
        <v>4</v>
      </c>
      <c r="H19" s="139" t="s">
        <v>186</v>
      </c>
      <c r="I19" s="139" t="s">
        <v>186</v>
      </c>
      <c r="J19" s="139" t="s">
        <v>186</v>
      </c>
      <c r="K19" s="139" t="s">
        <v>187</v>
      </c>
      <c r="L19" s="139" t="s">
        <v>188</v>
      </c>
      <c r="M19" s="139" t="s">
        <v>189</v>
      </c>
    </row>
    <row r="20" spans="1:20" s="57" customFormat="1" ht="51.75" customHeight="1" x14ac:dyDescent="0.25">
      <c r="A20" s="128">
        <v>4</v>
      </c>
      <c r="B20" s="193" t="s">
        <v>153</v>
      </c>
      <c r="C20" s="194"/>
      <c r="D20" s="194"/>
      <c r="E20" s="194"/>
      <c r="F20" s="194"/>
      <c r="G20" s="194"/>
      <c r="H20" s="194"/>
      <c r="I20" s="194"/>
      <c r="J20" s="194"/>
      <c r="K20" s="194"/>
      <c r="L20" s="194"/>
      <c r="M20" s="195"/>
    </row>
    <row r="21" spans="1:20" s="57" customFormat="1" ht="171.75" customHeight="1" x14ac:dyDescent="0.25">
      <c r="A21" s="56" t="s">
        <v>83</v>
      </c>
      <c r="B21" s="122" t="s">
        <v>98</v>
      </c>
      <c r="C21" s="122" t="s">
        <v>212</v>
      </c>
      <c r="D21" s="122">
        <v>5</v>
      </c>
      <c r="E21" s="122">
        <v>5</v>
      </c>
      <c r="F21" s="122">
        <v>5</v>
      </c>
      <c r="G21" s="122">
        <v>5</v>
      </c>
      <c r="H21" s="122">
        <v>5</v>
      </c>
      <c r="I21" s="122">
        <v>5</v>
      </c>
      <c r="J21" s="122">
        <v>5</v>
      </c>
      <c r="K21" s="122">
        <v>5</v>
      </c>
      <c r="L21" s="122">
        <v>5</v>
      </c>
      <c r="M21" s="122">
        <v>5</v>
      </c>
    </row>
    <row r="22" spans="1:20" s="60" customFormat="1" ht="166.5" customHeight="1" outlineLevel="1" x14ac:dyDescent="0.25">
      <c r="A22" s="200" t="s">
        <v>213</v>
      </c>
      <c r="B22" s="200"/>
      <c r="C22" s="200"/>
      <c r="D22" s="200"/>
      <c r="E22" s="200"/>
      <c r="F22" s="200"/>
      <c r="G22" s="200"/>
      <c r="H22" s="200"/>
      <c r="I22" s="200"/>
      <c r="J22" s="200"/>
      <c r="K22" s="200"/>
      <c r="L22" s="200"/>
      <c r="M22" s="200"/>
    </row>
    <row r="23" spans="1:20" ht="38.25" hidden="1" customHeight="1" x14ac:dyDescent="0.25">
      <c r="A23" s="201"/>
      <c r="B23" s="201"/>
      <c r="C23" s="201"/>
      <c r="D23" s="201"/>
      <c r="E23" s="201"/>
      <c r="F23" s="201"/>
      <c r="G23" s="201"/>
      <c r="H23" s="201"/>
      <c r="I23" s="201"/>
      <c r="J23" s="201"/>
      <c r="K23" s="201"/>
      <c r="L23" s="201"/>
      <c r="M23" s="201"/>
    </row>
    <row r="24" spans="1:20" ht="18.75" x14ac:dyDescent="0.25">
      <c r="A24" s="2"/>
    </row>
  </sheetData>
  <mergeCells count="24">
    <mergeCell ref="A22:M22"/>
    <mergeCell ref="A23:M23"/>
    <mergeCell ref="A5:M5"/>
    <mergeCell ref="A6:M6"/>
    <mergeCell ref="A7:M7"/>
    <mergeCell ref="A8:M8"/>
    <mergeCell ref="A10:A12"/>
    <mergeCell ref="B10:B12"/>
    <mergeCell ref="C10:C12"/>
    <mergeCell ref="D10:D12"/>
    <mergeCell ref="E10:M10"/>
    <mergeCell ref="E11:E12"/>
    <mergeCell ref="F11:F12"/>
    <mergeCell ref="G11:G12"/>
    <mergeCell ref="H11:H12"/>
    <mergeCell ref="I11:I12"/>
    <mergeCell ref="B20:M20"/>
    <mergeCell ref="I1:M1"/>
    <mergeCell ref="I2:M2"/>
    <mergeCell ref="J11:J12"/>
    <mergeCell ref="K11:M11"/>
    <mergeCell ref="B14:M14"/>
    <mergeCell ref="B16:M16"/>
    <mergeCell ref="B18:M18"/>
  </mergeCells>
  <pageMargins left="0.78740157480314965" right="0.78740157480314965" top="1.1811023622047245" bottom="0.39370078740157483" header="0.31496062992125984" footer="0.31496062992125984"/>
  <pageSetup paperSize="9" scale="82"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L19"/>
  <sheetViews>
    <sheetView view="pageBreakPreview" zoomScaleNormal="70" zoomScaleSheetLayoutView="100" workbookViewId="0">
      <selection activeCell="H16" sqref="H16"/>
    </sheetView>
  </sheetViews>
  <sheetFormatPr defaultRowHeight="18.75" x14ac:dyDescent="0.25"/>
  <cols>
    <col min="1" max="1" width="4.75" style="46" customWidth="1"/>
    <col min="2" max="2" width="49.625" style="37" customWidth="1"/>
    <col min="3" max="3" width="18.5" style="37" customWidth="1"/>
    <col min="4" max="5" width="7.375" style="37" customWidth="1"/>
    <col min="6" max="6" width="17.75" style="37" customWidth="1"/>
    <col min="7" max="7" width="5.75" style="37" customWidth="1"/>
    <col min="8" max="10" width="13.75" style="37" bestFit="1" customWidth="1"/>
    <col min="11" max="11" width="20" style="37" customWidth="1"/>
    <col min="12" max="12" width="24.5" style="37" customWidth="1"/>
    <col min="13" max="16384" width="9" style="37"/>
  </cols>
  <sheetData>
    <row r="1" spans="1:12" ht="57" customHeight="1" x14ac:dyDescent="0.25">
      <c r="K1" s="236" t="s">
        <v>127</v>
      </c>
      <c r="L1" s="236"/>
    </row>
    <row r="4" spans="1:12" x14ac:dyDescent="0.25">
      <c r="A4" s="237" t="s">
        <v>1</v>
      </c>
      <c r="B4" s="237"/>
      <c r="C4" s="237"/>
      <c r="D4" s="237"/>
      <c r="E4" s="237"/>
      <c r="F4" s="237"/>
      <c r="G4" s="237"/>
      <c r="H4" s="237"/>
      <c r="I4" s="237"/>
      <c r="J4" s="237"/>
      <c r="K4" s="237"/>
      <c r="L4" s="237"/>
    </row>
    <row r="5" spans="1:12" x14ac:dyDescent="0.25">
      <c r="A5" s="237" t="s">
        <v>128</v>
      </c>
      <c r="B5" s="237"/>
      <c r="C5" s="237"/>
      <c r="D5" s="237"/>
      <c r="E5" s="237"/>
      <c r="F5" s="237"/>
      <c r="G5" s="237"/>
      <c r="H5" s="237"/>
      <c r="I5" s="237"/>
      <c r="J5" s="237"/>
      <c r="K5" s="237"/>
      <c r="L5" s="237"/>
    </row>
    <row r="7" spans="1:12" s="49" customFormat="1" ht="32.25" customHeight="1" x14ac:dyDescent="0.25">
      <c r="A7" s="238" t="s">
        <v>19</v>
      </c>
      <c r="B7" s="238" t="s">
        <v>50</v>
      </c>
      <c r="C7" s="238" t="s">
        <v>26</v>
      </c>
      <c r="D7" s="238" t="s">
        <v>24</v>
      </c>
      <c r="E7" s="238"/>
      <c r="F7" s="238"/>
      <c r="G7" s="238"/>
      <c r="H7" s="238" t="s">
        <v>51</v>
      </c>
      <c r="I7" s="238"/>
      <c r="J7" s="238"/>
      <c r="K7" s="238"/>
      <c r="L7" s="238" t="s">
        <v>52</v>
      </c>
    </row>
    <row r="8" spans="1:12" s="49" customFormat="1" ht="85.5" customHeight="1" x14ac:dyDescent="0.25">
      <c r="A8" s="238"/>
      <c r="B8" s="238"/>
      <c r="C8" s="238"/>
      <c r="D8" s="34" t="s">
        <v>26</v>
      </c>
      <c r="E8" s="34" t="s">
        <v>27</v>
      </c>
      <c r="F8" s="34" t="s">
        <v>28</v>
      </c>
      <c r="G8" s="34" t="s">
        <v>29</v>
      </c>
      <c r="H8" s="34">
        <v>2017</v>
      </c>
      <c r="I8" s="34">
        <v>2018</v>
      </c>
      <c r="J8" s="34">
        <v>2019</v>
      </c>
      <c r="K8" s="34" t="s">
        <v>53</v>
      </c>
      <c r="L8" s="238"/>
    </row>
    <row r="9" spans="1:12" s="49" customFormat="1" ht="15.75" x14ac:dyDescent="0.25">
      <c r="A9" s="34">
        <v>1</v>
      </c>
      <c r="B9" s="34">
        <v>2</v>
      </c>
      <c r="C9" s="34">
        <v>3</v>
      </c>
      <c r="D9" s="34">
        <v>4</v>
      </c>
      <c r="E9" s="34">
        <v>5</v>
      </c>
      <c r="F9" s="34">
        <v>6</v>
      </c>
      <c r="G9" s="34">
        <v>7</v>
      </c>
      <c r="H9" s="34">
        <v>8</v>
      </c>
      <c r="I9" s="34">
        <v>9</v>
      </c>
      <c r="J9" s="34">
        <v>10</v>
      </c>
      <c r="K9" s="34">
        <v>11</v>
      </c>
      <c r="L9" s="34">
        <v>12</v>
      </c>
    </row>
    <row r="10" spans="1:12" s="50" customFormat="1" ht="29.25" customHeight="1" x14ac:dyDescent="0.25">
      <c r="A10" s="193" t="s">
        <v>130</v>
      </c>
      <c r="B10" s="194"/>
      <c r="C10" s="194"/>
      <c r="D10" s="194"/>
      <c r="E10" s="194"/>
      <c r="F10" s="194"/>
      <c r="G10" s="194"/>
      <c r="H10" s="194"/>
      <c r="I10" s="194"/>
      <c r="J10" s="194"/>
      <c r="K10" s="194"/>
      <c r="L10" s="195"/>
    </row>
    <row r="11" spans="1:12" s="50" customFormat="1" ht="19.5" customHeight="1" x14ac:dyDescent="0.25">
      <c r="A11" s="193" t="s">
        <v>129</v>
      </c>
      <c r="B11" s="194"/>
      <c r="C11" s="194"/>
      <c r="D11" s="194"/>
      <c r="E11" s="194"/>
      <c r="F11" s="194"/>
      <c r="G11" s="194"/>
      <c r="H11" s="194"/>
      <c r="I11" s="194"/>
      <c r="J11" s="194"/>
      <c r="K11" s="194"/>
      <c r="L11" s="195"/>
    </row>
    <row r="12" spans="1:12" s="49" customFormat="1" ht="78.75" x14ac:dyDescent="0.25">
      <c r="A12" s="34" t="s">
        <v>3</v>
      </c>
      <c r="B12" s="33" t="s">
        <v>205</v>
      </c>
      <c r="C12" s="36" t="s">
        <v>74</v>
      </c>
      <c r="D12" s="34">
        <v>242</v>
      </c>
      <c r="E12" s="40" t="s">
        <v>123</v>
      </c>
      <c r="F12" s="34">
        <v>1120081660</v>
      </c>
      <c r="G12" s="34">
        <v>360</v>
      </c>
      <c r="H12" s="101">
        <v>351.255</v>
      </c>
      <c r="I12" s="101">
        <f>H12</f>
        <v>351.255</v>
      </c>
      <c r="J12" s="101">
        <f>I12</f>
        <v>351.255</v>
      </c>
      <c r="K12" s="101">
        <f>SUM(H12:J12)</f>
        <v>1053.7649999999999</v>
      </c>
      <c r="L12" s="234" t="s">
        <v>131</v>
      </c>
    </row>
    <row r="13" spans="1:12" s="49" customFormat="1" ht="47.25" x14ac:dyDescent="0.25">
      <c r="A13" s="34" t="s">
        <v>66</v>
      </c>
      <c r="B13" s="33" t="s">
        <v>205</v>
      </c>
      <c r="C13" s="36" t="s">
        <v>63</v>
      </c>
      <c r="D13" s="34">
        <v>241</v>
      </c>
      <c r="E13" s="34">
        <v>1403</v>
      </c>
      <c r="F13" s="34">
        <v>1120081660</v>
      </c>
      <c r="G13" s="34">
        <v>540</v>
      </c>
      <c r="H13" s="102">
        <v>1124.2650000000001</v>
      </c>
      <c r="I13" s="101">
        <v>1124.2650000000001</v>
      </c>
      <c r="J13" s="101">
        <v>1124.2650000000001</v>
      </c>
      <c r="K13" s="101">
        <f>SUM(H13:J13)</f>
        <v>3372.7950000000001</v>
      </c>
      <c r="L13" s="235"/>
    </row>
    <row r="14" spans="1:12" s="54" customFormat="1" x14ac:dyDescent="0.25">
      <c r="A14" s="52"/>
      <c r="B14" s="25" t="s">
        <v>84</v>
      </c>
      <c r="C14" s="52" t="s">
        <v>31</v>
      </c>
      <c r="D14" s="52" t="s">
        <v>31</v>
      </c>
      <c r="E14" s="52" t="s">
        <v>31</v>
      </c>
      <c r="F14" s="52" t="s">
        <v>31</v>
      </c>
      <c r="G14" s="52" t="s">
        <v>31</v>
      </c>
      <c r="H14" s="103">
        <f>SUM(H12:H13)</f>
        <v>1475.52</v>
      </c>
      <c r="I14" s="103">
        <f>SUM(I12:I13)</f>
        <v>1475.52</v>
      </c>
      <c r="J14" s="103">
        <f>SUM(J12:J13)</f>
        <v>1475.52</v>
      </c>
      <c r="K14" s="103">
        <f>SUM(H14:J14)</f>
        <v>4426.5599999999995</v>
      </c>
      <c r="L14" s="52" t="s">
        <v>31</v>
      </c>
    </row>
    <row r="16" spans="1:12" x14ac:dyDescent="0.25">
      <c r="H16" s="64">
        <f>H12/1000</f>
        <v>0.35125499999999998</v>
      </c>
      <c r="I16" s="64">
        <f t="shared" ref="I16:K16" si="0">I12/1000</f>
        <v>0.35125499999999998</v>
      </c>
      <c r="J16" s="64">
        <f t="shared" si="0"/>
        <v>0.35125499999999998</v>
      </c>
      <c r="K16" s="64">
        <f t="shared" si="0"/>
        <v>1.0537649999999998</v>
      </c>
    </row>
    <row r="17" spans="1:11" s="42" customFormat="1" x14ac:dyDescent="0.25">
      <c r="A17" s="47"/>
      <c r="H17" s="64">
        <f t="shared" ref="H17:K17" si="1">H13/1000</f>
        <v>1.1242650000000001</v>
      </c>
      <c r="I17" s="64">
        <f t="shared" si="1"/>
        <v>1.1242650000000001</v>
      </c>
      <c r="J17" s="64">
        <f t="shared" si="1"/>
        <v>1.1242650000000001</v>
      </c>
      <c r="K17" s="64">
        <f t="shared" si="1"/>
        <v>3.372795</v>
      </c>
    </row>
    <row r="18" spans="1:11" s="42" customFormat="1" x14ac:dyDescent="0.25">
      <c r="A18" s="47"/>
      <c r="H18" s="64">
        <f t="shared" ref="H18:K18" si="2">H14/1000</f>
        <v>1.4755199999999999</v>
      </c>
      <c r="I18" s="64">
        <f t="shared" si="2"/>
        <v>1.4755199999999999</v>
      </c>
      <c r="J18" s="64">
        <f t="shared" si="2"/>
        <v>1.4755199999999999</v>
      </c>
      <c r="K18" s="64">
        <f t="shared" si="2"/>
        <v>4.4265599999999994</v>
      </c>
    </row>
    <row r="19" spans="1:11" s="42" customFormat="1" x14ac:dyDescent="0.25">
      <c r="A19" s="47"/>
    </row>
  </sheetData>
  <autoFilter ref="A7:L16">
    <filterColumn colId="3" showButton="0"/>
    <filterColumn colId="4" showButton="0"/>
    <filterColumn colId="5" showButton="0"/>
    <filterColumn colId="7" showButton="0"/>
    <filterColumn colId="8" showButton="0"/>
    <filterColumn colId="9" showButton="0"/>
  </autoFilter>
  <mergeCells count="12">
    <mergeCell ref="L12:L13"/>
    <mergeCell ref="A11:L11"/>
    <mergeCell ref="K1:L1"/>
    <mergeCell ref="A4:L4"/>
    <mergeCell ref="A5:L5"/>
    <mergeCell ref="A7:A8"/>
    <mergeCell ref="B7:B8"/>
    <mergeCell ref="C7:C8"/>
    <mergeCell ref="D7:G7"/>
    <mergeCell ref="H7:K7"/>
    <mergeCell ref="L7:L8"/>
    <mergeCell ref="A10:L10"/>
  </mergeCells>
  <pageMargins left="0.78740157480314965" right="0.78740157480314965" top="1.1811023622047245" bottom="0.39370078740157483" header="0.31496062992125984" footer="0.31496062992125984"/>
  <pageSetup paperSize="9" scale="61" fitToHeight="0" orientation="landscape" r:id="rId1"/>
  <colBreaks count="1" manualBreakCount="1">
    <brk id="1"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6"/>
  <sheetViews>
    <sheetView view="pageBreakPreview" zoomScale="70" zoomScaleNormal="85" zoomScaleSheetLayoutView="70" workbookViewId="0">
      <selection activeCell="Q12" sqref="Q12"/>
    </sheetView>
  </sheetViews>
  <sheetFormatPr defaultRowHeight="18.75" outlineLevelRow="1" x14ac:dyDescent="0.25"/>
  <cols>
    <col min="1" max="1" width="4.75" style="46" customWidth="1"/>
    <col min="2" max="2" width="49.625" style="37" customWidth="1"/>
    <col min="3" max="3" width="18.5" style="37" customWidth="1"/>
    <col min="4" max="5" width="7.375" style="37" customWidth="1"/>
    <col min="6" max="6" width="17.75" style="37" customWidth="1"/>
    <col min="7" max="7" width="5.75" style="37" customWidth="1"/>
    <col min="8" max="10" width="13.75" style="37" bestFit="1" customWidth="1"/>
    <col min="11" max="11" width="20" style="37" customWidth="1"/>
    <col min="12" max="12" width="24.5" style="37" customWidth="1"/>
    <col min="13" max="16384" width="9" style="37"/>
  </cols>
  <sheetData>
    <row r="1" spans="1:12" ht="88.5" customHeight="1" x14ac:dyDescent="0.25">
      <c r="J1" s="236" t="s">
        <v>135</v>
      </c>
      <c r="K1" s="236"/>
      <c r="L1" s="236"/>
    </row>
    <row r="4" spans="1:12" x14ac:dyDescent="0.25">
      <c r="A4" s="237" t="s">
        <v>1</v>
      </c>
      <c r="B4" s="237"/>
      <c r="C4" s="237"/>
      <c r="D4" s="237"/>
      <c r="E4" s="237"/>
      <c r="F4" s="237"/>
      <c r="G4" s="237"/>
      <c r="H4" s="237"/>
      <c r="I4" s="237"/>
      <c r="J4" s="237"/>
      <c r="K4" s="237"/>
      <c r="L4" s="237"/>
    </row>
    <row r="5" spans="1:12" x14ac:dyDescent="0.25">
      <c r="A5" s="237" t="s">
        <v>136</v>
      </c>
      <c r="B5" s="237"/>
      <c r="C5" s="237"/>
      <c r="D5" s="237"/>
      <c r="E5" s="237"/>
      <c r="F5" s="237"/>
      <c r="G5" s="237"/>
      <c r="H5" s="237"/>
      <c r="I5" s="237"/>
      <c r="J5" s="237"/>
      <c r="K5" s="237"/>
      <c r="L5" s="237"/>
    </row>
    <row r="7" spans="1:12" s="49" customFormat="1" ht="15.75" x14ac:dyDescent="0.25">
      <c r="A7" s="238" t="s">
        <v>19</v>
      </c>
      <c r="B7" s="238" t="s">
        <v>50</v>
      </c>
      <c r="C7" s="238" t="s">
        <v>26</v>
      </c>
      <c r="D7" s="238" t="s">
        <v>24</v>
      </c>
      <c r="E7" s="238"/>
      <c r="F7" s="238"/>
      <c r="G7" s="238"/>
      <c r="H7" s="238" t="s">
        <v>51</v>
      </c>
      <c r="I7" s="238"/>
      <c r="J7" s="238"/>
      <c r="K7" s="238"/>
      <c r="L7" s="238" t="s">
        <v>52</v>
      </c>
    </row>
    <row r="8" spans="1:12" s="49" customFormat="1" ht="93" customHeight="1" x14ac:dyDescent="0.25">
      <c r="A8" s="238"/>
      <c r="B8" s="238"/>
      <c r="C8" s="238"/>
      <c r="D8" s="176" t="s">
        <v>26</v>
      </c>
      <c r="E8" s="176" t="s">
        <v>27</v>
      </c>
      <c r="F8" s="176" t="s">
        <v>28</v>
      </c>
      <c r="G8" s="176" t="s">
        <v>29</v>
      </c>
      <c r="H8" s="176">
        <v>2017</v>
      </c>
      <c r="I8" s="176">
        <v>2018</v>
      </c>
      <c r="J8" s="176">
        <v>2019</v>
      </c>
      <c r="K8" s="176" t="s">
        <v>53</v>
      </c>
      <c r="L8" s="238"/>
    </row>
    <row r="9" spans="1:12" s="49" customFormat="1" ht="15.75" x14ac:dyDescent="0.25">
      <c r="A9" s="176">
        <v>1</v>
      </c>
      <c r="B9" s="176">
        <v>2</v>
      </c>
      <c r="C9" s="176">
        <v>3</v>
      </c>
      <c r="D9" s="176">
        <v>4</v>
      </c>
      <c r="E9" s="176">
        <v>5</v>
      </c>
      <c r="F9" s="176">
        <v>6</v>
      </c>
      <c r="G9" s="176">
        <v>7</v>
      </c>
      <c r="H9" s="176">
        <v>8</v>
      </c>
      <c r="I9" s="176">
        <v>9</v>
      </c>
      <c r="J9" s="176">
        <v>10</v>
      </c>
      <c r="K9" s="176">
        <v>11</v>
      </c>
      <c r="L9" s="176">
        <v>12</v>
      </c>
    </row>
    <row r="10" spans="1:12" s="50" customFormat="1" ht="25.5" customHeight="1" x14ac:dyDescent="0.25">
      <c r="A10" s="241" t="s">
        <v>137</v>
      </c>
      <c r="B10" s="242"/>
      <c r="C10" s="242"/>
      <c r="D10" s="242"/>
      <c r="E10" s="242"/>
      <c r="F10" s="242"/>
      <c r="G10" s="242"/>
      <c r="H10" s="242"/>
      <c r="I10" s="242"/>
      <c r="J10" s="242"/>
      <c r="K10" s="242"/>
      <c r="L10" s="243"/>
    </row>
    <row r="11" spans="1:12" s="50" customFormat="1" ht="15.75" x14ac:dyDescent="0.25">
      <c r="A11" s="241" t="s">
        <v>138</v>
      </c>
      <c r="B11" s="242"/>
      <c r="C11" s="242"/>
      <c r="D11" s="242"/>
      <c r="E11" s="242"/>
      <c r="F11" s="242"/>
      <c r="G11" s="242"/>
      <c r="H11" s="242"/>
      <c r="I11" s="242"/>
      <c r="J11" s="242"/>
      <c r="K11" s="242"/>
      <c r="L11" s="243"/>
    </row>
    <row r="12" spans="1:12" s="51" customFormat="1" ht="198" customHeight="1" outlineLevel="1" x14ac:dyDescent="0.25">
      <c r="A12" s="176" t="s">
        <v>3</v>
      </c>
      <c r="B12" s="178" t="s">
        <v>139</v>
      </c>
      <c r="C12" s="43" t="s">
        <v>74</v>
      </c>
      <c r="D12" s="44">
        <v>242</v>
      </c>
      <c r="E12" s="45" t="s">
        <v>64</v>
      </c>
      <c r="F12" s="45" t="s">
        <v>140</v>
      </c>
      <c r="G12" s="44">
        <v>323</v>
      </c>
      <c r="H12" s="41">
        <v>400</v>
      </c>
      <c r="I12" s="41">
        <v>400</v>
      </c>
      <c r="J12" s="41">
        <v>400</v>
      </c>
      <c r="K12" s="39">
        <f t="shared" ref="K12" si="0">SUM(H12:J12)</f>
        <v>1200</v>
      </c>
      <c r="L12" s="239" t="s">
        <v>141</v>
      </c>
    </row>
    <row r="13" spans="1:12" s="158" customFormat="1" x14ac:dyDescent="0.25">
      <c r="A13" s="52"/>
      <c r="B13" s="25" t="s">
        <v>84</v>
      </c>
      <c r="C13" s="52" t="s">
        <v>31</v>
      </c>
      <c r="D13" s="52" t="s">
        <v>31</v>
      </c>
      <c r="E13" s="52" t="s">
        <v>31</v>
      </c>
      <c r="F13" s="52" t="s">
        <v>31</v>
      </c>
      <c r="G13" s="52" t="s">
        <v>31</v>
      </c>
      <c r="H13" s="53">
        <f>SUM(H12)</f>
        <v>400</v>
      </c>
      <c r="I13" s="53">
        <f>SUM(I12)</f>
        <v>400</v>
      </c>
      <c r="J13" s="53">
        <f>SUM(J12)</f>
        <v>400</v>
      </c>
      <c r="K13" s="53">
        <f>SUM(H13:J13)</f>
        <v>1200</v>
      </c>
      <c r="L13" s="240"/>
    </row>
    <row r="15" spans="1:12" x14ac:dyDescent="0.25">
      <c r="H15" s="64">
        <f>H12/1000</f>
        <v>0.4</v>
      </c>
      <c r="I15" s="64">
        <f>I12/1000</f>
        <v>0.4</v>
      </c>
      <c r="J15" s="64">
        <f>J12/1000</f>
        <v>0.4</v>
      </c>
      <c r="K15" s="64">
        <f>K12/1000</f>
        <v>1.2</v>
      </c>
    </row>
    <row r="16" spans="1:12" x14ac:dyDescent="0.25">
      <c r="H16" s="64">
        <f>H13/1000</f>
        <v>0.4</v>
      </c>
      <c r="I16" s="64">
        <f t="shared" ref="I16:K16" si="1">I13/1000</f>
        <v>0.4</v>
      </c>
      <c r="J16" s="64">
        <f t="shared" si="1"/>
        <v>0.4</v>
      </c>
      <c r="K16" s="64">
        <f t="shared" si="1"/>
        <v>1.2</v>
      </c>
    </row>
  </sheetData>
  <autoFilter ref="A7:L11">
    <filterColumn colId="3" showButton="0"/>
    <filterColumn colId="4" showButton="0"/>
    <filterColumn colId="5" showButton="0"/>
    <filterColumn colId="7" showButton="0"/>
    <filterColumn colId="8" showButton="0"/>
    <filterColumn colId="9" showButton="0"/>
  </autoFilter>
  <mergeCells count="12">
    <mergeCell ref="L12:L13"/>
    <mergeCell ref="J1:L1"/>
    <mergeCell ref="A11:L11"/>
    <mergeCell ref="A10:L10"/>
    <mergeCell ref="A4:L4"/>
    <mergeCell ref="A5:L5"/>
    <mergeCell ref="A7:A8"/>
    <mergeCell ref="B7:B8"/>
    <mergeCell ref="C7:C8"/>
    <mergeCell ref="D7:G7"/>
    <mergeCell ref="H7:K7"/>
    <mergeCell ref="L7:L8"/>
  </mergeCells>
  <pageMargins left="0.78740157480314965" right="0.78740157480314965" top="1.1811023622047245" bottom="0.39370078740157483" header="0.31496062992125984" footer="0.31496062992125984"/>
  <pageSetup paperSize="9" scale="61" fitToHeight="0" orientation="landscape" r:id="rId1"/>
  <colBreaks count="1" manualBreakCount="1">
    <brk id="1"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U42"/>
  <sheetViews>
    <sheetView tabSelected="1" view="pageBreakPreview" topLeftCell="A12" zoomScale="85" zoomScaleNormal="100" zoomScaleSheetLayoutView="85" workbookViewId="0">
      <selection activeCell="H30" sqref="H30"/>
    </sheetView>
  </sheetViews>
  <sheetFormatPr defaultRowHeight="18.75" x14ac:dyDescent="0.25"/>
  <cols>
    <col min="1" max="1" width="5.625" style="37" customWidth="1"/>
    <col min="2" max="2" width="49.625" style="37" customWidth="1"/>
    <col min="3" max="3" width="27" style="37" customWidth="1"/>
    <col min="4" max="5" width="7.375" style="37" customWidth="1"/>
    <col min="6" max="6" width="17.75" style="37" customWidth="1"/>
    <col min="7" max="7" width="5.75" style="37" customWidth="1"/>
    <col min="8" max="8" width="15.25" style="37" bestFit="1" customWidth="1"/>
    <col min="9" max="10" width="13.75" style="37" bestFit="1" customWidth="1"/>
    <col min="11" max="11" width="16.125" style="37" customWidth="1"/>
    <col min="12" max="12" width="30.875" style="179" customWidth="1"/>
    <col min="13" max="16384" width="9" style="37"/>
  </cols>
  <sheetData>
    <row r="1" spans="1:12" ht="88.5" customHeight="1" x14ac:dyDescent="0.25">
      <c r="A1" s="187"/>
      <c r="B1" s="187" t="s">
        <v>207</v>
      </c>
      <c r="C1" s="187"/>
      <c r="D1" s="187"/>
      <c r="E1" s="187"/>
      <c r="F1" s="187" t="s">
        <v>208</v>
      </c>
      <c r="G1" s="187"/>
      <c r="H1" s="187"/>
      <c r="I1" s="187"/>
      <c r="J1" s="187"/>
      <c r="K1" s="250" t="s">
        <v>201</v>
      </c>
      <c r="L1" s="250"/>
    </row>
    <row r="2" spans="1:12" x14ac:dyDescent="0.25">
      <c r="A2" s="188"/>
      <c r="B2" s="187"/>
      <c r="C2" s="187"/>
      <c r="D2" s="187"/>
      <c r="E2" s="187"/>
      <c r="F2" s="187"/>
      <c r="G2" s="187"/>
      <c r="H2" s="187"/>
      <c r="I2" s="187"/>
      <c r="J2" s="187"/>
      <c r="K2" s="187"/>
      <c r="L2" s="187"/>
    </row>
    <row r="3" spans="1:12" x14ac:dyDescent="0.25">
      <c r="A3" s="188"/>
      <c r="B3" s="187"/>
      <c r="C3" s="187"/>
      <c r="D3" s="187"/>
      <c r="E3" s="187"/>
      <c r="F3" s="187"/>
      <c r="G3" s="187"/>
      <c r="H3" s="187"/>
      <c r="I3" s="187"/>
      <c r="J3" s="187"/>
      <c r="K3" s="187"/>
      <c r="L3" s="187"/>
    </row>
    <row r="4" spans="1:12" x14ac:dyDescent="0.25">
      <c r="A4" s="251" t="s">
        <v>1</v>
      </c>
      <c r="B4" s="251"/>
      <c r="C4" s="251"/>
      <c r="D4" s="251"/>
      <c r="E4" s="251"/>
      <c r="F4" s="251"/>
      <c r="G4" s="251"/>
      <c r="H4" s="251"/>
      <c r="I4" s="251"/>
      <c r="J4" s="251"/>
      <c r="K4" s="251"/>
      <c r="L4" s="251"/>
    </row>
    <row r="5" spans="1:12" x14ac:dyDescent="0.25">
      <c r="A5" s="251" t="s">
        <v>108</v>
      </c>
      <c r="B5" s="251"/>
      <c r="C5" s="251"/>
      <c r="D5" s="251"/>
      <c r="E5" s="251"/>
      <c r="F5" s="251"/>
      <c r="G5" s="251"/>
      <c r="H5" s="251"/>
      <c r="I5" s="251"/>
      <c r="J5" s="251"/>
      <c r="K5" s="251"/>
      <c r="L5" s="251"/>
    </row>
    <row r="6" spans="1:12" x14ac:dyDescent="0.25">
      <c r="A6" s="38"/>
      <c r="L6" s="158"/>
    </row>
    <row r="7" spans="1:12" s="49" customFormat="1" ht="15.75" x14ac:dyDescent="0.25">
      <c r="A7" s="238" t="s">
        <v>19</v>
      </c>
      <c r="B7" s="238" t="s">
        <v>50</v>
      </c>
      <c r="C7" s="238" t="s">
        <v>26</v>
      </c>
      <c r="D7" s="238" t="s">
        <v>24</v>
      </c>
      <c r="E7" s="238"/>
      <c r="F7" s="238"/>
      <c r="G7" s="238"/>
      <c r="H7" s="238" t="s">
        <v>51</v>
      </c>
      <c r="I7" s="238"/>
      <c r="J7" s="238"/>
      <c r="K7" s="238"/>
      <c r="L7" s="235" t="s">
        <v>52</v>
      </c>
    </row>
    <row r="8" spans="1:12" s="49" customFormat="1" ht="93" customHeight="1" x14ac:dyDescent="0.25">
      <c r="A8" s="238"/>
      <c r="B8" s="238"/>
      <c r="C8" s="238"/>
      <c r="D8" s="162" t="s">
        <v>26</v>
      </c>
      <c r="E8" s="162" t="s">
        <v>27</v>
      </c>
      <c r="F8" s="162" t="s">
        <v>28</v>
      </c>
      <c r="G8" s="162" t="s">
        <v>29</v>
      </c>
      <c r="H8" s="162">
        <v>2017</v>
      </c>
      <c r="I8" s="162">
        <v>2018</v>
      </c>
      <c r="J8" s="162">
        <v>2019</v>
      </c>
      <c r="K8" s="162" t="s">
        <v>53</v>
      </c>
      <c r="L8" s="238"/>
    </row>
    <row r="9" spans="1:12" s="49" customFormat="1" ht="15.75" x14ac:dyDescent="0.25">
      <c r="A9" s="162">
        <v>1</v>
      </c>
      <c r="B9" s="162">
        <v>2</v>
      </c>
      <c r="C9" s="162">
        <v>3</v>
      </c>
      <c r="D9" s="162">
        <v>4</v>
      </c>
      <c r="E9" s="162">
        <v>5</v>
      </c>
      <c r="F9" s="162">
        <v>6</v>
      </c>
      <c r="G9" s="162">
        <v>7</v>
      </c>
      <c r="H9" s="162">
        <v>8</v>
      </c>
      <c r="I9" s="162">
        <v>9</v>
      </c>
      <c r="J9" s="162">
        <v>10</v>
      </c>
      <c r="K9" s="162">
        <v>11</v>
      </c>
      <c r="L9" s="176">
        <v>12</v>
      </c>
    </row>
    <row r="10" spans="1:12" s="50" customFormat="1" ht="35.25" customHeight="1" x14ac:dyDescent="0.25">
      <c r="A10" s="247" t="s">
        <v>132</v>
      </c>
      <c r="B10" s="248"/>
      <c r="C10" s="248"/>
      <c r="D10" s="248"/>
      <c r="E10" s="248"/>
      <c r="F10" s="248"/>
      <c r="G10" s="248"/>
      <c r="H10" s="248"/>
      <c r="I10" s="248"/>
      <c r="J10" s="248"/>
      <c r="K10" s="248"/>
      <c r="L10" s="249"/>
    </row>
    <row r="11" spans="1:12" s="50" customFormat="1" ht="46.5" customHeight="1" x14ac:dyDescent="0.25">
      <c r="A11" s="247" t="s">
        <v>133</v>
      </c>
      <c r="B11" s="248"/>
      <c r="C11" s="248"/>
      <c r="D11" s="248"/>
      <c r="E11" s="248"/>
      <c r="F11" s="248"/>
      <c r="G11" s="248"/>
      <c r="H11" s="248"/>
      <c r="I11" s="248"/>
      <c r="J11" s="248"/>
      <c r="K11" s="248"/>
      <c r="L11" s="249"/>
    </row>
    <row r="12" spans="1:12" s="51" customFormat="1" ht="96.75" customHeight="1" x14ac:dyDescent="0.25">
      <c r="A12" s="165" t="s">
        <v>3</v>
      </c>
      <c r="B12" s="164" t="s">
        <v>109</v>
      </c>
      <c r="C12" s="175" t="s">
        <v>74</v>
      </c>
      <c r="D12" s="167">
        <v>242</v>
      </c>
      <c r="E12" s="170" t="s">
        <v>110</v>
      </c>
      <c r="F12" s="171">
        <v>1140080460</v>
      </c>
      <c r="G12" s="167">
        <v>121</v>
      </c>
      <c r="H12" s="172">
        <v>13086.554</v>
      </c>
      <c r="I12" s="172">
        <v>13086.554</v>
      </c>
      <c r="J12" s="172">
        <f>I12</f>
        <v>13086.554</v>
      </c>
      <c r="K12" s="173">
        <f>H12+I12+J12</f>
        <v>39259.661999999997</v>
      </c>
      <c r="L12" s="180" t="s">
        <v>134</v>
      </c>
    </row>
    <row r="13" spans="1:12" s="51" customFormat="1" ht="95.25" customHeight="1" x14ac:dyDescent="0.25">
      <c r="A13" s="165" t="s">
        <v>66</v>
      </c>
      <c r="B13" s="164" t="s">
        <v>109</v>
      </c>
      <c r="C13" s="175" t="s">
        <v>74</v>
      </c>
      <c r="D13" s="167">
        <v>242</v>
      </c>
      <c r="E13" s="170" t="s">
        <v>110</v>
      </c>
      <c r="F13" s="171">
        <v>1140080460</v>
      </c>
      <c r="G13" s="167">
        <v>122</v>
      </c>
      <c r="H13" s="168">
        <v>1176</v>
      </c>
      <c r="I13" s="168">
        <v>1176</v>
      </c>
      <c r="J13" s="168">
        <v>1176</v>
      </c>
      <c r="K13" s="169">
        <f t="shared" ref="K13:K34" si="0">SUM(H13:J13)</f>
        <v>3528</v>
      </c>
      <c r="L13" s="180" t="s">
        <v>134</v>
      </c>
    </row>
    <row r="14" spans="1:12" s="51" customFormat="1" ht="92.25" customHeight="1" x14ac:dyDescent="0.25">
      <c r="A14" s="165" t="s">
        <v>68</v>
      </c>
      <c r="B14" s="164" t="s">
        <v>109</v>
      </c>
      <c r="C14" s="175" t="s">
        <v>74</v>
      </c>
      <c r="D14" s="167">
        <v>242</v>
      </c>
      <c r="E14" s="170" t="s">
        <v>110</v>
      </c>
      <c r="F14" s="171">
        <v>1140080460</v>
      </c>
      <c r="G14" s="167">
        <v>129</v>
      </c>
      <c r="H14" s="168">
        <v>3952.1390000000001</v>
      </c>
      <c r="I14" s="168">
        <v>3952.1390000000001</v>
      </c>
      <c r="J14" s="168">
        <v>3952.1390000000001</v>
      </c>
      <c r="K14" s="169">
        <f t="shared" si="0"/>
        <v>11856.417000000001</v>
      </c>
      <c r="L14" s="180" t="s">
        <v>134</v>
      </c>
    </row>
    <row r="15" spans="1:12" s="51" customFormat="1" ht="92.25" customHeight="1" x14ac:dyDescent="0.25">
      <c r="A15" s="165" t="s">
        <v>69</v>
      </c>
      <c r="B15" s="164" t="s">
        <v>109</v>
      </c>
      <c r="C15" s="175" t="s">
        <v>74</v>
      </c>
      <c r="D15" s="167">
        <v>242</v>
      </c>
      <c r="E15" s="170" t="s">
        <v>110</v>
      </c>
      <c r="F15" s="171">
        <v>1140080460</v>
      </c>
      <c r="G15" s="167">
        <v>244</v>
      </c>
      <c r="H15" s="168">
        <v>11215.062</v>
      </c>
      <c r="I15" s="168">
        <v>11215.062</v>
      </c>
      <c r="J15" s="168">
        <v>11215.062</v>
      </c>
      <c r="K15" s="169">
        <f t="shared" si="0"/>
        <v>33645.186000000002</v>
      </c>
      <c r="L15" s="180" t="s">
        <v>134</v>
      </c>
    </row>
    <row r="16" spans="1:12" s="186" customFormat="1" ht="81.75" customHeight="1" x14ac:dyDescent="0.25">
      <c r="A16" s="165" t="s">
        <v>177</v>
      </c>
      <c r="B16" s="166" t="s">
        <v>112</v>
      </c>
      <c r="C16" s="175" t="s">
        <v>74</v>
      </c>
      <c r="D16" s="167">
        <v>242</v>
      </c>
      <c r="E16" s="170" t="s">
        <v>64</v>
      </c>
      <c r="F16" s="171">
        <v>1140075410</v>
      </c>
      <c r="G16" s="167">
        <v>121</v>
      </c>
      <c r="H16" s="168">
        <v>976.10799999999995</v>
      </c>
      <c r="I16" s="168">
        <v>976.10799999999995</v>
      </c>
      <c r="J16" s="168">
        <v>976.10799999999995</v>
      </c>
      <c r="K16" s="169">
        <f t="shared" si="0"/>
        <v>2928.3239999999996</v>
      </c>
      <c r="L16" s="180" t="s">
        <v>134</v>
      </c>
    </row>
    <row r="17" spans="1:21" s="51" customFormat="1" ht="93.75" customHeight="1" x14ac:dyDescent="0.25">
      <c r="A17" s="165" t="s">
        <v>178</v>
      </c>
      <c r="B17" s="166" t="s">
        <v>112</v>
      </c>
      <c r="C17" s="175" t="s">
        <v>74</v>
      </c>
      <c r="D17" s="167">
        <v>242</v>
      </c>
      <c r="E17" s="170" t="s">
        <v>64</v>
      </c>
      <c r="F17" s="171">
        <v>1140075410</v>
      </c>
      <c r="G17" s="167">
        <v>122</v>
      </c>
      <c r="H17" s="168">
        <v>72.349999999999994</v>
      </c>
      <c r="I17" s="168">
        <v>219.64599999999999</v>
      </c>
      <c r="J17" s="168">
        <v>78</v>
      </c>
      <c r="K17" s="169">
        <f t="shared" si="0"/>
        <v>369.99599999999998</v>
      </c>
      <c r="L17" s="180" t="s">
        <v>134</v>
      </c>
    </row>
    <row r="18" spans="1:21" s="51" customFormat="1" ht="99.75" customHeight="1" x14ac:dyDescent="0.25">
      <c r="A18" s="165" t="s">
        <v>179</v>
      </c>
      <c r="B18" s="166" t="s">
        <v>112</v>
      </c>
      <c r="C18" s="175" t="s">
        <v>74</v>
      </c>
      <c r="D18" s="167">
        <v>242</v>
      </c>
      <c r="E18" s="170" t="s">
        <v>64</v>
      </c>
      <c r="F18" s="171">
        <v>1140075410</v>
      </c>
      <c r="G18" s="167">
        <v>129</v>
      </c>
      <c r="H18" s="168">
        <v>294.74560000000002</v>
      </c>
      <c r="I18" s="168">
        <v>294.74599999999998</v>
      </c>
      <c r="J18" s="168">
        <v>294.74599999999998</v>
      </c>
      <c r="K18" s="169">
        <f t="shared" si="0"/>
        <v>884.23760000000004</v>
      </c>
      <c r="L18" s="180" t="s">
        <v>134</v>
      </c>
    </row>
    <row r="19" spans="1:21" s="51" customFormat="1" ht="97.5" customHeight="1" x14ac:dyDescent="0.25">
      <c r="A19" s="165" t="s">
        <v>180</v>
      </c>
      <c r="B19" s="166" t="s">
        <v>112</v>
      </c>
      <c r="C19" s="175" t="s">
        <v>74</v>
      </c>
      <c r="D19" s="167">
        <v>242</v>
      </c>
      <c r="E19" s="170" t="s">
        <v>64</v>
      </c>
      <c r="F19" s="171">
        <v>1140075410</v>
      </c>
      <c r="G19" s="167">
        <v>244</v>
      </c>
      <c r="H19" s="168">
        <v>147.29599999999999</v>
      </c>
      <c r="I19" s="168">
        <v>0</v>
      </c>
      <c r="J19" s="168">
        <v>141.64599999999999</v>
      </c>
      <c r="K19" s="169">
        <f t="shared" si="0"/>
        <v>288.94200000000001</v>
      </c>
      <c r="L19" s="180" t="s">
        <v>134</v>
      </c>
    </row>
    <row r="20" spans="1:21" s="51" customFormat="1" ht="93" customHeight="1" x14ac:dyDescent="0.25">
      <c r="A20" s="165" t="s">
        <v>181</v>
      </c>
      <c r="B20" s="166" t="s">
        <v>113</v>
      </c>
      <c r="C20" s="175" t="s">
        <v>74</v>
      </c>
      <c r="D20" s="167">
        <v>242</v>
      </c>
      <c r="E20" s="170" t="s">
        <v>111</v>
      </c>
      <c r="F20" s="171">
        <v>1140028410</v>
      </c>
      <c r="G20" s="167">
        <v>244</v>
      </c>
      <c r="H20" s="168">
        <v>36.9</v>
      </c>
      <c r="I20" s="168">
        <v>36.9</v>
      </c>
      <c r="J20" s="168">
        <v>36.9</v>
      </c>
      <c r="K20" s="169">
        <f t="shared" si="0"/>
        <v>110.69999999999999</v>
      </c>
      <c r="L20" s="246" t="s">
        <v>226</v>
      </c>
    </row>
    <row r="21" spans="1:21" s="51" customFormat="1" ht="124.5" customHeight="1" x14ac:dyDescent="0.25">
      <c r="A21" s="165" t="s">
        <v>182</v>
      </c>
      <c r="B21" s="166" t="s">
        <v>113</v>
      </c>
      <c r="C21" s="175" t="s">
        <v>74</v>
      </c>
      <c r="D21" s="167">
        <v>242</v>
      </c>
      <c r="E21" s="170" t="s">
        <v>111</v>
      </c>
      <c r="F21" s="171">
        <v>1140028410</v>
      </c>
      <c r="G21" s="167">
        <v>360</v>
      </c>
      <c r="H21" s="168">
        <v>1040</v>
      </c>
      <c r="I21" s="168">
        <v>1040</v>
      </c>
      <c r="J21" s="168">
        <v>1040</v>
      </c>
      <c r="K21" s="169">
        <f t="shared" si="0"/>
        <v>3120</v>
      </c>
      <c r="L21" s="246"/>
    </row>
    <row r="22" spans="1:21" s="51" customFormat="1" ht="91.5" customHeight="1" x14ac:dyDescent="0.25">
      <c r="A22" s="165" t="s">
        <v>216</v>
      </c>
      <c r="B22" s="166" t="s">
        <v>114</v>
      </c>
      <c r="C22" s="175" t="s">
        <v>74</v>
      </c>
      <c r="D22" s="167">
        <v>242</v>
      </c>
      <c r="E22" s="170" t="s">
        <v>111</v>
      </c>
      <c r="F22" s="171">
        <v>1140028420</v>
      </c>
      <c r="G22" s="167">
        <v>360</v>
      </c>
      <c r="H22" s="168">
        <v>539.79999999999995</v>
      </c>
      <c r="I22" s="168">
        <v>539.79999999999995</v>
      </c>
      <c r="J22" s="168">
        <v>539.79999999999995</v>
      </c>
      <c r="K22" s="169">
        <f t="shared" si="0"/>
        <v>1619.3999999999999</v>
      </c>
      <c r="L22" s="180" t="s">
        <v>176</v>
      </c>
    </row>
    <row r="23" spans="1:21" s="51" customFormat="1" ht="173.25" customHeight="1" x14ac:dyDescent="0.25">
      <c r="A23" s="165" t="s">
        <v>217</v>
      </c>
      <c r="B23" s="166" t="s">
        <v>232</v>
      </c>
      <c r="C23" s="175" t="s">
        <v>74</v>
      </c>
      <c r="D23" s="167">
        <v>242</v>
      </c>
      <c r="E23" s="170" t="s">
        <v>111</v>
      </c>
      <c r="F23" s="171">
        <v>1140028430</v>
      </c>
      <c r="G23" s="167">
        <v>323</v>
      </c>
      <c r="H23" s="168">
        <v>117.6</v>
      </c>
      <c r="I23" s="168">
        <v>117.6</v>
      </c>
      <c r="J23" s="168">
        <v>117.6</v>
      </c>
      <c r="K23" s="169">
        <f t="shared" si="0"/>
        <v>352.79999999999995</v>
      </c>
      <c r="L23" s="192" t="s">
        <v>240</v>
      </c>
      <c r="U23" s="100"/>
    </row>
    <row r="24" spans="1:21" s="51" customFormat="1" ht="129" customHeight="1" x14ac:dyDescent="0.25">
      <c r="A24" s="165" t="s">
        <v>218</v>
      </c>
      <c r="B24" s="166" t="s">
        <v>233</v>
      </c>
      <c r="C24" s="175" t="s">
        <v>74</v>
      </c>
      <c r="D24" s="167">
        <v>242</v>
      </c>
      <c r="E24" s="170" t="s">
        <v>111</v>
      </c>
      <c r="F24" s="171">
        <v>1140028440</v>
      </c>
      <c r="G24" s="167">
        <v>244</v>
      </c>
      <c r="H24" s="168">
        <v>81.3</v>
      </c>
      <c r="I24" s="168">
        <v>81.3</v>
      </c>
      <c r="J24" s="168">
        <v>81.3</v>
      </c>
      <c r="K24" s="169">
        <f t="shared" si="0"/>
        <v>243.89999999999998</v>
      </c>
      <c r="L24" s="244" t="s">
        <v>242</v>
      </c>
      <c r="U24" s="100"/>
    </row>
    <row r="25" spans="1:21" s="51" customFormat="1" ht="173.25" customHeight="1" x14ac:dyDescent="0.25">
      <c r="A25" s="165" t="s">
        <v>219</v>
      </c>
      <c r="B25" s="166" t="s">
        <v>233</v>
      </c>
      <c r="C25" s="175" t="s">
        <v>74</v>
      </c>
      <c r="D25" s="167">
        <v>242</v>
      </c>
      <c r="E25" s="170" t="s">
        <v>111</v>
      </c>
      <c r="F25" s="171">
        <v>1140028440</v>
      </c>
      <c r="G25" s="167">
        <v>360</v>
      </c>
      <c r="H25" s="168">
        <v>2295</v>
      </c>
      <c r="I25" s="168">
        <v>2295</v>
      </c>
      <c r="J25" s="168">
        <v>2295</v>
      </c>
      <c r="K25" s="169">
        <f t="shared" si="0"/>
        <v>6885</v>
      </c>
      <c r="L25" s="245"/>
      <c r="U25" s="100"/>
    </row>
    <row r="26" spans="1:21" s="51" customFormat="1" ht="174" customHeight="1" x14ac:dyDescent="0.25">
      <c r="A26" s="165" t="s">
        <v>220</v>
      </c>
      <c r="B26" s="166" t="s">
        <v>234</v>
      </c>
      <c r="C26" s="175" t="s">
        <v>74</v>
      </c>
      <c r="D26" s="167">
        <v>242</v>
      </c>
      <c r="E26" s="170" t="s">
        <v>111</v>
      </c>
      <c r="F26" s="171">
        <v>1140075420</v>
      </c>
      <c r="G26" s="167">
        <v>244</v>
      </c>
      <c r="H26" s="168">
        <v>146.19999999999999</v>
      </c>
      <c r="I26" s="168">
        <v>146.19999999999999</v>
      </c>
      <c r="J26" s="168">
        <v>146.19999999999999</v>
      </c>
      <c r="K26" s="169">
        <f t="shared" si="0"/>
        <v>438.59999999999997</v>
      </c>
      <c r="L26" s="181" t="s">
        <v>243</v>
      </c>
    </row>
    <row r="27" spans="1:21" s="51" customFormat="1" ht="192" customHeight="1" x14ac:dyDescent="0.25">
      <c r="A27" s="174" t="s">
        <v>221</v>
      </c>
      <c r="B27" s="166" t="s">
        <v>235</v>
      </c>
      <c r="C27" s="175" t="s">
        <v>74</v>
      </c>
      <c r="D27" s="167">
        <v>242</v>
      </c>
      <c r="E27" s="170" t="s">
        <v>111</v>
      </c>
      <c r="F27" s="171">
        <v>1140075420</v>
      </c>
      <c r="G27" s="167">
        <v>360</v>
      </c>
      <c r="H27" s="168">
        <v>4131</v>
      </c>
      <c r="I27" s="168">
        <v>4131</v>
      </c>
      <c r="J27" s="168">
        <v>4131</v>
      </c>
      <c r="K27" s="169">
        <f t="shared" si="0"/>
        <v>12393</v>
      </c>
      <c r="L27" s="183" t="s">
        <v>227</v>
      </c>
    </row>
    <row r="28" spans="1:21" s="51" customFormat="1" ht="83.25" customHeight="1" x14ac:dyDescent="0.25">
      <c r="A28" s="165" t="s">
        <v>222</v>
      </c>
      <c r="B28" s="166" t="s">
        <v>115</v>
      </c>
      <c r="C28" s="175" t="s">
        <v>74</v>
      </c>
      <c r="D28" s="167">
        <v>242</v>
      </c>
      <c r="E28" s="170" t="s">
        <v>111</v>
      </c>
      <c r="F28" s="171">
        <v>1140075430</v>
      </c>
      <c r="G28" s="167">
        <v>244</v>
      </c>
      <c r="H28" s="168">
        <v>7.4660000000000002</v>
      </c>
      <c r="I28" s="168">
        <v>7.4660000000000002</v>
      </c>
      <c r="J28" s="168">
        <v>7.4660000000000002</v>
      </c>
      <c r="K28" s="169">
        <f t="shared" si="0"/>
        <v>22.398</v>
      </c>
      <c r="L28" s="182" t="s">
        <v>184</v>
      </c>
    </row>
    <row r="29" spans="1:21" s="51" customFormat="1" ht="84" customHeight="1" x14ac:dyDescent="0.25">
      <c r="A29" s="165" t="s">
        <v>223</v>
      </c>
      <c r="B29" s="166" t="s">
        <v>115</v>
      </c>
      <c r="C29" s="175" t="s">
        <v>74</v>
      </c>
      <c r="D29" s="167">
        <v>242</v>
      </c>
      <c r="E29" s="170" t="s">
        <v>111</v>
      </c>
      <c r="F29" s="171">
        <v>1140075430</v>
      </c>
      <c r="G29" s="167">
        <v>360</v>
      </c>
      <c r="H29" s="168">
        <v>211.434</v>
      </c>
      <c r="I29" s="168">
        <v>211.434</v>
      </c>
      <c r="J29" s="168">
        <v>211.434</v>
      </c>
      <c r="K29" s="169">
        <f t="shared" si="0"/>
        <v>634.30200000000002</v>
      </c>
      <c r="L29" s="182" t="s">
        <v>183</v>
      </c>
    </row>
    <row r="30" spans="1:21" s="51" customFormat="1" ht="119.25" customHeight="1" x14ac:dyDescent="0.25">
      <c r="A30" s="165" t="s">
        <v>224</v>
      </c>
      <c r="B30" s="166" t="s">
        <v>116</v>
      </c>
      <c r="C30" s="175" t="s">
        <v>74</v>
      </c>
      <c r="D30" s="167">
        <v>242</v>
      </c>
      <c r="E30" s="170" t="s">
        <v>111</v>
      </c>
      <c r="F30" s="191" t="s">
        <v>239</v>
      </c>
      <c r="G30" s="167">
        <v>323</v>
      </c>
      <c r="H30" s="168">
        <f>3351.9+1416.8</f>
        <v>4768.7</v>
      </c>
      <c r="I30" s="168">
        <v>3351.9</v>
      </c>
      <c r="J30" s="168">
        <v>3351.9</v>
      </c>
      <c r="K30" s="169">
        <f t="shared" si="0"/>
        <v>11472.5</v>
      </c>
      <c r="L30" s="182" t="s">
        <v>228</v>
      </c>
    </row>
    <row r="31" spans="1:21" s="51" customFormat="1" ht="119.25" customHeight="1" x14ac:dyDescent="0.25">
      <c r="A31" s="165" t="s">
        <v>225</v>
      </c>
      <c r="B31" s="166" t="s">
        <v>236</v>
      </c>
      <c r="C31" s="175" t="s">
        <v>74</v>
      </c>
      <c r="D31" s="167">
        <v>242</v>
      </c>
      <c r="E31" s="170" t="s">
        <v>111</v>
      </c>
      <c r="F31" s="171">
        <v>1140075450</v>
      </c>
      <c r="G31" s="167">
        <v>323</v>
      </c>
      <c r="H31" s="168">
        <v>62.4</v>
      </c>
      <c r="I31" s="168">
        <v>62.4</v>
      </c>
      <c r="J31" s="168">
        <v>62.4</v>
      </c>
      <c r="K31" s="169">
        <f t="shared" si="0"/>
        <v>187.2</v>
      </c>
      <c r="L31" s="192" t="s">
        <v>241</v>
      </c>
    </row>
    <row r="32" spans="1:21" s="51" customFormat="1" ht="186.75" customHeight="1" x14ac:dyDescent="0.25">
      <c r="A32" s="165" t="s">
        <v>246</v>
      </c>
      <c r="B32" s="166" t="s">
        <v>117</v>
      </c>
      <c r="C32" s="175" t="s">
        <v>74</v>
      </c>
      <c r="D32" s="167">
        <v>242</v>
      </c>
      <c r="E32" s="170" t="s">
        <v>111</v>
      </c>
      <c r="F32" s="171">
        <v>1140075460</v>
      </c>
      <c r="G32" s="167">
        <v>323</v>
      </c>
      <c r="H32" s="168">
        <v>1393.3</v>
      </c>
      <c r="I32" s="168">
        <v>1511.4</v>
      </c>
      <c r="J32" s="168">
        <v>1643.5</v>
      </c>
      <c r="K32" s="169">
        <f t="shared" si="0"/>
        <v>4548.2</v>
      </c>
      <c r="L32" s="182" t="s">
        <v>229</v>
      </c>
    </row>
    <row r="33" spans="1:12" s="51" customFormat="1" ht="218.25" customHeight="1" x14ac:dyDescent="0.25">
      <c r="A33" s="165" t="s">
        <v>247</v>
      </c>
      <c r="B33" s="166" t="s">
        <v>237</v>
      </c>
      <c r="C33" s="175" t="s">
        <v>74</v>
      </c>
      <c r="D33" s="167">
        <v>242</v>
      </c>
      <c r="E33" s="170" t="s">
        <v>111</v>
      </c>
      <c r="F33" s="171">
        <v>1140075470</v>
      </c>
      <c r="G33" s="167">
        <v>244</v>
      </c>
      <c r="H33" s="168">
        <v>507.3</v>
      </c>
      <c r="I33" s="168">
        <v>507.3</v>
      </c>
      <c r="J33" s="168">
        <v>507.3</v>
      </c>
      <c r="K33" s="169">
        <f t="shared" si="0"/>
        <v>1521.9</v>
      </c>
      <c r="L33" s="184" t="s">
        <v>245</v>
      </c>
    </row>
    <row r="34" spans="1:12" s="51" customFormat="1" ht="135.75" customHeight="1" x14ac:dyDescent="0.25">
      <c r="A34" s="165" t="s">
        <v>248</v>
      </c>
      <c r="B34" s="166" t="s">
        <v>118</v>
      </c>
      <c r="C34" s="175" t="s">
        <v>74</v>
      </c>
      <c r="D34" s="167">
        <v>242</v>
      </c>
      <c r="E34" s="170" t="s">
        <v>111</v>
      </c>
      <c r="F34" s="171">
        <v>1140075480</v>
      </c>
      <c r="G34" s="167">
        <v>323</v>
      </c>
      <c r="H34" s="168">
        <v>84.5</v>
      </c>
      <c r="I34" s="168">
        <v>84.5</v>
      </c>
      <c r="J34" s="168">
        <v>84.5</v>
      </c>
      <c r="K34" s="169">
        <f t="shared" si="0"/>
        <v>253.5</v>
      </c>
      <c r="L34" s="184" t="s">
        <v>230</v>
      </c>
    </row>
    <row r="35" spans="1:12" s="51" customFormat="1" ht="135.75" customHeight="1" x14ac:dyDescent="0.25">
      <c r="A35" s="165" t="s">
        <v>249</v>
      </c>
      <c r="B35" s="166" t="s">
        <v>238</v>
      </c>
      <c r="C35" s="175" t="s">
        <v>74</v>
      </c>
      <c r="D35" s="167">
        <v>242</v>
      </c>
      <c r="E35" s="170" t="s">
        <v>111</v>
      </c>
      <c r="F35" s="171">
        <v>1140075490</v>
      </c>
      <c r="G35" s="167">
        <v>244</v>
      </c>
      <c r="H35" s="168">
        <v>58.5</v>
      </c>
      <c r="I35" s="168">
        <v>58.5</v>
      </c>
      <c r="J35" s="168">
        <v>58.5</v>
      </c>
      <c r="K35" s="169">
        <f>SUM(H35:J35)</f>
        <v>175.5</v>
      </c>
      <c r="L35" s="184" t="s">
        <v>244</v>
      </c>
    </row>
    <row r="36" spans="1:12" x14ac:dyDescent="0.3">
      <c r="A36" s="52"/>
      <c r="B36" s="159" t="s">
        <v>84</v>
      </c>
      <c r="C36" s="160" t="s">
        <v>31</v>
      </c>
      <c r="D36" s="160" t="s">
        <v>31</v>
      </c>
      <c r="E36" s="160" t="s">
        <v>31</v>
      </c>
      <c r="F36" s="160" t="s">
        <v>31</v>
      </c>
      <c r="G36" s="160" t="s">
        <v>31</v>
      </c>
      <c r="H36" s="161">
        <f>SUM(H12:H35)</f>
        <v>46401.654599999994</v>
      </c>
      <c r="I36" s="161">
        <f>SUM(I12:I35)</f>
        <v>45102.955000000002</v>
      </c>
      <c r="J36" s="161">
        <f>SUM(J12:J35)</f>
        <v>45235.055</v>
      </c>
      <c r="K36" s="161">
        <f>SUM(K12:K35)</f>
        <v>136739.66459999996</v>
      </c>
      <c r="L36" s="185"/>
    </row>
    <row r="37" spans="1:12" x14ac:dyDescent="0.25">
      <c r="K37" s="84"/>
      <c r="L37" s="187"/>
    </row>
    <row r="38" spans="1:12" x14ac:dyDescent="0.25">
      <c r="L38" s="187"/>
    </row>
    <row r="39" spans="1:12" x14ac:dyDescent="0.25">
      <c r="L39" s="187"/>
    </row>
    <row r="40" spans="1:12" x14ac:dyDescent="0.25">
      <c r="L40" s="187"/>
    </row>
    <row r="41" spans="1:12" x14ac:dyDescent="0.25">
      <c r="L41" s="187"/>
    </row>
    <row r="42" spans="1:12" x14ac:dyDescent="0.25">
      <c r="L42" s="187" t="s">
        <v>154</v>
      </c>
    </row>
  </sheetData>
  <autoFilter ref="A7:L36">
    <filterColumn colId="3" showButton="0"/>
    <filterColumn colId="4" showButton="0"/>
    <filterColumn colId="5" showButton="0"/>
    <filterColumn colId="7" showButton="0"/>
    <filterColumn colId="8" showButton="0"/>
    <filterColumn colId="9" showButton="0"/>
  </autoFilter>
  <mergeCells count="13">
    <mergeCell ref="L24:L25"/>
    <mergeCell ref="L20:L21"/>
    <mergeCell ref="A11:L11"/>
    <mergeCell ref="A10:L10"/>
    <mergeCell ref="K1:L1"/>
    <mergeCell ref="A4:L4"/>
    <mergeCell ref="A5:L5"/>
    <mergeCell ref="A7:A8"/>
    <mergeCell ref="B7:B8"/>
    <mergeCell ref="C7:C8"/>
    <mergeCell ref="D7:G7"/>
    <mergeCell ref="H7:K7"/>
    <mergeCell ref="L7:L8"/>
  </mergeCells>
  <pageMargins left="0.78740157480314965" right="0.78740157480314965" top="1.1811023622047245" bottom="0.39370078740157483" header="0.31496062992125984" footer="0.31496062992125984"/>
  <pageSetup paperSize="9" scale="57" fitToHeight="0" orientation="landscape" r:id="rId1"/>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29"/>
  <sheetViews>
    <sheetView topLeftCell="A16" zoomScaleNormal="100" workbookViewId="0">
      <selection activeCell="L14" sqref="L14"/>
    </sheetView>
  </sheetViews>
  <sheetFormatPr defaultRowHeight="15.75" x14ac:dyDescent="0.25"/>
  <cols>
    <col min="1" max="1" width="6.625" style="7" customWidth="1"/>
    <col min="2" max="2" width="15.75" style="1" customWidth="1"/>
    <col min="3" max="3" width="62.125" style="1" customWidth="1"/>
    <col min="4" max="5" width="16.375" style="1" customWidth="1"/>
    <col min="6" max="16384" width="9" style="1"/>
  </cols>
  <sheetData>
    <row r="1" spans="1:12" ht="18.75" x14ac:dyDescent="0.25">
      <c r="D1" s="196" t="s">
        <v>209</v>
      </c>
      <c r="E1" s="196"/>
    </row>
    <row r="2" spans="1:12" ht="73.5" customHeight="1" x14ac:dyDescent="0.25">
      <c r="C2" s="197" t="s">
        <v>193</v>
      </c>
      <c r="D2" s="197"/>
      <c r="E2" s="197"/>
    </row>
    <row r="3" spans="1:12" ht="18.75" x14ac:dyDescent="0.25">
      <c r="A3" s="17"/>
    </row>
    <row r="4" spans="1:12" ht="18.75" x14ac:dyDescent="0.25">
      <c r="A4" s="17"/>
    </row>
    <row r="5" spans="1:12" ht="18.75" x14ac:dyDescent="0.25">
      <c r="A5" s="202" t="s">
        <v>0</v>
      </c>
      <c r="B5" s="202"/>
      <c r="C5" s="202"/>
      <c r="D5" s="202"/>
      <c r="E5" s="202"/>
    </row>
    <row r="6" spans="1:12" ht="18.75" x14ac:dyDescent="0.25">
      <c r="A6" s="202" t="s">
        <v>16</v>
      </c>
      <c r="B6" s="202"/>
      <c r="C6" s="202"/>
      <c r="D6" s="202"/>
      <c r="E6" s="202"/>
    </row>
    <row r="7" spans="1:12" ht="18.75" x14ac:dyDescent="0.25">
      <c r="A7" s="202" t="s">
        <v>17</v>
      </c>
      <c r="B7" s="202"/>
      <c r="C7" s="202"/>
      <c r="D7" s="202"/>
      <c r="E7" s="202"/>
    </row>
    <row r="8" spans="1:12" ht="18.75" x14ac:dyDescent="0.25">
      <c r="A8" s="202" t="s">
        <v>18</v>
      </c>
      <c r="B8" s="202"/>
      <c r="C8" s="202"/>
      <c r="D8" s="202"/>
      <c r="E8" s="202"/>
    </row>
    <row r="9" spans="1:12" ht="18.75" x14ac:dyDescent="0.25">
      <c r="A9" s="202" t="s">
        <v>191</v>
      </c>
      <c r="B9" s="202"/>
      <c r="C9" s="202"/>
      <c r="D9" s="202"/>
      <c r="E9" s="202"/>
    </row>
    <row r="10" spans="1:12" ht="18.75" x14ac:dyDescent="0.25">
      <c r="A10" s="17"/>
    </row>
    <row r="11" spans="1:12" ht="63" x14ac:dyDescent="0.25">
      <c r="A11" s="24" t="s">
        <v>19</v>
      </c>
      <c r="B11" s="24" t="s">
        <v>11</v>
      </c>
      <c r="C11" s="24" t="s">
        <v>12</v>
      </c>
      <c r="D11" s="24" t="s">
        <v>13</v>
      </c>
      <c r="E11" s="24" t="s">
        <v>14</v>
      </c>
    </row>
    <row r="12" spans="1:12" x14ac:dyDescent="0.25">
      <c r="A12" s="24">
        <v>1</v>
      </c>
      <c r="B12" s="24">
        <v>2</v>
      </c>
      <c r="C12" s="24">
        <v>3</v>
      </c>
      <c r="D12" s="24">
        <v>4</v>
      </c>
      <c r="E12" s="24">
        <v>5</v>
      </c>
    </row>
    <row r="13" spans="1:12" ht="54.75" customHeight="1" x14ac:dyDescent="0.25">
      <c r="A13" s="26">
        <v>1</v>
      </c>
      <c r="B13" s="209" t="s">
        <v>151</v>
      </c>
      <c r="C13" s="210"/>
      <c r="D13" s="210"/>
      <c r="E13" s="211"/>
      <c r="H13" s="215"/>
      <c r="I13" s="215"/>
      <c r="J13" s="215"/>
      <c r="K13" s="215"/>
      <c r="L13" s="215"/>
    </row>
    <row r="14" spans="1:12" ht="48.75" customHeight="1" x14ac:dyDescent="0.25">
      <c r="A14" s="204" t="s">
        <v>3</v>
      </c>
      <c r="B14" s="206" t="s">
        <v>156</v>
      </c>
      <c r="C14" s="207"/>
      <c r="D14" s="207"/>
      <c r="E14" s="208"/>
    </row>
    <row r="15" spans="1:12" ht="26.25" customHeight="1" x14ac:dyDescent="0.25">
      <c r="A15" s="205"/>
      <c r="B15" s="206" t="s">
        <v>202</v>
      </c>
      <c r="C15" s="207"/>
      <c r="D15" s="207"/>
      <c r="E15" s="208"/>
    </row>
    <row r="16" spans="1:12" ht="81.75" customHeight="1" x14ac:dyDescent="0.25">
      <c r="A16" s="58" t="s">
        <v>85</v>
      </c>
      <c r="B16" s="123" t="s">
        <v>162</v>
      </c>
      <c r="C16" s="123" t="s">
        <v>163</v>
      </c>
      <c r="D16" s="123" t="s">
        <v>74</v>
      </c>
      <c r="E16" s="131" t="s">
        <v>88</v>
      </c>
    </row>
    <row r="17" spans="1:5" ht="81" customHeight="1" x14ac:dyDescent="0.25">
      <c r="A17" s="58" t="s">
        <v>155</v>
      </c>
      <c r="B17" s="131" t="s">
        <v>166</v>
      </c>
      <c r="C17" s="131" t="s">
        <v>167</v>
      </c>
      <c r="D17" s="131" t="s">
        <v>74</v>
      </c>
      <c r="E17" s="131" t="s">
        <v>88</v>
      </c>
    </row>
    <row r="18" spans="1:5" ht="53.25" customHeight="1" x14ac:dyDescent="0.25">
      <c r="A18" s="129">
        <v>2</v>
      </c>
      <c r="B18" s="209" t="s">
        <v>150</v>
      </c>
      <c r="C18" s="210"/>
      <c r="D18" s="210"/>
      <c r="E18" s="211"/>
    </row>
    <row r="19" spans="1:5" ht="32.25" customHeight="1" x14ac:dyDescent="0.25">
      <c r="A19" s="204" t="s">
        <v>91</v>
      </c>
      <c r="B19" s="206" t="s">
        <v>168</v>
      </c>
      <c r="C19" s="207"/>
      <c r="D19" s="207"/>
      <c r="E19" s="208"/>
    </row>
    <row r="20" spans="1:5" ht="26.25" customHeight="1" x14ac:dyDescent="0.25">
      <c r="A20" s="205"/>
      <c r="B20" s="206" t="s">
        <v>157</v>
      </c>
      <c r="C20" s="207"/>
      <c r="D20" s="207"/>
      <c r="E20" s="208"/>
    </row>
    <row r="21" spans="1:5" ht="82.5" customHeight="1" x14ac:dyDescent="0.25">
      <c r="A21" s="58" t="s">
        <v>158</v>
      </c>
      <c r="B21" s="131" t="s">
        <v>162</v>
      </c>
      <c r="C21" s="123" t="s">
        <v>164</v>
      </c>
      <c r="D21" s="123" t="s">
        <v>74</v>
      </c>
      <c r="E21" s="131" t="s">
        <v>88</v>
      </c>
    </row>
    <row r="22" spans="1:5" ht="41.25" customHeight="1" x14ac:dyDescent="0.25">
      <c r="A22" s="129">
        <v>3</v>
      </c>
      <c r="B22" s="209" t="s">
        <v>96</v>
      </c>
      <c r="C22" s="210"/>
      <c r="D22" s="210"/>
      <c r="E22" s="211"/>
    </row>
    <row r="23" spans="1:5" ht="33" customHeight="1" x14ac:dyDescent="0.25">
      <c r="A23" s="204" t="s">
        <v>82</v>
      </c>
      <c r="B23" s="206" t="s">
        <v>159</v>
      </c>
      <c r="C23" s="207"/>
      <c r="D23" s="207"/>
      <c r="E23" s="208"/>
    </row>
    <row r="24" spans="1:5" ht="26.25" customHeight="1" x14ac:dyDescent="0.25">
      <c r="A24" s="205"/>
      <c r="B24" s="206" t="s">
        <v>203</v>
      </c>
      <c r="C24" s="207"/>
      <c r="D24" s="207"/>
      <c r="E24" s="208"/>
    </row>
    <row r="25" spans="1:5" ht="81.75" customHeight="1" x14ac:dyDescent="0.25">
      <c r="A25" s="58" t="s">
        <v>86</v>
      </c>
      <c r="B25" s="123" t="s">
        <v>161</v>
      </c>
      <c r="C25" s="123" t="s">
        <v>165</v>
      </c>
      <c r="D25" s="123" t="s">
        <v>74</v>
      </c>
      <c r="E25" s="131" t="s">
        <v>88</v>
      </c>
    </row>
    <row r="26" spans="1:5" ht="75" customHeight="1" x14ac:dyDescent="0.25">
      <c r="A26" s="129">
        <v>4</v>
      </c>
      <c r="B26" s="209" t="s">
        <v>210</v>
      </c>
      <c r="C26" s="210"/>
      <c r="D26" s="210"/>
      <c r="E26" s="211"/>
    </row>
    <row r="27" spans="1:5" ht="51" customHeight="1" x14ac:dyDescent="0.25">
      <c r="A27" s="204" t="s">
        <v>83</v>
      </c>
      <c r="B27" s="212" t="s">
        <v>160</v>
      </c>
      <c r="C27" s="213"/>
      <c r="D27" s="213"/>
      <c r="E27" s="214"/>
    </row>
    <row r="28" spans="1:5" ht="24.75" customHeight="1" x14ac:dyDescent="0.25">
      <c r="A28" s="205"/>
      <c r="B28" s="212" t="s">
        <v>204</v>
      </c>
      <c r="C28" s="213"/>
      <c r="D28" s="213"/>
      <c r="E28" s="214"/>
    </row>
    <row r="29" spans="1:5" ht="119.25" customHeight="1" x14ac:dyDescent="0.25">
      <c r="A29" s="58" t="s">
        <v>87</v>
      </c>
      <c r="B29" s="130" t="s">
        <v>166</v>
      </c>
      <c r="C29" s="131" t="s">
        <v>169</v>
      </c>
      <c r="D29" s="131" t="s">
        <v>74</v>
      </c>
      <c r="E29" s="131" t="s">
        <v>88</v>
      </c>
    </row>
  </sheetData>
  <mergeCells count="24">
    <mergeCell ref="H13:L13"/>
    <mergeCell ref="D1:E1"/>
    <mergeCell ref="B13:E13"/>
    <mergeCell ref="A5:E5"/>
    <mergeCell ref="A6:E6"/>
    <mergeCell ref="A7:E7"/>
    <mergeCell ref="A8:E8"/>
    <mergeCell ref="A9:E9"/>
    <mergeCell ref="C2:E2"/>
    <mergeCell ref="A27:A28"/>
    <mergeCell ref="B26:E26"/>
    <mergeCell ref="B27:E27"/>
    <mergeCell ref="B28:E28"/>
    <mergeCell ref="A23:A24"/>
    <mergeCell ref="B22:E22"/>
    <mergeCell ref="B23:E23"/>
    <mergeCell ref="B24:E24"/>
    <mergeCell ref="B20:E20"/>
    <mergeCell ref="A19:A20"/>
    <mergeCell ref="A14:A15"/>
    <mergeCell ref="B14:E14"/>
    <mergeCell ref="B15:E15"/>
    <mergeCell ref="B18:E18"/>
    <mergeCell ref="B19:E19"/>
  </mergeCells>
  <pageMargins left="0.78740157480314965" right="0.78740157480314965" top="1.1811023622047245" bottom="0.39370078740157483" header="0.31496062992125984" footer="0.31496062992125984"/>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Q49"/>
  <sheetViews>
    <sheetView view="pageBreakPreview" topLeftCell="A13" zoomScaleNormal="100" zoomScaleSheetLayoutView="100" workbookViewId="0">
      <selection activeCell="H15" sqref="H15"/>
    </sheetView>
  </sheetViews>
  <sheetFormatPr defaultRowHeight="18.75" outlineLevelCol="1" x14ac:dyDescent="0.3"/>
  <cols>
    <col min="1" max="1" width="5.375" style="31" customWidth="1"/>
    <col min="2" max="2" width="20.625" style="9" customWidth="1"/>
    <col min="3" max="3" width="22.25" style="9" customWidth="1"/>
    <col min="4" max="4" width="26.5" style="9" customWidth="1"/>
    <col min="5" max="7" width="13" style="61" hidden="1" customWidth="1" outlineLevel="1"/>
    <col min="8" max="8" width="15.375" style="9" customWidth="1" collapsed="1"/>
    <col min="9" max="9" width="15.25" style="9" customWidth="1"/>
    <col min="10" max="10" width="13.375" style="9" bestFit="1" customWidth="1"/>
    <col min="11" max="11" width="18.125" style="9" bestFit="1" customWidth="1"/>
    <col min="12" max="12" width="9" style="9"/>
    <col min="13" max="13" width="20.375" style="62" customWidth="1"/>
    <col min="14" max="16384" width="9" style="9"/>
  </cols>
  <sheetData>
    <row r="1" spans="1:17" x14ac:dyDescent="0.3">
      <c r="D1" s="141"/>
      <c r="E1" s="141"/>
      <c r="F1" s="141"/>
      <c r="G1" s="141"/>
      <c r="I1" s="196" t="s">
        <v>211</v>
      </c>
      <c r="J1" s="196"/>
      <c r="K1" s="196"/>
    </row>
    <row r="2" spans="1:17" ht="108.75" customHeight="1" x14ac:dyDescent="0.3">
      <c r="D2" s="141"/>
      <c r="E2" s="141"/>
      <c r="F2" s="141"/>
      <c r="G2" s="141"/>
      <c r="I2" s="197" t="s">
        <v>194</v>
      </c>
      <c r="J2" s="197"/>
      <c r="K2" s="197"/>
    </row>
    <row r="3" spans="1:17" ht="23.25" customHeight="1" x14ac:dyDescent="0.3">
      <c r="D3" s="141"/>
      <c r="E3" s="141"/>
      <c r="F3" s="141"/>
      <c r="G3" s="141"/>
      <c r="I3" s="142"/>
      <c r="J3" s="142"/>
      <c r="K3" s="142"/>
    </row>
    <row r="4" spans="1:17" x14ac:dyDescent="0.3">
      <c r="A4" s="17"/>
      <c r="D4" s="141"/>
      <c r="E4" s="141"/>
      <c r="F4" s="141"/>
      <c r="G4" s="141"/>
    </row>
    <row r="5" spans="1:17" x14ac:dyDescent="0.3">
      <c r="A5" s="202" t="s">
        <v>0</v>
      </c>
      <c r="B5" s="202"/>
      <c r="C5" s="202"/>
      <c r="D5" s="202"/>
      <c r="E5" s="202"/>
      <c r="F5" s="202"/>
      <c r="G5" s="202"/>
      <c r="H5" s="202"/>
      <c r="I5" s="202"/>
      <c r="J5" s="202"/>
      <c r="K5" s="202"/>
    </row>
    <row r="6" spans="1:17" x14ac:dyDescent="0.3">
      <c r="A6" s="202" t="s">
        <v>42</v>
      </c>
      <c r="B6" s="202"/>
      <c r="C6" s="202"/>
      <c r="D6" s="202"/>
      <c r="E6" s="202"/>
      <c r="F6" s="202"/>
      <c r="G6" s="202"/>
      <c r="H6" s="202"/>
      <c r="I6" s="202"/>
      <c r="J6" s="202"/>
      <c r="K6" s="202"/>
    </row>
    <row r="7" spans="1:17" x14ac:dyDescent="0.3">
      <c r="A7" s="202" t="s">
        <v>43</v>
      </c>
      <c r="B7" s="202"/>
      <c r="C7" s="202"/>
      <c r="D7" s="202"/>
      <c r="E7" s="202"/>
      <c r="F7" s="202"/>
      <c r="G7" s="202"/>
      <c r="H7" s="202"/>
      <c r="I7" s="202"/>
      <c r="J7" s="202"/>
      <c r="K7" s="202"/>
    </row>
    <row r="8" spans="1:17" x14ac:dyDescent="0.3">
      <c r="A8" s="202" t="s">
        <v>44</v>
      </c>
      <c r="B8" s="202"/>
      <c r="C8" s="202"/>
      <c r="D8" s="202"/>
      <c r="E8" s="202"/>
      <c r="F8" s="202"/>
      <c r="G8" s="202"/>
      <c r="H8" s="202"/>
      <c r="I8" s="202"/>
      <c r="J8" s="202"/>
      <c r="K8" s="202"/>
    </row>
    <row r="9" spans="1:17" x14ac:dyDescent="0.3">
      <c r="A9" s="202" t="s">
        <v>45</v>
      </c>
      <c r="B9" s="202"/>
      <c r="C9" s="202"/>
      <c r="D9" s="202"/>
      <c r="E9" s="202"/>
      <c r="F9" s="202"/>
      <c r="G9" s="202"/>
      <c r="H9" s="202"/>
      <c r="I9" s="202"/>
      <c r="J9" s="202"/>
      <c r="K9" s="202"/>
    </row>
    <row r="10" spans="1:17" x14ac:dyDescent="0.3">
      <c r="A10" s="202" t="s">
        <v>46</v>
      </c>
      <c r="B10" s="202"/>
      <c r="C10" s="202"/>
      <c r="D10" s="202"/>
      <c r="E10" s="202"/>
      <c r="F10" s="202"/>
      <c r="G10" s="202"/>
      <c r="H10" s="202"/>
      <c r="I10" s="202"/>
      <c r="J10" s="202"/>
      <c r="K10" s="202"/>
    </row>
    <row r="11" spans="1:17" x14ac:dyDescent="0.3">
      <c r="D11" s="141"/>
      <c r="E11" s="141"/>
      <c r="F11" s="141"/>
      <c r="G11" s="141"/>
      <c r="H11" s="141"/>
      <c r="K11" s="8" t="s">
        <v>20</v>
      </c>
    </row>
    <row r="12" spans="1:17" ht="58.5" customHeight="1" x14ac:dyDescent="0.3">
      <c r="A12" s="198" t="s">
        <v>19</v>
      </c>
      <c r="B12" s="198" t="s">
        <v>34</v>
      </c>
      <c r="C12" s="198" t="s">
        <v>35</v>
      </c>
      <c r="D12" s="198" t="s">
        <v>39</v>
      </c>
      <c r="E12" s="59">
        <v>2014</v>
      </c>
      <c r="F12" s="59">
        <v>2015</v>
      </c>
      <c r="G12" s="59">
        <v>2016</v>
      </c>
      <c r="H12" s="6" t="s">
        <v>54</v>
      </c>
      <c r="I12" s="6" t="s">
        <v>55</v>
      </c>
      <c r="J12" s="6" t="s">
        <v>56</v>
      </c>
      <c r="K12" s="198" t="s">
        <v>25</v>
      </c>
    </row>
    <row r="13" spans="1:17" x14ac:dyDescent="0.3">
      <c r="A13" s="198"/>
      <c r="B13" s="198"/>
      <c r="C13" s="198"/>
      <c r="D13" s="198"/>
      <c r="E13" s="59"/>
      <c r="F13" s="59"/>
      <c r="G13" s="59"/>
      <c r="H13" s="4" t="s">
        <v>30</v>
      </c>
      <c r="I13" s="4" t="s">
        <v>30</v>
      </c>
      <c r="J13" s="4" t="s">
        <v>30</v>
      </c>
      <c r="K13" s="198"/>
    </row>
    <row r="14" spans="1:17" x14ac:dyDescent="0.3">
      <c r="A14" s="18">
        <v>1</v>
      </c>
      <c r="B14" s="4">
        <v>2</v>
      </c>
      <c r="C14" s="4">
        <v>3</v>
      </c>
      <c r="D14" s="4">
        <v>4</v>
      </c>
      <c r="E14" s="59"/>
      <c r="F14" s="59"/>
      <c r="G14" s="59"/>
      <c r="H14" s="4">
        <v>5</v>
      </c>
      <c r="I14" s="4">
        <v>6</v>
      </c>
      <c r="J14" s="4">
        <v>7</v>
      </c>
      <c r="K14" s="4">
        <v>8</v>
      </c>
      <c r="M14" s="189">
        <f>H15-73394.838</f>
        <v>1124.2649999999994</v>
      </c>
      <c r="Q14" s="143"/>
    </row>
    <row r="15" spans="1:17" x14ac:dyDescent="0.3">
      <c r="A15" s="216">
        <v>1</v>
      </c>
      <c r="B15" s="217" t="s">
        <v>40</v>
      </c>
      <c r="C15" s="217" t="str">
        <f>'пр 6 к МП'!C14</f>
        <v>Обеспечение комфортной среды проживания на территории населенных пунктов Туруханского района</v>
      </c>
      <c r="D15" s="124" t="s">
        <v>38</v>
      </c>
      <c r="E15" s="76">
        <f t="shared" ref="E15:F15" si="0">E22+E29+E36+E43</f>
        <v>55973.534</v>
      </c>
      <c r="F15" s="76">
        <f t="shared" si="0"/>
        <v>52681.934999999998</v>
      </c>
      <c r="G15" s="76">
        <f>G17+G18+G19+G20+G21</f>
        <v>63052.94283</v>
      </c>
      <c r="H15" s="77">
        <f>H22+H29+H36+H43</f>
        <v>74519.103000000003</v>
      </c>
      <c r="I15" s="77">
        <f t="shared" ref="I15:J15" si="1">I22+I29+I36+I43</f>
        <v>73220.403000000006</v>
      </c>
      <c r="J15" s="77">
        <f t="shared" si="1"/>
        <v>73352.502999999997</v>
      </c>
      <c r="K15" s="77">
        <f>SUM(H15:J15)</f>
        <v>221092.00899999999</v>
      </c>
      <c r="M15" s="62">
        <f>SUM(E15:J15)</f>
        <v>392800.42082999996</v>
      </c>
    </row>
    <row r="16" spans="1:17" x14ac:dyDescent="0.3">
      <c r="A16" s="216"/>
      <c r="B16" s="217"/>
      <c r="C16" s="217"/>
      <c r="D16" s="124" t="s">
        <v>21</v>
      </c>
      <c r="E16" s="78"/>
      <c r="F16" s="78"/>
      <c r="G16" s="78"/>
      <c r="H16" s="74"/>
      <c r="I16" s="74"/>
      <c r="J16" s="74"/>
      <c r="K16" s="74"/>
    </row>
    <row r="17" spans="1:13" x14ac:dyDescent="0.3">
      <c r="A17" s="216"/>
      <c r="B17" s="217"/>
      <c r="C17" s="217"/>
      <c r="D17" s="10" t="s">
        <v>76</v>
      </c>
      <c r="E17" s="78">
        <f t="shared" ref="E17:G17" si="2">E24+E31+E38+E45</f>
        <v>171</v>
      </c>
      <c r="F17" s="78">
        <f t="shared" si="2"/>
        <v>196.83</v>
      </c>
      <c r="G17" s="78">
        <f t="shared" si="2"/>
        <v>1582.75</v>
      </c>
      <c r="H17" s="74">
        <f t="shared" ref="H17:J17" si="3">H24+H31+H38+H45</f>
        <v>0</v>
      </c>
      <c r="I17" s="74">
        <f t="shared" si="3"/>
        <v>0</v>
      </c>
      <c r="J17" s="74">
        <f t="shared" si="3"/>
        <v>0</v>
      </c>
      <c r="K17" s="74">
        <f t="shared" ref="K17:K48" si="4">SUM(H17:J17)</f>
        <v>0</v>
      </c>
      <c r="M17" s="62">
        <f>E17+F17+G17+H17+I17+J17</f>
        <v>1950.58</v>
      </c>
    </row>
    <row r="18" spans="1:13" x14ac:dyDescent="0.3">
      <c r="A18" s="216"/>
      <c r="B18" s="217"/>
      <c r="C18" s="217"/>
      <c r="D18" s="124" t="s">
        <v>77</v>
      </c>
      <c r="E18" s="78">
        <f t="shared" ref="E18:G18" si="5">E25+E32+E39+E46</f>
        <v>14748.9</v>
      </c>
      <c r="F18" s="78">
        <f t="shared" si="5"/>
        <v>15715.7</v>
      </c>
      <c r="G18" s="78">
        <f t="shared" si="5"/>
        <v>16374</v>
      </c>
      <c r="H18" s="74">
        <f t="shared" ref="H18:J18" si="6">H25+H32+H39+H46</f>
        <v>16971.900000000001</v>
      </c>
      <c r="I18" s="74">
        <f t="shared" si="6"/>
        <v>15673.2</v>
      </c>
      <c r="J18" s="74">
        <f t="shared" si="6"/>
        <v>15805.3</v>
      </c>
      <c r="K18" s="74">
        <f t="shared" si="4"/>
        <v>48450.400000000001</v>
      </c>
      <c r="M18" s="62">
        <f t="shared" ref="M18:M19" si="7">SUM(E18:J18)</f>
        <v>95289</v>
      </c>
    </row>
    <row r="19" spans="1:13" x14ac:dyDescent="0.3">
      <c r="A19" s="216"/>
      <c r="B19" s="217"/>
      <c r="C19" s="217"/>
      <c r="D19" s="124" t="s">
        <v>41</v>
      </c>
      <c r="E19" s="78">
        <f t="shared" ref="E19:F19" si="8">E26+E33+E40+E47</f>
        <v>41053.633999999998</v>
      </c>
      <c r="F19" s="78">
        <f t="shared" si="8"/>
        <v>36769.404999999999</v>
      </c>
      <c r="G19" s="78">
        <f>G26+G33+G40+G47</f>
        <v>44796.19283</v>
      </c>
      <c r="H19" s="74">
        <f>H26+H33+H40+H47</f>
        <v>55547.203000000001</v>
      </c>
      <c r="I19" s="74">
        <f t="shared" ref="I19:J19" si="9">I26+I33+I40+I47</f>
        <v>55047.203000000001</v>
      </c>
      <c r="J19" s="74">
        <f t="shared" si="9"/>
        <v>57547.203000000001</v>
      </c>
      <c r="K19" s="74">
        <f t="shared" si="4"/>
        <v>168141.609</v>
      </c>
      <c r="M19" s="62">
        <f t="shared" si="7"/>
        <v>290760.84083</v>
      </c>
    </row>
    <row r="20" spans="1:13" ht="48" x14ac:dyDescent="0.3">
      <c r="A20" s="216"/>
      <c r="B20" s="217"/>
      <c r="C20" s="217"/>
      <c r="D20" s="11" t="s">
        <v>78</v>
      </c>
      <c r="E20" s="78">
        <f t="shared" ref="E20:G20" si="10">E27+E34+E41+E48</f>
        <v>0</v>
      </c>
      <c r="F20" s="78">
        <f t="shared" si="10"/>
        <v>0</v>
      </c>
      <c r="G20" s="78">
        <f t="shared" si="10"/>
        <v>0</v>
      </c>
      <c r="H20" s="74">
        <f t="shared" ref="H20:J20" si="11">H27+H34+H41+H48</f>
        <v>0</v>
      </c>
      <c r="I20" s="74">
        <f t="shared" si="11"/>
        <v>0</v>
      </c>
      <c r="J20" s="74">
        <f t="shared" si="11"/>
        <v>0</v>
      </c>
      <c r="K20" s="74">
        <f t="shared" si="4"/>
        <v>0</v>
      </c>
    </row>
    <row r="21" spans="1:13" x14ac:dyDescent="0.3">
      <c r="A21" s="216"/>
      <c r="B21" s="217"/>
      <c r="C21" s="217"/>
      <c r="D21" s="124" t="s">
        <v>22</v>
      </c>
      <c r="E21" s="78">
        <v>0</v>
      </c>
      <c r="F21" s="78">
        <f t="shared" ref="F21" si="12">F28+F35+F42+F49</f>
        <v>0</v>
      </c>
      <c r="G21" s="78">
        <f>G28+G35+G42+G49</f>
        <v>300</v>
      </c>
      <c r="H21" s="74">
        <v>2000</v>
      </c>
      <c r="I21" s="74">
        <f t="shared" ref="I21:J21" si="13">I28+I35+I42+I49</f>
        <v>2500</v>
      </c>
      <c r="J21" s="74">
        <f t="shared" si="13"/>
        <v>0</v>
      </c>
      <c r="K21" s="74">
        <f>H21+I21+J21</f>
        <v>4500</v>
      </c>
      <c r="M21" s="62">
        <f>E21+F21+G21+H21+I21+J21</f>
        <v>4800</v>
      </c>
    </row>
    <row r="22" spans="1:13" x14ac:dyDescent="0.3">
      <c r="A22" s="149" t="s">
        <v>3</v>
      </c>
      <c r="B22" s="218" t="s">
        <v>15</v>
      </c>
      <c r="C22" s="218" t="str">
        <f>'пр 6 к МП'!C18</f>
        <v>Благоустройство сельских населенных пунктов</v>
      </c>
      <c r="D22" s="124" t="s">
        <v>38</v>
      </c>
      <c r="E22" s="79">
        <f t="shared" ref="E22:F22" si="14">SUM(E24:E28)</f>
        <v>8319.1129999999994</v>
      </c>
      <c r="F22" s="79">
        <f t="shared" si="14"/>
        <v>5818.875</v>
      </c>
      <c r="G22" s="79">
        <f>G26+G28</f>
        <v>9795.4276200000004</v>
      </c>
      <c r="H22" s="77">
        <f>SUM(H24:H28)</f>
        <v>26241.928</v>
      </c>
      <c r="I22" s="77">
        <f t="shared" ref="I22:J22" si="15">SUM(I24:I28)</f>
        <v>26241.928</v>
      </c>
      <c r="J22" s="77">
        <f t="shared" si="15"/>
        <v>26241.928</v>
      </c>
      <c r="K22" s="77">
        <f t="shared" si="4"/>
        <v>78725.784</v>
      </c>
      <c r="M22" s="62">
        <f t="shared" ref="M22" si="16">SUM(E22:J22)</f>
        <v>102659.19962</v>
      </c>
    </row>
    <row r="23" spans="1:13" x14ac:dyDescent="0.3">
      <c r="A23" s="150"/>
      <c r="B23" s="219"/>
      <c r="C23" s="219"/>
      <c r="D23" s="124" t="s">
        <v>21</v>
      </c>
      <c r="E23" s="79"/>
      <c r="F23" s="79"/>
      <c r="G23" s="79"/>
      <c r="H23" s="74"/>
      <c r="I23" s="74"/>
      <c r="J23" s="74"/>
      <c r="K23" s="74"/>
    </row>
    <row r="24" spans="1:13" x14ac:dyDescent="0.3">
      <c r="A24" s="150"/>
      <c r="B24" s="219"/>
      <c r="C24" s="219"/>
      <c r="D24" s="10" t="s">
        <v>76</v>
      </c>
      <c r="E24" s="79"/>
      <c r="F24" s="79"/>
      <c r="G24" s="79"/>
      <c r="H24" s="74"/>
      <c r="I24" s="74"/>
      <c r="J24" s="74"/>
      <c r="K24" s="74">
        <f t="shared" si="4"/>
        <v>0</v>
      </c>
    </row>
    <row r="25" spans="1:13" x14ac:dyDescent="0.3">
      <c r="A25" s="150"/>
      <c r="B25" s="219"/>
      <c r="C25" s="219"/>
      <c r="D25" s="124" t="s">
        <v>77</v>
      </c>
      <c r="E25" s="79"/>
      <c r="F25" s="79"/>
      <c r="G25" s="79"/>
      <c r="H25" s="74"/>
      <c r="I25" s="74"/>
      <c r="J25" s="74"/>
      <c r="K25" s="74">
        <f t="shared" si="4"/>
        <v>0</v>
      </c>
      <c r="M25" s="62">
        <f t="shared" ref="M25:M26" si="17">SUM(E25:J25)</f>
        <v>0</v>
      </c>
    </row>
    <row r="26" spans="1:13" x14ac:dyDescent="0.3">
      <c r="A26" s="150"/>
      <c r="B26" s="219"/>
      <c r="C26" s="219"/>
      <c r="D26" s="124" t="s">
        <v>41</v>
      </c>
      <c r="E26" s="79">
        <v>8319.1129999999994</v>
      </c>
      <c r="F26" s="79">
        <v>5818.875</v>
      </c>
      <c r="G26" s="79">
        <v>9495.4276200000004</v>
      </c>
      <c r="H26" s="74">
        <v>24241.928</v>
      </c>
      <c r="I26" s="74">
        <v>23741.928</v>
      </c>
      <c r="J26" s="74">
        <v>26241.928</v>
      </c>
      <c r="K26" s="74">
        <f>H26+I26+J26</f>
        <v>74225.784</v>
      </c>
      <c r="M26" s="62">
        <f t="shared" si="17"/>
        <v>97859.199619999999</v>
      </c>
    </row>
    <row r="27" spans="1:13" ht="48" x14ac:dyDescent="0.3">
      <c r="A27" s="150"/>
      <c r="B27" s="219"/>
      <c r="C27" s="219"/>
      <c r="D27" s="11" t="s">
        <v>78</v>
      </c>
      <c r="E27" s="80"/>
      <c r="F27" s="80"/>
      <c r="G27" s="80"/>
      <c r="H27" s="74"/>
      <c r="I27" s="74"/>
      <c r="J27" s="74"/>
      <c r="K27" s="74">
        <f t="shared" si="4"/>
        <v>0</v>
      </c>
    </row>
    <row r="28" spans="1:13" x14ac:dyDescent="0.3">
      <c r="A28" s="151"/>
      <c r="B28" s="220"/>
      <c r="C28" s="220"/>
      <c r="D28" s="124" t="s">
        <v>22</v>
      </c>
      <c r="E28" s="79"/>
      <c r="F28" s="79"/>
      <c r="G28" s="79">
        <v>300</v>
      </c>
      <c r="H28" s="74">
        <v>2000</v>
      </c>
      <c r="I28" s="74">
        <v>2500</v>
      </c>
      <c r="J28" s="74"/>
      <c r="K28" s="74">
        <f>H28+I28+J28</f>
        <v>4500</v>
      </c>
      <c r="M28" s="62">
        <f>E28+F28+G28+H28+I28+J28</f>
        <v>4800</v>
      </c>
    </row>
    <row r="29" spans="1:13" x14ac:dyDescent="0.3">
      <c r="A29" s="216" t="s">
        <v>66</v>
      </c>
      <c r="B29" s="217" t="s">
        <v>71</v>
      </c>
      <c r="C29" s="217" t="str">
        <f>'пр 6 к МП'!C22</f>
        <v>Оказание содействия занятости населения</v>
      </c>
      <c r="D29" s="16" t="s">
        <v>38</v>
      </c>
      <c r="E29" s="81">
        <f t="shared" ref="E29:G29" si="18">SUM(E31:E35)</f>
        <v>1458.7950000000001</v>
      </c>
      <c r="F29" s="81">
        <f t="shared" si="18"/>
        <v>1506.84</v>
      </c>
      <c r="G29" s="81">
        <f t="shared" si="18"/>
        <v>1450.6023399999999</v>
      </c>
      <c r="H29" s="77">
        <f>H31+H32+H33+H34+H35</f>
        <v>1475.52</v>
      </c>
      <c r="I29" s="77">
        <f t="shared" ref="I29:J29" si="19">SUM(I31:I35)</f>
        <v>1475.52</v>
      </c>
      <c r="J29" s="77">
        <f t="shared" si="19"/>
        <v>1475.52</v>
      </c>
      <c r="K29" s="77">
        <f t="shared" si="4"/>
        <v>4426.5599999999995</v>
      </c>
      <c r="M29" s="62">
        <f>SUM(E29:J29)</f>
        <v>8842.797340000001</v>
      </c>
    </row>
    <row r="30" spans="1:13" x14ac:dyDescent="0.3">
      <c r="A30" s="216"/>
      <c r="B30" s="217"/>
      <c r="C30" s="217"/>
      <c r="D30" s="16" t="s">
        <v>21</v>
      </c>
      <c r="E30" s="81"/>
      <c r="F30" s="81"/>
      <c r="G30" s="81"/>
      <c r="H30" s="74"/>
      <c r="I30" s="74"/>
      <c r="J30" s="74"/>
      <c r="K30" s="74"/>
    </row>
    <row r="31" spans="1:13" x14ac:dyDescent="0.3">
      <c r="A31" s="216"/>
      <c r="B31" s="217"/>
      <c r="C31" s="217"/>
      <c r="D31" s="10" t="s">
        <v>76</v>
      </c>
      <c r="E31" s="82"/>
      <c r="F31" s="82"/>
      <c r="G31" s="82"/>
      <c r="H31" s="74"/>
      <c r="I31" s="74"/>
      <c r="J31" s="74"/>
      <c r="K31" s="74">
        <f t="shared" si="4"/>
        <v>0</v>
      </c>
    </row>
    <row r="32" spans="1:13" x14ac:dyDescent="0.3">
      <c r="A32" s="216"/>
      <c r="B32" s="217"/>
      <c r="C32" s="217"/>
      <c r="D32" s="16" t="s">
        <v>77</v>
      </c>
      <c r="E32" s="81"/>
      <c r="F32" s="81"/>
      <c r="G32" s="81"/>
      <c r="H32" s="74"/>
      <c r="I32" s="74"/>
      <c r="J32" s="74"/>
      <c r="K32" s="74">
        <f t="shared" si="4"/>
        <v>0</v>
      </c>
    </row>
    <row r="33" spans="1:13" x14ac:dyDescent="0.3">
      <c r="A33" s="216"/>
      <c r="B33" s="217"/>
      <c r="C33" s="217"/>
      <c r="D33" s="16" t="s">
        <v>41</v>
      </c>
      <c r="E33" s="81">
        <v>1458.7950000000001</v>
      </c>
      <c r="F33" s="81">
        <v>1506.84</v>
      </c>
      <c r="G33" s="81">
        <v>1450.6023399999999</v>
      </c>
      <c r="H33" s="74">
        <v>1475.52</v>
      </c>
      <c r="I33" s="74">
        <v>1475.52</v>
      </c>
      <c r="J33" s="74">
        <v>1475.52</v>
      </c>
      <c r="K33" s="74">
        <f t="shared" si="4"/>
        <v>4426.5599999999995</v>
      </c>
      <c r="M33" s="62">
        <f t="shared" ref="M33" si="20">SUM(E33:J33)</f>
        <v>8842.797340000001</v>
      </c>
    </row>
    <row r="34" spans="1:13" ht="48" x14ac:dyDescent="0.3">
      <c r="A34" s="216"/>
      <c r="B34" s="217"/>
      <c r="C34" s="217"/>
      <c r="D34" s="11" t="s">
        <v>78</v>
      </c>
      <c r="E34" s="83"/>
      <c r="F34" s="83"/>
      <c r="G34" s="83"/>
      <c r="H34" s="74"/>
      <c r="I34" s="74"/>
      <c r="J34" s="74"/>
      <c r="K34" s="74">
        <f t="shared" si="4"/>
        <v>0</v>
      </c>
    </row>
    <row r="35" spans="1:13" x14ac:dyDescent="0.3">
      <c r="A35" s="216"/>
      <c r="B35" s="217"/>
      <c r="C35" s="217"/>
      <c r="D35" s="16" t="s">
        <v>22</v>
      </c>
      <c r="E35" s="81"/>
      <c r="F35" s="81"/>
      <c r="G35" s="81"/>
      <c r="H35" s="74"/>
      <c r="I35" s="74"/>
      <c r="J35" s="74"/>
      <c r="K35" s="74">
        <f t="shared" si="4"/>
        <v>0</v>
      </c>
    </row>
    <row r="36" spans="1:13" s="147" customFormat="1" ht="47.25" x14ac:dyDescent="0.3">
      <c r="A36" s="149" t="s">
        <v>68</v>
      </c>
      <c r="B36" s="152" t="s">
        <v>72</v>
      </c>
      <c r="C36" s="152" t="str">
        <f>'пр 6 к МП'!C26</f>
        <v>Обеспечение населения Туруханского района печным отоплением</v>
      </c>
      <c r="D36" s="124" t="s">
        <v>38</v>
      </c>
      <c r="E36" s="81">
        <f t="shared" ref="E36:J36" si="21">E40</f>
        <v>3000</v>
      </c>
      <c r="F36" s="81">
        <f t="shared" si="21"/>
        <v>0</v>
      </c>
      <c r="G36" s="81">
        <f t="shared" si="21"/>
        <v>374.101</v>
      </c>
      <c r="H36" s="77">
        <f t="shared" si="21"/>
        <v>400</v>
      </c>
      <c r="I36" s="77">
        <f t="shared" si="21"/>
        <v>400</v>
      </c>
      <c r="J36" s="77">
        <f t="shared" si="21"/>
        <v>400</v>
      </c>
      <c r="K36" s="77">
        <f t="shared" si="4"/>
        <v>1200</v>
      </c>
      <c r="L36" s="156"/>
      <c r="M36" s="148">
        <f t="shared" ref="M36" si="22">SUM(E36:J36)</f>
        <v>4574.1010000000006</v>
      </c>
    </row>
    <row r="37" spans="1:13" s="147" customFormat="1" x14ac:dyDescent="0.3">
      <c r="A37" s="150"/>
      <c r="B37" s="153"/>
      <c r="C37" s="155"/>
      <c r="D37" s="124" t="s">
        <v>21</v>
      </c>
      <c r="E37" s="81"/>
      <c r="F37" s="81"/>
      <c r="G37" s="81" t="s">
        <v>107</v>
      </c>
      <c r="H37" s="74"/>
      <c r="I37" s="74"/>
      <c r="J37" s="74"/>
      <c r="K37" s="74"/>
      <c r="M37" s="148"/>
    </row>
    <row r="38" spans="1:13" s="147" customFormat="1" x14ac:dyDescent="0.3">
      <c r="A38" s="150"/>
      <c r="B38" s="153"/>
      <c r="C38" s="155"/>
      <c r="D38" s="10" t="s">
        <v>76</v>
      </c>
      <c r="E38" s="82"/>
      <c r="F38" s="82"/>
      <c r="G38" s="82"/>
      <c r="H38" s="74"/>
      <c r="I38" s="74"/>
      <c r="J38" s="74"/>
      <c r="K38" s="74">
        <f t="shared" si="4"/>
        <v>0</v>
      </c>
      <c r="M38" s="148"/>
    </row>
    <row r="39" spans="1:13" s="147" customFormat="1" x14ac:dyDescent="0.3">
      <c r="A39" s="150"/>
      <c r="B39" s="153"/>
      <c r="C39" s="155"/>
      <c r="D39" s="124" t="s">
        <v>77</v>
      </c>
      <c r="E39" s="81"/>
      <c r="F39" s="81"/>
      <c r="G39" s="81"/>
      <c r="H39" s="74"/>
      <c r="I39" s="74"/>
      <c r="J39" s="74"/>
      <c r="K39" s="74">
        <f t="shared" si="4"/>
        <v>0</v>
      </c>
      <c r="M39" s="148">
        <f t="shared" ref="M39:M40" si="23">SUM(E39:J39)</f>
        <v>0</v>
      </c>
    </row>
    <row r="40" spans="1:13" s="147" customFormat="1" x14ac:dyDescent="0.3">
      <c r="A40" s="151"/>
      <c r="B40" s="154"/>
      <c r="C40" s="157"/>
      <c r="D40" s="124" t="s">
        <v>41</v>
      </c>
      <c r="E40" s="81">
        <v>3000</v>
      </c>
      <c r="F40" s="81">
        <v>0</v>
      </c>
      <c r="G40" s="81">
        <v>374.101</v>
      </c>
      <c r="H40" s="74">
        <v>400</v>
      </c>
      <c r="I40" s="74">
        <v>400</v>
      </c>
      <c r="J40" s="74">
        <v>400</v>
      </c>
      <c r="K40" s="74">
        <f t="shared" si="4"/>
        <v>1200</v>
      </c>
      <c r="M40" s="148">
        <f t="shared" si="23"/>
        <v>4574.1010000000006</v>
      </c>
    </row>
    <row r="41" spans="1:13" s="147" customFormat="1" ht="48" x14ac:dyDescent="0.3">
      <c r="A41" s="150"/>
      <c r="B41" s="152"/>
      <c r="C41" s="153"/>
      <c r="D41" s="11" t="s">
        <v>78</v>
      </c>
      <c r="E41" s="83"/>
      <c r="F41" s="83"/>
      <c r="G41" s="83"/>
      <c r="H41" s="74"/>
      <c r="I41" s="74"/>
      <c r="J41" s="74"/>
      <c r="K41" s="74">
        <f t="shared" si="4"/>
        <v>0</v>
      </c>
      <c r="M41" s="148"/>
    </row>
    <row r="42" spans="1:13" s="147" customFormat="1" x14ac:dyDescent="0.3">
      <c r="A42" s="151"/>
      <c r="B42" s="154"/>
      <c r="C42" s="154"/>
      <c r="D42" s="124" t="s">
        <v>22</v>
      </c>
      <c r="E42" s="81"/>
      <c r="F42" s="81"/>
      <c r="G42" s="81"/>
      <c r="H42" s="74"/>
      <c r="I42" s="74"/>
      <c r="J42" s="74"/>
      <c r="K42" s="74">
        <f t="shared" si="4"/>
        <v>0</v>
      </c>
      <c r="M42" s="148"/>
    </row>
    <row r="43" spans="1:13" x14ac:dyDescent="0.3">
      <c r="A43" s="216" t="s">
        <v>69</v>
      </c>
      <c r="B43" s="217" t="s">
        <v>73</v>
      </c>
      <c r="C43" s="217" t="str">
        <f>'пр 6 к МП'!C29</f>
        <v>Обеспечение условий реализации программы и прочие мероприятия</v>
      </c>
      <c r="D43" s="16" t="s">
        <v>38</v>
      </c>
      <c r="E43" s="81">
        <f t="shared" ref="E43:J43" si="24">E45+E46+E47</f>
        <v>43195.625999999997</v>
      </c>
      <c r="F43" s="81">
        <f t="shared" si="24"/>
        <v>45356.22</v>
      </c>
      <c r="G43" s="81">
        <f t="shared" si="24"/>
        <v>51432.811869999998</v>
      </c>
      <c r="H43" s="77">
        <f>H45+H46+H47</f>
        <v>46401.654999999999</v>
      </c>
      <c r="I43" s="77">
        <f t="shared" si="24"/>
        <v>45102.955000000002</v>
      </c>
      <c r="J43" s="77">
        <f t="shared" si="24"/>
        <v>45235.055</v>
      </c>
      <c r="K43" s="77">
        <f t="shared" si="4"/>
        <v>136739.66500000001</v>
      </c>
      <c r="M43" s="62">
        <f t="shared" ref="M43" si="25">SUM(E43:J43)</f>
        <v>276724.32286999997</v>
      </c>
    </row>
    <row r="44" spans="1:13" x14ac:dyDescent="0.3">
      <c r="A44" s="216"/>
      <c r="B44" s="217"/>
      <c r="C44" s="217"/>
      <c r="D44" s="16" t="s">
        <v>21</v>
      </c>
      <c r="E44" s="81"/>
      <c r="F44" s="81"/>
      <c r="G44" s="81"/>
      <c r="H44" s="74"/>
      <c r="I44" s="74"/>
      <c r="J44" s="74"/>
      <c r="K44" s="74"/>
    </row>
    <row r="45" spans="1:13" x14ac:dyDescent="0.3">
      <c r="A45" s="216"/>
      <c r="B45" s="217"/>
      <c r="C45" s="217"/>
      <c r="D45" s="10" t="s">
        <v>76</v>
      </c>
      <c r="E45" s="82">
        <v>171</v>
      </c>
      <c r="F45" s="82">
        <v>196.83</v>
      </c>
      <c r="G45" s="82">
        <v>1582.75</v>
      </c>
      <c r="H45" s="74"/>
      <c r="I45" s="74"/>
      <c r="J45" s="74"/>
      <c r="K45" s="74">
        <f t="shared" si="4"/>
        <v>0</v>
      </c>
      <c r="M45" s="62">
        <f>E45+F45+G45+H45+I45+J45</f>
        <v>1950.58</v>
      </c>
    </row>
    <row r="46" spans="1:13" x14ac:dyDescent="0.3">
      <c r="A46" s="216"/>
      <c r="B46" s="217"/>
      <c r="C46" s="217"/>
      <c r="D46" s="16" t="s">
        <v>77</v>
      </c>
      <c r="E46" s="81">
        <v>14748.9</v>
      </c>
      <c r="F46" s="81">
        <v>15715.7</v>
      </c>
      <c r="G46" s="81">
        <v>16374</v>
      </c>
      <c r="H46" s="74">
        <f>15555.1+1416.8</f>
        <v>16971.900000000001</v>
      </c>
      <c r="I46" s="74">
        <v>15673.2</v>
      </c>
      <c r="J46" s="74">
        <v>15805.3</v>
      </c>
      <c r="K46" s="140">
        <f t="shared" si="4"/>
        <v>48450.400000000001</v>
      </c>
      <c r="M46" s="62">
        <f>E46+F46+G46+H46+I46+J46</f>
        <v>95289</v>
      </c>
    </row>
    <row r="47" spans="1:13" x14ac:dyDescent="0.3">
      <c r="A47" s="216"/>
      <c r="B47" s="217"/>
      <c r="C47" s="217"/>
      <c r="D47" s="16" t="s">
        <v>41</v>
      </c>
      <c r="E47" s="81">
        <v>28275.725999999999</v>
      </c>
      <c r="F47" s="81">
        <v>29443.69</v>
      </c>
      <c r="G47" s="81">
        <v>33476.061869999998</v>
      </c>
      <c r="H47" s="74">
        <v>29429.755000000001</v>
      </c>
      <c r="I47" s="74">
        <v>29429.755000000001</v>
      </c>
      <c r="J47" s="74">
        <v>29429.755000000001</v>
      </c>
      <c r="K47" s="74">
        <f t="shared" si="4"/>
        <v>88289.264999999999</v>
      </c>
      <c r="M47" s="62">
        <f>E47+F47+G47+H47+I47+J47</f>
        <v>179484.74287000002</v>
      </c>
    </row>
    <row r="48" spans="1:13" ht="48" x14ac:dyDescent="0.3">
      <c r="A48" s="216"/>
      <c r="B48" s="217"/>
      <c r="C48" s="217"/>
      <c r="D48" s="11" t="s">
        <v>78</v>
      </c>
      <c r="E48" s="83"/>
      <c r="F48" s="83"/>
      <c r="G48" s="83"/>
      <c r="H48" s="74"/>
      <c r="I48" s="74"/>
      <c r="J48" s="74"/>
      <c r="K48" s="74">
        <f t="shared" si="4"/>
        <v>0</v>
      </c>
      <c r="M48" s="62" t="s">
        <v>206</v>
      </c>
    </row>
    <row r="49" spans="1:13" x14ac:dyDescent="0.3">
      <c r="A49" s="216"/>
      <c r="B49" s="217"/>
      <c r="C49" s="217"/>
      <c r="D49" s="16" t="s">
        <v>22</v>
      </c>
      <c r="E49" s="81"/>
      <c r="F49" s="81"/>
      <c r="G49" s="81"/>
      <c r="H49" s="74"/>
      <c r="I49" s="74"/>
      <c r="J49" s="74"/>
      <c r="K49" s="74"/>
      <c r="M49" s="62">
        <f>E49+F49+G49+H49+I49+J49</f>
        <v>0</v>
      </c>
    </row>
  </sheetData>
  <mergeCells count="24">
    <mergeCell ref="I1:K1"/>
    <mergeCell ref="A9:K9"/>
    <mergeCell ref="B22:B28"/>
    <mergeCell ref="C22:C28"/>
    <mergeCell ref="A12:A13"/>
    <mergeCell ref="B12:B13"/>
    <mergeCell ref="C12:C13"/>
    <mergeCell ref="D12:D13"/>
    <mergeCell ref="A10:K10"/>
    <mergeCell ref="I2:K2"/>
    <mergeCell ref="A5:K5"/>
    <mergeCell ref="A6:K6"/>
    <mergeCell ref="A7:K7"/>
    <mergeCell ref="A8:K8"/>
    <mergeCell ref="A43:A49"/>
    <mergeCell ref="K12:K13"/>
    <mergeCell ref="A15:A21"/>
    <mergeCell ref="B15:B21"/>
    <mergeCell ref="C15:C21"/>
    <mergeCell ref="A29:A35"/>
    <mergeCell ref="B29:B35"/>
    <mergeCell ref="C29:C35"/>
    <mergeCell ref="B43:B49"/>
    <mergeCell ref="C43:C49"/>
  </mergeCells>
  <pageMargins left="0.78740157480314965" right="0.78740157480314965" top="1.1811023622047245" bottom="0.39370078740157483" header="0.31496062992125984" footer="0.31496062992125984"/>
  <pageSetup paperSize="9" scale="88" fitToHeight="0" orientation="landscape" r:id="rId1"/>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29"/>
  <sheetViews>
    <sheetView view="pageBreakPreview" topLeftCell="A4" zoomScaleNormal="70" zoomScaleSheetLayoutView="100" workbookViewId="0">
      <selection activeCell="O7" sqref="O7:P7"/>
    </sheetView>
  </sheetViews>
  <sheetFormatPr defaultRowHeight="15.75" x14ac:dyDescent="0.25"/>
  <cols>
    <col min="1" max="1" width="5.375" style="7" customWidth="1"/>
    <col min="2" max="2" width="40" style="1" customWidth="1"/>
    <col min="3" max="3" width="11.5" style="7" customWidth="1"/>
    <col min="4" max="4" width="14.875" style="1" customWidth="1"/>
    <col min="5" max="5" width="12.875" style="1" customWidth="1"/>
    <col min="6" max="8" width="12" style="1" customWidth="1"/>
    <col min="9" max="16384" width="9" style="1"/>
  </cols>
  <sheetData>
    <row r="1" spans="1:8" ht="87.75" customHeight="1" x14ac:dyDescent="0.25">
      <c r="E1" s="197" t="s">
        <v>195</v>
      </c>
      <c r="F1" s="197"/>
      <c r="G1" s="197"/>
      <c r="H1" s="197"/>
    </row>
    <row r="2" spans="1:8" ht="18.75" x14ac:dyDescent="0.25">
      <c r="A2" s="202" t="s">
        <v>1</v>
      </c>
      <c r="B2" s="202"/>
      <c r="C2" s="202"/>
      <c r="D2" s="202"/>
      <c r="E2" s="202"/>
      <c r="F2" s="202"/>
      <c r="G2" s="202"/>
      <c r="H2" s="202"/>
    </row>
    <row r="3" spans="1:8" ht="18.75" x14ac:dyDescent="0.25">
      <c r="A3" s="225" t="s">
        <v>75</v>
      </c>
      <c r="B3" s="202"/>
      <c r="C3" s="202"/>
      <c r="D3" s="202"/>
      <c r="E3" s="202"/>
      <c r="F3" s="202"/>
      <c r="G3" s="202"/>
      <c r="H3" s="202"/>
    </row>
    <row r="4" spans="1:8" ht="36" customHeight="1" x14ac:dyDescent="0.25">
      <c r="A4" s="225" t="s">
        <v>196</v>
      </c>
      <c r="B4" s="202"/>
      <c r="C4" s="202"/>
      <c r="D4" s="202"/>
      <c r="E4" s="202"/>
      <c r="F4" s="202"/>
      <c r="G4" s="202"/>
      <c r="H4" s="202"/>
    </row>
    <row r="5" spans="1:8" ht="18.75" x14ac:dyDescent="0.25">
      <c r="A5" s="13"/>
    </row>
    <row r="6" spans="1:8" x14ac:dyDescent="0.25">
      <c r="A6" s="198" t="s">
        <v>19</v>
      </c>
      <c r="B6" s="198" t="s">
        <v>47</v>
      </c>
      <c r="C6" s="198" t="s">
        <v>2</v>
      </c>
      <c r="D6" s="198" t="s">
        <v>48</v>
      </c>
      <c r="E6" s="198" t="s">
        <v>49</v>
      </c>
      <c r="F6" s="198"/>
      <c r="G6" s="198"/>
      <c r="H6" s="198"/>
    </row>
    <row r="7" spans="1:8" x14ac:dyDescent="0.25">
      <c r="A7" s="198"/>
      <c r="B7" s="198"/>
      <c r="C7" s="198"/>
      <c r="D7" s="198"/>
      <c r="E7" s="3" t="s">
        <v>62</v>
      </c>
      <c r="F7" s="6" t="s">
        <v>54</v>
      </c>
      <c r="G7" s="6" t="s">
        <v>55</v>
      </c>
      <c r="H7" s="6" t="s">
        <v>56</v>
      </c>
    </row>
    <row r="8" spans="1:8" x14ac:dyDescent="0.25">
      <c r="A8" s="14">
        <v>1</v>
      </c>
      <c r="B8" s="4">
        <v>2</v>
      </c>
      <c r="C8" s="14">
        <v>3</v>
      </c>
      <c r="D8" s="4">
        <v>4</v>
      </c>
      <c r="E8" s="4">
        <v>5</v>
      </c>
      <c r="F8" s="4">
        <v>6</v>
      </c>
      <c r="G8" s="4">
        <v>7</v>
      </c>
      <c r="H8" s="4">
        <v>8</v>
      </c>
    </row>
    <row r="9" spans="1:8" ht="50.25" customHeight="1" x14ac:dyDescent="0.25">
      <c r="A9" s="222" t="str">
        <f>'пр 2 к ПП1'!A10:L10</f>
        <v>Цель. Совершенствование системы комплексного благоустройства в населенных пунктах, расположенных на межселенной территории Туруханского района.</v>
      </c>
      <c r="B9" s="223"/>
      <c r="C9" s="223"/>
      <c r="D9" s="223"/>
      <c r="E9" s="223"/>
      <c r="F9" s="223"/>
      <c r="G9" s="223"/>
      <c r="H9" s="224"/>
    </row>
    <row r="10" spans="1:8" ht="33" customHeight="1" x14ac:dyDescent="0.25">
      <c r="A10" s="221" t="str">
        <f>'пр 2 к ПП1'!A11:L11</f>
        <v>Задача. Повышение уровня и качества жизни сельского населения путем создания комфортных условий жизнедеятельности в 12 населенных пунктах, расположенных на межселенной территории Туруханского района.</v>
      </c>
      <c r="B10" s="221"/>
      <c r="C10" s="221"/>
      <c r="D10" s="221"/>
      <c r="E10" s="221"/>
      <c r="F10" s="221"/>
      <c r="G10" s="221"/>
      <c r="H10" s="221"/>
    </row>
    <row r="11" spans="1:8" ht="69" customHeight="1" x14ac:dyDescent="0.25">
      <c r="A11" s="111" t="s">
        <v>3</v>
      </c>
      <c r="B11" s="116" t="s">
        <v>90</v>
      </c>
      <c r="C11" s="111" t="s">
        <v>89</v>
      </c>
      <c r="D11" s="111" t="s">
        <v>148</v>
      </c>
      <c r="E11" s="119">
        <v>2</v>
      </c>
      <c r="F11" s="119">
        <v>2</v>
      </c>
      <c r="G11" s="119">
        <v>2</v>
      </c>
      <c r="H11" s="119">
        <v>2</v>
      </c>
    </row>
    <row r="12" spans="1:8" ht="76.5" customHeight="1" x14ac:dyDescent="0.25">
      <c r="A12" s="111" t="s">
        <v>66</v>
      </c>
      <c r="B12" s="116" t="s">
        <v>92</v>
      </c>
      <c r="C12" s="111" t="s">
        <v>147</v>
      </c>
      <c r="D12" s="111" t="s">
        <v>170</v>
      </c>
      <c r="E12" s="120">
        <v>2</v>
      </c>
      <c r="F12" s="120">
        <v>2</v>
      </c>
      <c r="G12" s="120">
        <v>2</v>
      </c>
      <c r="H12" s="120">
        <v>2</v>
      </c>
    </row>
    <row r="13" spans="1:8" ht="76.5" customHeight="1" x14ac:dyDescent="0.25">
      <c r="A13" s="111" t="s">
        <v>68</v>
      </c>
      <c r="B13" s="118" t="s">
        <v>93</v>
      </c>
      <c r="C13" s="111" t="s">
        <v>147</v>
      </c>
      <c r="D13" s="111" t="s">
        <v>170</v>
      </c>
      <c r="E13" s="120">
        <v>12</v>
      </c>
      <c r="F13" s="120">
        <v>12</v>
      </c>
      <c r="G13" s="120">
        <v>12</v>
      </c>
      <c r="H13" s="120">
        <v>12</v>
      </c>
    </row>
    <row r="14" spans="1:8" ht="73.5" customHeight="1" x14ac:dyDescent="0.25">
      <c r="A14" s="114" t="s">
        <v>69</v>
      </c>
      <c r="B14" s="116" t="s">
        <v>94</v>
      </c>
      <c r="C14" s="115" t="s">
        <v>102</v>
      </c>
      <c r="D14" s="111" t="s">
        <v>170</v>
      </c>
      <c r="E14" s="121">
        <v>5</v>
      </c>
      <c r="F14" s="121">
        <v>5</v>
      </c>
      <c r="G14" s="121">
        <v>5</v>
      </c>
      <c r="H14" s="121">
        <v>5</v>
      </c>
    </row>
    <row r="15" spans="1:8" ht="18.75" x14ac:dyDescent="0.25">
      <c r="A15" s="13"/>
    </row>
    <row r="16" spans="1:8" ht="18.75" x14ac:dyDescent="0.25">
      <c r="A16" s="13"/>
    </row>
    <row r="17" spans="1:12" x14ac:dyDescent="0.25">
      <c r="L17" s="1">
        <v>3000</v>
      </c>
    </row>
    <row r="18" spans="1:12" x14ac:dyDescent="0.25">
      <c r="L18" s="1">
        <v>300</v>
      </c>
    </row>
    <row r="19" spans="1:12" x14ac:dyDescent="0.25">
      <c r="A19" s="215" t="s">
        <v>231</v>
      </c>
      <c r="B19" s="215"/>
      <c r="C19" s="215"/>
      <c r="D19" s="215"/>
      <c r="E19" s="215"/>
      <c r="F19" s="215"/>
      <c r="G19" s="215"/>
      <c r="L19" s="1">
        <v>17650.099999999999</v>
      </c>
    </row>
    <row r="20" spans="1:12" x14ac:dyDescent="0.25">
      <c r="A20" s="215"/>
      <c r="B20" s="215"/>
      <c r="C20" s="215"/>
      <c r="D20" s="215"/>
      <c r="E20" s="215"/>
      <c r="F20" s="215"/>
      <c r="G20" s="215"/>
      <c r="L20" s="1">
        <v>530</v>
      </c>
    </row>
    <row r="21" spans="1:12" x14ac:dyDescent="0.25">
      <c r="A21" s="215"/>
      <c r="B21" s="215"/>
      <c r="C21" s="215"/>
      <c r="D21" s="215"/>
      <c r="E21" s="215"/>
      <c r="F21" s="215"/>
      <c r="G21" s="215"/>
      <c r="H21" s="117" t="s">
        <v>92</v>
      </c>
      <c r="L21" s="1">
        <f>SUM(L17:L20)</f>
        <v>21480.1</v>
      </c>
    </row>
    <row r="22" spans="1:12" x14ac:dyDescent="0.25">
      <c r="A22" s="215"/>
      <c r="B22" s="215"/>
      <c r="C22" s="215"/>
      <c r="D22" s="215"/>
      <c r="E22" s="215"/>
      <c r="F22" s="215"/>
      <c r="G22" s="215"/>
    </row>
    <row r="23" spans="1:12" x14ac:dyDescent="0.25">
      <c r="A23" s="215"/>
      <c r="B23" s="215"/>
      <c r="C23" s="215"/>
      <c r="D23" s="215"/>
      <c r="E23" s="215"/>
      <c r="F23" s="215"/>
      <c r="G23" s="215"/>
    </row>
    <row r="24" spans="1:12" x14ac:dyDescent="0.25">
      <c r="A24" s="215"/>
      <c r="B24" s="215"/>
      <c r="C24" s="215"/>
      <c r="D24" s="215"/>
      <c r="E24" s="215"/>
      <c r="F24" s="215"/>
      <c r="G24" s="215"/>
    </row>
    <row r="25" spans="1:12" x14ac:dyDescent="0.25">
      <c r="A25" s="215"/>
      <c r="B25" s="215"/>
      <c r="C25" s="215"/>
      <c r="D25" s="215"/>
      <c r="E25" s="215"/>
      <c r="F25" s="215"/>
      <c r="G25" s="215"/>
    </row>
    <row r="26" spans="1:12" x14ac:dyDescent="0.25">
      <c r="A26" s="215"/>
      <c r="B26" s="215"/>
      <c r="C26" s="215"/>
      <c r="D26" s="215"/>
      <c r="E26" s="215"/>
      <c r="F26" s="215"/>
      <c r="G26" s="215"/>
    </row>
    <row r="27" spans="1:12" x14ac:dyDescent="0.25">
      <c r="A27" s="215"/>
      <c r="B27" s="215"/>
      <c r="C27" s="215"/>
      <c r="D27" s="215"/>
      <c r="E27" s="215"/>
      <c r="F27" s="215"/>
      <c r="G27" s="215"/>
    </row>
    <row r="28" spans="1:12" x14ac:dyDescent="0.25">
      <c r="A28" s="215"/>
      <c r="B28" s="215"/>
      <c r="C28" s="215"/>
      <c r="D28" s="215"/>
      <c r="E28" s="215"/>
      <c r="F28" s="215"/>
      <c r="G28" s="215"/>
    </row>
    <row r="29" spans="1:12" x14ac:dyDescent="0.25">
      <c r="A29" s="215"/>
      <c r="B29" s="215"/>
      <c r="C29" s="215"/>
      <c r="D29" s="215"/>
      <c r="E29" s="215"/>
      <c r="F29" s="215"/>
      <c r="G29" s="215"/>
    </row>
  </sheetData>
  <mergeCells count="12">
    <mergeCell ref="A19:G29"/>
    <mergeCell ref="E1:H1"/>
    <mergeCell ref="A10:H10"/>
    <mergeCell ref="A9:H9"/>
    <mergeCell ref="A2:H2"/>
    <mergeCell ref="A3:H3"/>
    <mergeCell ref="A6:A7"/>
    <mergeCell ref="B6:B7"/>
    <mergeCell ref="C6:C7"/>
    <mergeCell ref="D6:D7"/>
    <mergeCell ref="E6:H6"/>
    <mergeCell ref="A4:H4"/>
  </mergeCells>
  <pageMargins left="0.78740157480314965" right="0.78740157480314965" top="1.1811023622047245" bottom="0.39370078740157483" header="0.31496062992125984" footer="0.31496062992125984"/>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H17"/>
  <sheetViews>
    <sheetView zoomScaleNormal="100" workbookViewId="0">
      <selection activeCell="E12" sqref="E12"/>
    </sheetView>
  </sheetViews>
  <sheetFormatPr defaultRowHeight="15.75" x14ac:dyDescent="0.25"/>
  <cols>
    <col min="1" max="1" width="5.375" style="7" customWidth="1"/>
    <col min="2" max="2" width="42.125" style="1" customWidth="1"/>
    <col min="3" max="3" width="11.5" style="7" customWidth="1"/>
    <col min="4" max="4" width="14.875" style="1" customWidth="1"/>
    <col min="5" max="5" width="13.625" style="1" customWidth="1"/>
    <col min="6" max="8" width="12" style="1" customWidth="1"/>
    <col min="9" max="16384" width="9" style="1"/>
  </cols>
  <sheetData>
    <row r="1" spans="1:8" ht="92.25" customHeight="1" x14ac:dyDescent="0.25">
      <c r="E1" s="197" t="s">
        <v>197</v>
      </c>
      <c r="F1" s="197"/>
      <c r="G1" s="197"/>
      <c r="H1" s="197"/>
    </row>
    <row r="2" spans="1:8" ht="18.75" x14ac:dyDescent="0.25">
      <c r="A2" s="13"/>
    </row>
    <row r="3" spans="1:8" ht="18.75" x14ac:dyDescent="0.25">
      <c r="A3" s="13"/>
    </row>
    <row r="4" spans="1:8" ht="18.75" x14ac:dyDescent="0.25">
      <c r="A4" s="202" t="s">
        <v>1</v>
      </c>
      <c r="B4" s="202"/>
      <c r="C4" s="202"/>
      <c r="D4" s="202"/>
      <c r="E4" s="202"/>
      <c r="F4" s="202"/>
      <c r="G4" s="202"/>
      <c r="H4" s="202"/>
    </row>
    <row r="5" spans="1:8" ht="48" customHeight="1" x14ac:dyDescent="0.25">
      <c r="A5" s="225" t="s">
        <v>198</v>
      </c>
      <c r="B5" s="202"/>
      <c r="C5" s="202"/>
      <c r="D5" s="202"/>
      <c r="E5" s="202"/>
      <c r="F5" s="202"/>
      <c r="G5" s="202"/>
      <c r="H5" s="202"/>
    </row>
    <row r="6" spans="1:8" ht="18.75" x14ac:dyDescent="0.25">
      <c r="A6" s="13"/>
    </row>
    <row r="7" spans="1:8" x14ac:dyDescent="0.25">
      <c r="A7" s="198" t="s">
        <v>19</v>
      </c>
      <c r="B7" s="198" t="s">
        <v>47</v>
      </c>
      <c r="C7" s="198" t="s">
        <v>2</v>
      </c>
      <c r="D7" s="198" t="s">
        <v>48</v>
      </c>
      <c r="E7" s="198" t="s">
        <v>49</v>
      </c>
      <c r="F7" s="198"/>
      <c r="G7" s="198"/>
      <c r="H7" s="198"/>
    </row>
    <row r="8" spans="1:8" x14ac:dyDescent="0.25">
      <c r="A8" s="198"/>
      <c r="B8" s="198"/>
      <c r="C8" s="198"/>
      <c r="D8" s="198"/>
      <c r="E8" s="15" t="s">
        <v>62</v>
      </c>
      <c r="F8" s="14" t="s">
        <v>54</v>
      </c>
      <c r="G8" s="14" t="s">
        <v>55</v>
      </c>
      <c r="H8" s="14" t="s">
        <v>56</v>
      </c>
    </row>
    <row r="9" spans="1:8" x14ac:dyDescent="0.25">
      <c r="A9" s="14">
        <v>1</v>
      </c>
      <c r="B9" s="14">
        <v>2</v>
      </c>
      <c r="C9" s="14">
        <v>3</v>
      </c>
      <c r="D9" s="14">
        <v>4</v>
      </c>
      <c r="E9" s="14">
        <v>5</v>
      </c>
      <c r="F9" s="14">
        <v>6</v>
      </c>
      <c r="G9" s="14">
        <v>7</v>
      </c>
      <c r="H9" s="14">
        <v>8</v>
      </c>
    </row>
    <row r="10" spans="1:8" x14ac:dyDescent="0.25">
      <c r="A10" s="226" t="str">
        <f>'пр 2 к ПП2'!A10:L10</f>
        <v>Цель. 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v>
      </c>
      <c r="B10" s="227"/>
      <c r="C10" s="227"/>
      <c r="D10" s="227"/>
      <c r="E10" s="227"/>
      <c r="F10" s="227"/>
      <c r="G10" s="227"/>
      <c r="H10" s="228"/>
    </row>
    <row r="11" spans="1:8" ht="42.75" customHeight="1" x14ac:dyDescent="0.25">
      <c r="A11" s="226" t="str">
        <f>'пр 2 к ПП2'!A11:L11</f>
        <v>Задача 1. Осуществление мероприятий, направленных на содействие занятости безработных граждан, предоставление им возможности получать гарантированный заработок, сохранить мотивацию к труду;</v>
      </c>
      <c r="B11" s="227"/>
      <c r="C11" s="227"/>
      <c r="D11" s="227"/>
      <c r="E11" s="227"/>
      <c r="F11" s="227"/>
      <c r="G11" s="227"/>
      <c r="H11" s="228"/>
    </row>
    <row r="12" spans="1:8" ht="80.25" customHeight="1" x14ac:dyDescent="0.25">
      <c r="A12" s="14" t="s">
        <v>3</v>
      </c>
      <c r="B12" s="135" t="s">
        <v>95</v>
      </c>
      <c r="C12" s="14" t="s">
        <v>144</v>
      </c>
      <c r="D12" s="14" t="s">
        <v>65</v>
      </c>
      <c r="E12" s="252">
        <v>143</v>
      </c>
      <c r="F12" s="113" t="s">
        <v>101</v>
      </c>
      <c r="G12" s="113" t="s">
        <v>101</v>
      </c>
      <c r="H12" s="113" t="s">
        <v>101</v>
      </c>
    </row>
    <row r="13" spans="1:8" x14ac:dyDescent="0.25">
      <c r="A13" s="14"/>
      <c r="B13" s="12"/>
      <c r="C13" s="14"/>
      <c r="D13" s="14"/>
      <c r="E13" s="112"/>
      <c r="F13" s="112"/>
      <c r="G13" s="112"/>
      <c r="H13" s="112"/>
    </row>
    <row r="14" spans="1:8" ht="18.75" x14ac:dyDescent="0.25">
      <c r="A14" s="13"/>
    </row>
    <row r="17" spans="5:5" x14ac:dyDescent="0.25">
      <c r="E17" s="55"/>
    </row>
  </sheetData>
  <mergeCells count="10">
    <mergeCell ref="E1:H1"/>
    <mergeCell ref="A10:H10"/>
    <mergeCell ref="A11:H11"/>
    <mergeCell ref="A4:H4"/>
    <mergeCell ref="A5:H5"/>
    <mergeCell ref="A7:A8"/>
    <mergeCell ref="B7:B8"/>
    <mergeCell ref="C7:C8"/>
    <mergeCell ref="D7:D8"/>
    <mergeCell ref="E7:H7"/>
  </mergeCells>
  <pageMargins left="0.78740157480314965" right="0.78740157480314965" top="1.1811023622047245" bottom="0.39370078740157483" header="0.31496062992125984" footer="0.31496062992125984"/>
  <pageSetup paperSize="9" scale="9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R32"/>
  <sheetViews>
    <sheetView view="pageBreakPreview" topLeftCell="A25" zoomScale="115" zoomScaleNormal="85" zoomScaleSheetLayoutView="115" workbookViewId="0">
      <selection activeCell="L30" sqref="L30"/>
    </sheetView>
  </sheetViews>
  <sheetFormatPr defaultRowHeight="15.75" x14ac:dyDescent="0.25"/>
  <cols>
    <col min="1" max="1" width="4.875" style="7" customWidth="1"/>
    <col min="2" max="2" width="15.75" style="1" customWidth="1"/>
    <col min="3" max="3" width="17.375" style="1" customWidth="1"/>
    <col min="4" max="4" width="24.5" style="1" customWidth="1"/>
    <col min="5" max="5" width="9" style="7"/>
    <col min="6" max="8" width="9" style="1"/>
    <col min="9" max="9" width="12.25" style="1" customWidth="1"/>
    <col min="10" max="10" width="13.875" style="1" customWidth="1"/>
    <col min="11" max="11" width="12.25" style="1" customWidth="1"/>
    <col min="12" max="12" width="14.25" style="1" customWidth="1"/>
    <col min="13" max="14" width="10.875" style="1" bestFit="1" customWidth="1"/>
    <col min="15" max="16384" width="9" style="1"/>
  </cols>
  <sheetData>
    <row r="1" spans="1:14" ht="15.75" customHeight="1" x14ac:dyDescent="0.25">
      <c r="I1" s="196" t="s">
        <v>214</v>
      </c>
      <c r="J1" s="196"/>
      <c r="K1" s="196"/>
      <c r="L1" s="196"/>
    </row>
    <row r="2" spans="1:14" ht="73.5" customHeight="1" x14ac:dyDescent="0.25">
      <c r="I2" s="197" t="s">
        <v>192</v>
      </c>
      <c r="J2" s="197"/>
      <c r="K2" s="197"/>
      <c r="L2" s="197"/>
    </row>
    <row r="3" spans="1:14" ht="18.75" x14ac:dyDescent="0.25">
      <c r="A3" s="17"/>
    </row>
    <row r="4" spans="1:14" ht="18.75" x14ac:dyDescent="0.25">
      <c r="A4" s="17"/>
    </row>
    <row r="5" spans="1:14" ht="18.75" x14ac:dyDescent="0.25">
      <c r="A5" s="202" t="s">
        <v>0</v>
      </c>
      <c r="B5" s="202"/>
      <c r="C5" s="202"/>
      <c r="D5" s="202"/>
      <c r="E5" s="202"/>
      <c r="F5" s="202"/>
      <c r="G5" s="202"/>
      <c r="H5" s="202"/>
      <c r="I5" s="202"/>
      <c r="J5" s="202"/>
      <c r="K5" s="202"/>
      <c r="L5" s="202"/>
    </row>
    <row r="6" spans="1:14" ht="18.75" x14ac:dyDescent="0.25">
      <c r="A6" s="202" t="s">
        <v>80</v>
      </c>
      <c r="B6" s="202"/>
      <c r="C6" s="202"/>
      <c r="D6" s="202"/>
      <c r="E6" s="202"/>
      <c r="F6" s="202"/>
      <c r="G6" s="202"/>
      <c r="H6" s="202"/>
      <c r="I6" s="202"/>
      <c r="J6" s="202"/>
      <c r="K6" s="202"/>
      <c r="L6" s="202"/>
    </row>
    <row r="7" spans="1:14" ht="18.75" x14ac:dyDescent="0.25">
      <c r="A7" s="202" t="s">
        <v>81</v>
      </c>
      <c r="B7" s="202"/>
      <c r="C7" s="202"/>
      <c r="D7" s="202"/>
      <c r="E7" s="202"/>
      <c r="F7" s="202"/>
      <c r="G7" s="202"/>
      <c r="H7" s="202"/>
      <c r="I7" s="202"/>
      <c r="J7" s="202"/>
      <c r="K7" s="202"/>
      <c r="L7" s="202"/>
    </row>
    <row r="8" spans="1:14" ht="18.75" x14ac:dyDescent="0.25">
      <c r="A8" s="202" t="s">
        <v>37</v>
      </c>
      <c r="B8" s="202"/>
      <c r="C8" s="202"/>
      <c r="D8" s="202"/>
      <c r="E8" s="202"/>
      <c r="F8" s="202"/>
      <c r="G8" s="202"/>
      <c r="H8" s="202"/>
      <c r="I8" s="202"/>
      <c r="J8" s="202"/>
      <c r="K8" s="202"/>
      <c r="L8" s="202"/>
    </row>
    <row r="9" spans="1:14" ht="18.75" x14ac:dyDescent="0.25">
      <c r="A9" s="17"/>
    </row>
    <row r="10" spans="1:14" ht="18.75" x14ac:dyDescent="0.25">
      <c r="L10" s="8" t="s">
        <v>20</v>
      </c>
    </row>
    <row r="11" spans="1:14" ht="60" customHeight="1" x14ac:dyDescent="0.25">
      <c r="A11" s="198" t="s">
        <v>19</v>
      </c>
      <c r="B11" s="198" t="s">
        <v>34</v>
      </c>
      <c r="C11" s="198" t="s">
        <v>35</v>
      </c>
      <c r="D11" s="198" t="s">
        <v>23</v>
      </c>
      <c r="E11" s="198" t="s">
        <v>24</v>
      </c>
      <c r="F11" s="198"/>
      <c r="G11" s="198"/>
      <c r="H11" s="198"/>
      <c r="I11" s="6" t="s">
        <v>54</v>
      </c>
      <c r="J11" s="6" t="s">
        <v>55</v>
      </c>
      <c r="K11" s="6" t="s">
        <v>56</v>
      </c>
      <c r="L11" s="198" t="s">
        <v>25</v>
      </c>
    </row>
    <row r="12" spans="1:14" ht="49.5" customHeight="1" x14ac:dyDescent="0.25">
      <c r="A12" s="198"/>
      <c r="B12" s="198"/>
      <c r="C12" s="198"/>
      <c r="D12" s="198"/>
      <c r="E12" s="18" t="s">
        <v>26</v>
      </c>
      <c r="F12" s="4" t="s">
        <v>27</v>
      </c>
      <c r="G12" s="4" t="s">
        <v>28</v>
      </c>
      <c r="H12" s="4" t="s">
        <v>29</v>
      </c>
      <c r="I12" s="4" t="s">
        <v>30</v>
      </c>
      <c r="J12" s="4" t="s">
        <v>30</v>
      </c>
      <c r="K12" s="4" t="s">
        <v>30</v>
      </c>
      <c r="L12" s="198"/>
    </row>
    <row r="13" spans="1:14" x14ac:dyDescent="0.25">
      <c r="A13" s="18">
        <v>1</v>
      </c>
      <c r="B13" s="4">
        <v>2</v>
      </c>
      <c r="C13" s="4">
        <v>3</v>
      </c>
      <c r="D13" s="4">
        <v>4</v>
      </c>
      <c r="E13" s="18">
        <v>5</v>
      </c>
      <c r="F13" s="4">
        <v>6</v>
      </c>
      <c r="G13" s="4">
        <v>7</v>
      </c>
      <c r="H13" s="4">
        <v>8</v>
      </c>
      <c r="I13" s="4">
        <v>9</v>
      </c>
      <c r="J13" s="4">
        <v>10</v>
      </c>
      <c r="K13" s="4">
        <v>11</v>
      </c>
      <c r="L13" s="4">
        <v>12</v>
      </c>
    </row>
    <row r="14" spans="1:14" s="29" customFormat="1" ht="78.75" x14ac:dyDescent="0.25">
      <c r="A14" s="231">
        <v>1</v>
      </c>
      <c r="B14" s="232" t="s">
        <v>40</v>
      </c>
      <c r="C14" s="232" t="s">
        <v>103</v>
      </c>
      <c r="D14" s="27" t="s">
        <v>79</v>
      </c>
      <c r="E14" s="28" t="s">
        <v>31</v>
      </c>
      <c r="F14" s="28" t="s">
        <v>31</v>
      </c>
      <c r="G14" s="28" t="s">
        <v>31</v>
      </c>
      <c r="H14" s="71" t="s">
        <v>31</v>
      </c>
      <c r="I14" s="72">
        <f>I16+I17</f>
        <v>74519.103000000003</v>
      </c>
      <c r="J14" s="72">
        <f>J16+J17</f>
        <v>73220.403000000006</v>
      </c>
      <c r="K14" s="72">
        <f>K16+K17</f>
        <v>73352.502999999997</v>
      </c>
      <c r="L14" s="72">
        <f>L16+L17</f>
        <v>221092.00900000005</v>
      </c>
      <c r="M14" s="75">
        <f>I14-73394.838</f>
        <v>1124.2649999999994</v>
      </c>
      <c r="N14" s="75"/>
    </row>
    <row r="15" spans="1:14" s="29" customFormat="1" x14ac:dyDescent="0.25">
      <c r="A15" s="231"/>
      <c r="B15" s="232"/>
      <c r="C15" s="232"/>
      <c r="D15" s="27" t="s">
        <v>32</v>
      </c>
      <c r="E15" s="28"/>
      <c r="F15" s="28" t="s">
        <v>31</v>
      </c>
      <c r="G15" s="28" t="s">
        <v>31</v>
      </c>
      <c r="H15" s="71" t="s">
        <v>31</v>
      </c>
      <c r="I15" s="72"/>
      <c r="J15" s="72"/>
      <c r="K15" s="72"/>
      <c r="L15" s="72">
        <f t="shared" ref="L15:L28" si="0">SUM(I15:K15)</f>
        <v>0</v>
      </c>
    </row>
    <row r="16" spans="1:14" s="29" customFormat="1" ht="31.5" x14ac:dyDescent="0.25">
      <c r="A16" s="231"/>
      <c r="B16" s="232"/>
      <c r="C16" s="232"/>
      <c r="D16" s="27" t="s">
        <v>63</v>
      </c>
      <c r="E16" s="28">
        <v>241</v>
      </c>
      <c r="F16" s="28" t="s">
        <v>31</v>
      </c>
      <c r="G16" s="28" t="s">
        <v>31</v>
      </c>
      <c r="H16" s="71" t="s">
        <v>31</v>
      </c>
      <c r="I16" s="72">
        <f>I25</f>
        <v>1124.2650000000001</v>
      </c>
      <c r="J16" s="72">
        <f>J25</f>
        <v>1124.2650000000001</v>
      </c>
      <c r="K16" s="72">
        <f>K25</f>
        <v>1124.2650000000001</v>
      </c>
      <c r="L16" s="72">
        <f>L25</f>
        <v>3372.7950000000001</v>
      </c>
      <c r="N16" s="75"/>
    </row>
    <row r="17" spans="1:18" s="29" customFormat="1" ht="63" x14ac:dyDescent="0.25">
      <c r="A17" s="231"/>
      <c r="B17" s="232"/>
      <c r="C17" s="232"/>
      <c r="D17" s="27" t="s">
        <v>74</v>
      </c>
      <c r="E17" s="28">
        <v>242</v>
      </c>
      <c r="F17" s="28" t="s">
        <v>31</v>
      </c>
      <c r="G17" s="28" t="s">
        <v>31</v>
      </c>
      <c r="H17" s="71" t="s">
        <v>31</v>
      </c>
      <c r="I17" s="72">
        <f>I18+I24+I26+I29</f>
        <v>73394.838000000003</v>
      </c>
      <c r="J17" s="72">
        <f>J18+J24+J26+J29</f>
        <v>72096.138000000006</v>
      </c>
      <c r="K17" s="72">
        <f>K18+K24+K26+K29</f>
        <v>72228.237999999998</v>
      </c>
      <c r="L17" s="72">
        <f t="shared" si="0"/>
        <v>217719.21400000004</v>
      </c>
      <c r="M17" s="75"/>
      <c r="N17" s="75"/>
    </row>
    <row r="18" spans="1:18" s="29" customFormat="1" ht="94.5" x14ac:dyDescent="0.25">
      <c r="A18" s="229" t="s">
        <v>3</v>
      </c>
      <c r="B18" s="230" t="s">
        <v>15</v>
      </c>
      <c r="C18" s="230" t="s">
        <v>104</v>
      </c>
      <c r="D18" s="30" t="s">
        <v>36</v>
      </c>
      <c r="E18" s="22"/>
      <c r="F18" s="22" t="s">
        <v>31</v>
      </c>
      <c r="G18" s="22" t="s">
        <v>31</v>
      </c>
      <c r="H18" s="132" t="s">
        <v>31</v>
      </c>
      <c r="I18" s="133">
        <f>I20</f>
        <v>26241.928</v>
      </c>
      <c r="J18" s="133">
        <f>J20</f>
        <v>26241.928</v>
      </c>
      <c r="K18" s="133">
        <f>K20</f>
        <v>26241.928</v>
      </c>
      <c r="L18" s="133">
        <f>I18+J18+K18</f>
        <v>78725.784</v>
      </c>
    </row>
    <row r="19" spans="1:18" s="29" customFormat="1" x14ac:dyDescent="0.25">
      <c r="A19" s="229"/>
      <c r="B19" s="230"/>
      <c r="C19" s="230"/>
      <c r="D19" s="30" t="s">
        <v>32</v>
      </c>
      <c r="E19" s="22"/>
      <c r="F19" s="22" t="s">
        <v>31</v>
      </c>
      <c r="G19" s="22" t="s">
        <v>31</v>
      </c>
      <c r="H19" s="73" t="s">
        <v>31</v>
      </c>
      <c r="I19" s="74"/>
      <c r="J19" s="74"/>
      <c r="K19" s="74"/>
      <c r="L19" s="74">
        <f t="shared" si="0"/>
        <v>0</v>
      </c>
    </row>
    <row r="20" spans="1:18" s="29" customFormat="1" ht="63" x14ac:dyDescent="0.25">
      <c r="A20" s="229"/>
      <c r="B20" s="230"/>
      <c r="C20" s="230"/>
      <c r="D20" s="30" t="s">
        <v>74</v>
      </c>
      <c r="E20" s="22">
        <f>E17</f>
        <v>242</v>
      </c>
      <c r="F20" s="22" t="s">
        <v>31</v>
      </c>
      <c r="G20" s="22" t="s">
        <v>31</v>
      </c>
      <c r="H20" s="73" t="s">
        <v>31</v>
      </c>
      <c r="I20" s="88">
        <v>26241.928</v>
      </c>
      <c r="J20" s="74">
        <v>26241.928</v>
      </c>
      <c r="K20" s="74">
        <v>26241.928</v>
      </c>
      <c r="L20" s="74">
        <f t="shared" si="0"/>
        <v>78725.784</v>
      </c>
    </row>
    <row r="21" spans="1:18" s="29" customFormat="1" x14ac:dyDescent="0.25">
      <c r="A21" s="229"/>
      <c r="B21" s="230"/>
      <c r="C21" s="230"/>
      <c r="D21" s="30"/>
      <c r="E21" s="22"/>
      <c r="F21" s="22" t="s">
        <v>31</v>
      </c>
      <c r="G21" s="22" t="s">
        <v>31</v>
      </c>
      <c r="H21" s="73" t="s">
        <v>31</v>
      </c>
      <c r="I21" s="74"/>
      <c r="J21" s="74"/>
      <c r="K21" s="74"/>
      <c r="L21" s="74"/>
    </row>
    <row r="22" spans="1:18" s="29" customFormat="1" ht="31.5" x14ac:dyDescent="0.25">
      <c r="A22" s="229" t="s">
        <v>66</v>
      </c>
      <c r="B22" s="230" t="s">
        <v>71</v>
      </c>
      <c r="C22" s="230" t="s">
        <v>105</v>
      </c>
      <c r="D22" s="30" t="s">
        <v>33</v>
      </c>
      <c r="E22" s="22"/>
      <c r="F22" s="22" t="s">
        <v>31</v>
      </c>
      <c r="G22" s="22" t="s">
        <v>31</v>
      </c>
      <c r="H22" s="132" t="s">
        <v>31</v>
      </c>
      <c r="I22" s="133">
        <f>I24+I25</f>
        <v>1475.52</v>
      </c>
      <c r="J22" s="133">
        <f>J24+J25</f>
        <v>1475.52</v>
      </c>
      <c r="K22" s="133">
        <f>K24+K25</f>
        <v>1475.52</v>
      </c>
      <c r="L22" s="133">
        <f t="shared" si="0"/>
        <v>4426.5599999999995</v>
      </c>
    </row>
    <row r="23" spans="1:18" s="29" customFormat="1" x14ac:dyDescent="0.25">
      <c r="A23" s="229"/>
      <c r="B23" s="230"/>
      <c r="C23" s="230"/>
      <c r="D23" s="30" t="s">
        <v>32</v>
      </c>
      <c r="E23" s="22"/>
      <c r="F23" s="22" t="s">
        <v>31</v>
      </c>
      <c r="G23" s="22" t="s">
        <v>31</v>
      </c>
      <c r="H23" s="73" t="s">
        <v>31</v>
      </c>
      <c r="I23" s="74"/>
      <c r="J23" s="89"/>
      <c r="K23" s="74"/>
      <c r="L23" s="74">
        <f t="shared" si="0"/>
        <v>0</v>
      </c>
    </row>
    <row r="24" spans="1:18" s="29" customFormat="1" ht="63" x14ac:dyDescent="0.25">
      <c r="A24" s="229"/>
      <c r="B24" s="230"/>
      <c r="C24" s="230"/>
      <c r="D24" s="69" t="s">
        <v>74</v>
      </c>
      <c r="E24" s="22">
        <v>242</v>
      </c>
      <c r="F24" s="22"/>
      <c r="G24" s="22"/>
      <c r="H24" s="73"/>
      <c r="I24" s="86">
        <v>351.255</v>
      </c>
      <c r="J24" s="86">
        <v>351.255</v>
      </c>
      <c r="K24" s="86">
        <v>351.255</v>
      </c>
      <c r="L24" s="87">
        <f>I24+J24+K24</f>
        <v>1053.7649999999999</v>
      </c>
    </row>
    <row r="25" spans="1:18" s="29" customFormat="1" ht="31.5" x14ac:dyDescent="0.25">
      <c r="A25" s="229"/>
      <c r="B25" s="230"/>
      <c r="C25" s="230"/>
      <c r="D25" s="30" t="s">
        <v>63</v>
      </c>
      <c r="E25" s="22">
        <f>E16</f>
        <v>241</v>
      </c>
      <c r="F25" s="22" t="s">
        <v>31</v>
      </c>
      <c r="G25" s="22" t="s">
        <v>31</v>
      </c>
      <c r="H25" s="73" t="s">
        <v>31</v>
      </c>
      <c r="I25" s="86">
        <v>1124.2650000000001</v>
      </c>
      <c r="J25" s="86">
        <v>1124.2650000000001</v>
      </c>
      <c r="K25" s="86">
        <v>1124.2650000000001</v>
      </c>
      <c r="L25" s="87">
        <v>3372.7950000000001</v>
      </c>
    </row>
    <row r="26" spans="1:18" s="29" customFormat="1" ht="31.5" customHeight="1" x14ac:dyDescent="0.25">
      <c r="A26" s="229" t="s">
        <v>68</v>
      </c>
      <c r="B26" s="230" t="s">
        <v>72</v>
      </c>
      <c r="C26" s="230" t="s">
        <v>97</v>
      </c>
      <c r="D26" s="69" t="s">
        <v>33</v>
      </c>
      <c r="E26" s="22"/>
      <c r="F26" s="22" t="s">
        <v>31</v>
      </c>
      <c r="G26" s="134" t="s">
        <v>31</v>
      </c>
      <c r="H26" s="132" t="s">
        <v>31</v>
      </c>
      <c r="I26" s="133">
        <f>I28</f>
        <v>400</v>
      </c>
      <c r="J26" s="133">
        <f>J28</f>
        <v>400</v>
      </c>
      <c r="K26" s="133">
        <f t="shared" ref="K26" si="1">K28</f>
        <v>400</v>
      </c>
      <c r="L26" s="133">
        <f t="shared" si="0"/>
        <v>1200</v>
      </c>
    </row>
    <row r="27" spans="1:18" s="29" customFormat="1" x14ac:dyDescent="0.25">
      <c r="A27" s="229"/>
      <c r="B27" s="230"/>
      <c r="C27" s="230"/>
      <c r="D27" s="69" t="s">
        <v>32</v>
      </c>
      <c r="E27" s="22"/>
      <c r="F27" s="22" t="s">
        <v>31</v>
      </c>
      <c r="G27" s="134" t="s">
        <v>31</v>
      </c>
      <c r="H27" s="132" t="s">
        <v>31</v>
      </c>
      <c r="I27" s="133"/>
      <c r="J27" s="133"/>
      <c r="K27" s="133"/>
      <c r="L27" s="133">
        <f t="shared" si="0"/>
        <v>0</v>
      </c>
    </row>
    <row r="28" spans="1:18" s="29" customFormat="1" ht="63" x14ac:dyDescent="0.25">
      <c r="A28" s="229"/>
      <c r="B28" s="230"/>
      <c r="C28" s="230"/>
      <c r="D28" s="69" t="s">
        <v>74</v>
      </c>
      <c r="E28" s="22">
        <v>242</v>
      </c>
      <c r="F28" s="22" t="s">
        <v>31</v>
      </c>
      <c r="G28" s="134" t="s">
        <v>31</v>
      </c>
      <c r="H28" s="132" t="s">
        <v>31</v>
      </c>
      <c r="I28" s="133">
        <v>400</v>
      </c>
      <c r="J28" s="133">
        <v>400</v>
      </c>
      <c r="K28" s="133">
        <v>400</v>
      </c>
      <c r="L28" s="133">
        <f t="shared" si="0"/>
        <v>1200</v>
      </c>
    </row>
    <row r="29" spans="1:18" s="146" customFormat="1" ht="31.5" customHeight="1" x14ac:dyDescent="0.25">
      <c r="A29" s="144" t="s">
        <v>68</v>
      </c>
      <c r="B29" s="145" t="s">
        <v>73</v>
      </c>
      <c r="C29" s="145" t="s">
        <v>106</v>
      </c>
      <c r="D29" s="69" t="s">
        <v>33</v>
      </c>
      <c r="E29" s="22"/>
      <c r="F29" s="22" t="s">
        <v>31</v>
      </c>
      <c r="G29" s="134" t="s">
        <v>31</v>
      </c>
      <c r="H29" s="132" t="s">
        <v>31</v>
      </c>
      <c r="I29" s="133">
        <f>I31</f>
        <v>46401.655000000006</v>
      </c>
      <c r="J29" s="133">
        <f>J31</f>
        <v>45102.955000000002</v>
      </c>
      <c r="K29" s="133">
        <f>K31</f>
        <v>45235.055</v>
      </c>
      <c r="L29" s="133">
        <f>I29+J29+K29</f>
        <v>136739.66500000001</v>
      </c>
      <c r="R29" s="90"/>
    </row>
    <row r="30" spans="1:18" s="146" customFormat="1" ht="60.75" customHeight="1" x14ac:dyDescent="0.25">
      <c r="A30" s="144"/>
      <c r="B30" s="145"/>
      <c r="C30" s="145"/>
      <c r="D30" s="69" t="s">
        <v>32</v>
      </c>
      <c r="E30" s="22"/>
      <c r="F30" s="22" t="s">
        <v>31</v>
      </c>
      <c r="G30" s="134" t="s">
        <v>31</v>
      </c>
      <c r="H30" s="132" t="s">
        <v>31</v>
      </c>
      <c r="I30" s="133"/>
      <c r="J30" s="133"/>
      <c r="K30" s="133"/>
      <c r="L30" s="133"/>
    </row>
    <row r="31" spans="1:18" s="29" customFormat="1" ht="63" x14ac:dyDescent="0.25">
      <c r="A31" s="144"/>
      <c r="B31" s="145"/>
      <c r="C31" s="145"/>
      <c r="D31" s="69" t="s">
        <v>74</v>
      </c>
      <c r="E31" s="22">
        <v>242</v>
      </c>
      <c r="F31" s="22" t="s">
        <v>31</v>
      </c>
      <c r="G31" s="22" t="s">
        <v>31</v>
      </c>
      <c r="H31" s="73" t="s">
        <v>31</v>
      </c>
      <c r="I31" s="74">
        <f>44984.855+1416.8</f>
        <v>46401.655000000006</v>
      </c>
      <c r="J31" s="74">
        <v>45102.955000000002</v>
      </c>
      <c r="K31" s="74">
        <v>45235.055</v>
      </c>
      <c r="L31" s="74">
        <f>I31+J31+K31</f>
        <v>136739.66500000001</v>
      </c>
    </row>
    <row r="32" spans="1:18" s="29" customFormat="1" x14ac:dyDescent="0.25">
      <c r="A32" s="32"/>
      <c r="E32" s="32"/>
    </row>
  </sheetData>
  <mergeCells count="24">
    <mergeCell ref="I2:L2"/>
    <mergeCell ref="I1:L1"/>
    <mergeCell ref="L11:L12"/>
    <mergeCell ref="A11:A12"/>
    <mergeCell ref="B11:B12"/>
    <mergeCell ref="C11:C12"/>
    <mergeCell ref="D11:D12"/>
    <mergeCell ref="E11:H11"/>
    <mergeCell ref="A5:L5"/>
    <mergeCell ref="A26:A28"/>
    <mergeCell ref="B26:B28"/>
    <mergeCell ref="C26:C28"/>
    <mergeCell ref="A14:A17"/>
    <mergeCell ref="A6:L6"/>
    <mergeCell ref="A7:L7"/>
    <mergeCell ref="A8:L8"/>
    <mergeCell ref="A22:A25"/>
    <mergeCell ref="B22:B25"/>
    <mergeCell ref="C22:C25"/>
    <mergeCell ref="B14:B17"/>
    <mergeCell ref="C14:C17"/>
    <mergeCell ref="A18:A21"/>
    <mergeCell ref="B18:B21"/>
    <mergeCell ref="C18:C21"/>
  </mergeCells>
  <pageMargins left="0.78740157480314965" right="0.78740157480314965" top="1.1811023622047245" bottom="0.39370078740157483" header="0.31496062992125984" footer="0.31496062992125984"/>
  <pageSetup paperSize="9" scale="80" fitToHeight="0" orientation="landscape" r:id="rId1"/>
  <ignoredErrors>
    <ignoredError sqref="L22"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H12"/>
  <sheetViews>
    <sheetView topLeftCell="A3" zoomScaleNormal="100" workbookViewId="0">
      <selection activeCell="E12" sqref="E12"/>
    </sheetView>
  </sheetViews>
  <sheetFormatPr defaultRowHeight="15.75" x14ac:dyDescent="0.25"/>
  <cols>
    <col min="1" max="1" width="5.375" style="7" customWidth="1"/>
    <col min="2" max="2" width="42.125" style="1" customWidth="1"/>
    <col min="3" max="3" width="11.5" style="7" customWidth="1"/>
    <col min="4" max="4" width="14.875" style="1" customWidth="1"/>
    <col min="5" max="5" width="12.875" style="1" customWidth="1"/>
    <col min="6" max="8" width="12" style="1" customWidth="1"/>
    <col min="9" max="16384" width="9" style="1"/>
  </cols>
  <sheetData>
    <row r="1" spans="1:8" ht="92.25" customHeight="1" x14ac:dyDescent="0.25">
      <c r="E1" s="197" t="s">
        <v>199</v>
      </c>
      <c r="F1" s="197"/>
      <c r="G1" s="197"/>
      <c r="H1" s="197"/>
    </row>
    <row r="2" spans="1:8" ht="18.75" x14ac:dyDescent="0.25">
      <c r="A2" s="13"/>
    </row>
    <row r="3" spans="1:8" ht="18.75" x14ac:dyDescent="0.25">
      <c r="A3" s="13"/>
    </row>
    <row r="4" spans="1:8" ht="18.75" x14ac:dyDescent="0.25">
      <c r="A4" s="202" t="s">
        <v>1</v>
      </c>
      <c r="B4" s="202"/>
      <c r="C4" s="202"/>
      <c r="D4" s="202"/>
      <c r="E4" s="202"/>
      <c r="F4" s="202"/>
      <c r="G4" s="202"/>
      <c r="H4" s="202"/>
    </row>
    <row r="5" spans="1:8" ht="48" customHeight="1" x14ac:dyDescent="0.25">
      <c r="A5" s="225" t="s">
        <v>200</v>
      </c>
      <c r="B5" s="202"/>
      <c r="C5" s="202"/>
      <c r="D5" s="202"/>
      <c r="E5" s="202"/>
      <c r="F5" s="202"/>
      <c r="G5" s="202"/>
      <c r="H5" s="202"/>
    </row>
    <row r="6" spans="1:8" ht="18.75" x14ac:dyDescent="0.25">
      <c r="A6" s="13"/>
    </row>
    <row r="7" spans="1:8" x14ac:dyDescent="0.25">
      <c r="A7" s="198" t="s">
        <v>19</v>
      </c>
      <c r="B7" s="198" t="s">
        <v>47</v>
      </c>
      <c r="C7" s="198" t="s">
        <v>2</v>
      </c>
      <c r="D7" s="198" t="s">
        <v>48</v>
      </c>
      <c r="E7" s="198" t="s">
        <v>49</v>
      </c>
      <c r="F7" s="198"/>
      <c r="G7" s="198"/>
      <c r="H7" s="198"/>
    </row>
    <row r="8" spans="1:8" x14ac:dyDescent="0.25">
      <c r="A8" s="198"/>
      <c r="B8" s="198"/>
      <c r="C8" s="198"/>
      <c r="D8" s="198"/>
      <c r="E8" s="15" t="s">
        <v>62</v>
      </c>
      <c r="F8" s="14" t="s">
        <v>54</v>
      </c>
      <c r="G8" s="14" t="s">
        <v>55</v>
      </c>
      <c r="H8" s="14" t="s">
        <v>56</v>
      </c>
    </row>
    <row r="9" spans="1:8" x14ac:dyDescent="0.25">
      <c r="A9" s="14">
        <v>1</v>
      </c>
      <c r="B9" s="14">
        <v>2</v>
      </c>
      <c r="C9" s="14">
        <v>3</v>
      </c>
      <c r="D9" s="14">
        <v>4</v>
      </c>
      <c r="E9" s="14">
        <v>5</v>
      </c>
      <c r="F9" s="14">
        <v>6</v>
      </c>
      <c r="G9" s="14">
        <v>7</v>
      </c>
      <c r="H9" s="14">
        <v>8</v>
      </c>
    </row>
    <row r="10" spans="1:8" ht="40.5" customHeight="1" x14ac:dyDescent="0.25">
      <c r="A10" s="233" t="s">
        <v>146</v>
      </c>
      <c r="B10" s="233"/>
      <c r="C10" s="233"/>
      <c r="D10" s="233"/>
      <c r="E10" s="233"/>
      <c r="F10" s="233"/>
      <c r="G10" s="233"/>
      <c r="H10" s="233"/>
    </row>
    <row r="11" spans="1:8" ht="41.25" customHeight="1" x14ac:dyDescent="0.25">
      <c r="A11" s="233" t="str">
        <f>'пр 2 к ПП3'!A11:L11</f>
        <v>Задача. 1. Повышение уровня пожарной безопасности, в жилом секторе населения проживающего на территории Туруханского района</v>
      </c>
      <c r="B11" s="233"/>
      <c r="C11" s="233"/>
      <c r="D11" s="233"/>
      <c r="E11" s="233"/>
      <c r="F11" s="233"/>
      <c r="G11" s="233"/>
      <c r="H11" s="233"/>
    </row>
    <row r="12" spans="1:8" s="67" customFormat="1" ht="47.25" customHeight="1" x14ac:dyDescent="0.25">
      <c r="A12" s="177" t="s">
        <v>3</v>
      </c>
      <c r="B12" s="190" t="s">
        <v>139</v>
      </c>
      <c r="C12" s="177" t="s">
        <v>147</v>
      </c>
      <c r="D12" s="177" t="s">
        <v>148</v>
      </c>
      <c r="E12" s="253">
        <v>4</v>
      </c>
      <c r="F12" s="113" t="s">
        <v>215</v>
      </c>
      <c r="G12" s="113" t="s">
        <v>215</v>
      </c>
      <c r="H12" s="113" t="s">
        <v>215</v>
      </c>
    </row>
  </sheetData>
  <mergeCells count="10">
    <mergeCell ref="E1:H1"/>
    <mergeCell ref="A10:H10"/>
    <mergeCell ref="A11:H11"/>
    <mergeCell ref="A4:H4"/>
    <mergeCell ref="A5:H5"/>
    <mergeCell ref="A7:A8"/>
    <mergeCell ref="B7:B8"/>
    <mergeCell ref="C7:C8"/>
    <mergeCell ref="D7:D8"/>
    <mergeCell ref="E7:H7"/>
  </mergeCells>
  <pageMargins left="0.78740157480314965" right="0.78740157480314965" top="1.1811023622047245" bottom="0.39370078740157483" header="0.31496062992125984" footer="0.31496062992125984"/>
  <pageSetup paperSize="9" scale="9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H21"/>
  <sheetViews>
    <sheetView topLeftCell="A19" zoomScaleNormal="100" workbookViewId="0">
      <selection activeCell="H21" sqref="H21"/>
    </sheetView>
  </sheetViews>
  <sheetFormatPr defaultRowHeight="15.75" x14ac:dyDescent="0.25"/>
  <cols>
    <col min="1" max="1" width="8.25" style="7" customWidth="1"/>
    <col min="2" max="2" width="42.125" style="1" customWidth="1"/>
    <col min="3" max="3" width="11.5" style="7" customWidth="1"/>
    <col min="4" max="4" width="14.875" style="1" customWidth="1"/>
    <col min="5" max="5" width="12.875" style="1" customWidth="1"/>
    <col min="6" max="8" width="12" style="1" customWidth="1"/>
    <col min="9" max="16384" width="9" style="1"/>
  </cols>
  <sheetData>
    <row r="1" spans="1:8" ht="102.75" customHeight="1" x14ac:dyDescent="0.25">
      <c r="A1" s="127"/>
      <c r="C1" s="127"/>
      <c r="E1" s="197" t="s">
        <v>172</v>
      </c>
      <c r="F1" s="197"/>
      <c r="G1" s="197"/>
      <c r="H1" s="197"/>
    </row>
    <row r="2" spans="1:8" ht="18.75" x14ac:dyDescent="0.25">
      <c r="A2" s="126"/>
      <c r="C2" s="127"/>
    </row>
    <row r="3" spans="1:8" ht="18.75" x14ac:dyDescent="0.25">
      <c r="A3" s="126"/>
      <c r="C3" s="127"/>
    </row>
    <row r="4" spans="1:8" ht="18.75" x14ac:dyDescent="0.25">
      <c r="A4" s="202" t="s">
        <v>1</v>
      </c>
      <c r="B4" s="202"/>
      <c r="C4" s="202"/>
      <c r="D4" s="202"/>
      <c r="E4" s="202"/>
      <c r="F4" s="202"/>
      <c r="G4" s="202"/>
      <c r="H4" s="202"/>
    </row>
    <row r="5" spans="1:8" ht="48" customHeight="1" x14ac:dyDescent="0.25">
      <c r="A5" s="225" t="s">
        <v>173</v>
      </c>
      <c r="B5" s="202"/>
      <c r="C5" s="202"/>
      <c r="D5" s="202"/>
      <c r="E5" s="202"/>
      <c r="F5" s="202"/>
      <c r="G5" s="202"/>
      <c r="H5" s="202"/>
    </row>
    <row r="6" spans="1:8" ht="18.75" x14ac:dyDescent="0.25">
      <c r="A6" s="13"/>
    </row>
    <row r="7" spans="1:8" x14ac:dyDescent="0.25">
      <c r="A7" s="198" t="s">
        <v>19</v>
      </c>
      <c r="B7" s="198" t="s">
        <v>47</v>
      </c>
      <c r="C7" s="198" t="s">
        <v>2</v>
      </c>
      <c r="D7" s="198" t="s">
        <v>48</v>
      </c>
      <c r="E7" s="198" t="s">
        <v>49</v>
      </c>
      <c r="F7" s="198"/>
      <c r="G7" s="198"/>
      <c r="H7" s="198"/>
    </row>
    <row r="8" spans="1:8" x14ac:dyDescent="0.25">
      <c r="A8" s="198"/>
      <c r="B8" s="198"/>
      <c r="C8" s="198"/>
      <c r="D8" s="198"/>
      <c r="E8" s="15" t="s">
        <v>62</v>
      </c>
      <c r="F8" s="14" t="s">
        <v>54</v>
      </c>
      <c r="G8" s="14" t="s">
        <v>55</v>
      </c>
      <c r="H8" s="14" t="s">
        <v>56</v>
      </c>
    </row>
    <row r="9" spans="1:8" x14ac:dyDescent="0.25">
      <c r="A9" s="14">
        <v>1</v>
      </c>
      <c r="B9" s="14">
        <v>2</v>
      </c>
      <c r="C9" s="14">
        <v>3</v>
      </c>
      <c r="D9" s="14">
        <v>4</v>
      </c>
      <c r="E9" s="14">
        <v>5</v>
      </c>
      <c r="F9" s="14">
        <v>6</v>
      </c>
      <c r="G9" s="14">
        <v>7</v>
      </c>
      <c r="H9" s="14">
        <v>8</v>
      </c>
    </row>
    <row r="10" spans="1:8" ht="57.75" customHeight="1" x14ac:dyDescent="0.25">
      <c r="A10" s="233" t="str">
        <f>'пр 2 к ПП4'!A10:L10</f>
        <v>1. Цель. Создание условий для сохранения традиционного образа жизни коренных малочисленных народов проживающих на территории Туруханского района; 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v>
      </c>
      <c r="B10" s="233"/>
      <c r="C10" s="233"/>
      <c r="D10" s="233"/>
      <c r="E10" s="233"/>
      <c r="F10" s="233"/>
      <c r="G10" s="233"/>
      <c r="H10" s="233"/>
    </row>
    <row r="11" spans="1:8" ht="59.25" customHeight="1" x14ac:dyDescent="0.25">
      <c r="A11" s="233" t="str">
        <f>'пр 2 к ПП4'!A11:L11</f>
        <v>1. Задача. Создание условий для эффективного, ответственного и прозрачного управления финансовыми ресурсами в рамках выполнения установленных функций и полномочий. Своевременность и адресность предоставления мер государственной поддержки;</v>
      </c>
      <c r="B11" s="233"/>
      <c r="C11" s="233"/>
      <c r="D11" s="233"/>
      <c r="E11" s="233"/>
      <c r="F11" s="233"/>
      <c r="G11" s="233"/>
      <c r="H11" s="233"/>
    </row>
    <row r="12" spans="1:8" s="23" customFormat="1" ht="106.5" customHeight="1" x14ac:dyDescent="0.25">
      <c r="A12" s="106" t="s">
        <v>3</v>
      </c>
      <c r="B12" s="136" t="str">
        <f>'пр 2 к ПП4'!L12</f>
        <v>Повышение эффективности бюджетных расходов, направленных на повышение качества финансового управления, а также внедрения современных методик и технологий планирования и контроля исполнения районного бюджета</v>
      </c>
      <c r="C12" s="111" t="s">
        <v>102</v>
      </c>
      <c r="D12" s="111" t="s">
        <v>65</v>
      </c>
      <c r="E12" s="120">
        <v>5</v>
      </c>
      <c r="F12" s="120">
        <v>5</v>
      </c>
      <c r="G12" s="120">
        <v>5</v>
      </c>
      <c r="H12" s="120">
        <v>5</v>
      </c>
    </row>
    <row r="13" spans="1:8" s="23" customFormat="1" ht="105.75" customHeight="1" x14ac:dyDescent="0.25">
      <c r="A13" s="106" t="s">
        <v>66</v>
      </c>
      <c r="B13" s="137" t="s">
        <v>113</v>
      </c>
      <c r="C13" s="111" t="s">
        <v>144</v>
      </c>
      <c r="D13" s="111" t="s">
        <v>65</v>
      </c>
      <c r="E13" s="120">
        <v>130</v>
      </c>
      <c r="F13" s="120">
        <v>130</v>
      </c>
      <c r="G13" s="120">
        <v>130</v>
      </c>
      <c r="H13" s="120">
        <v>130</v>
      </c>
    </row>
    <row r="14" spans="1:8" s="23" customFormat="1" ht="96.75" customHeight="1" x14ac:dyDescent="0.25">
      <c r="A14" s="106" t="s">
        <v>68</v>
      </c>
      <c r="B14" s="136" t="str">
        <f>'пр 2 к ПП4'!B22</f>
        <v>Предоставление материальной помощи лицам из числа  коренных малочисленных народов Севера, в целях уплаты налога на доходы физических лиц за предоставленные товарно-материальные ценности</v>
      </c>
      <c r="C14" s="111" t="s">
        <v>171</v>
      </c>
      <c r="D14" s="111" t="s">
        <v>65</v>
      </c>
      <c r="E14" s="138">
        <v>100</v>
      </c>
      <c r="F14" s="138">
        <v>100</v>
      </c>
      <c r="G14" s="138">
        <v>100</v>
      </c>
      <c r="H14" s="138">
        <v>100</v>
      </c>
    </row>
    <row r="15" spans="1:8" s="23" customFormat="1" ht="102.75" customHeight="1" x14ac:dyDescent="0.25">
      <c r="A15" s="106" t="s">
        <v>69</v>
      </c>
      <c r="B15" s="99" t="str">
        <f>'пр 2 к ПП4'!B23</f>
        <v>Предоставление лекарственных и медицинских средств для оказания первичной медицинской помощи охотникам (рыбакам) промысловым из числа коренных малочисленных народов Севера</v>
      </c>
      <c r="C15" s="98" t="s">
        <v>144</v>
      </c>
      <c r="D15" s="109" t="s">
        <v>65</v>
      </c>
      <c r="E15" s="104">
        <v>75</v>
      </c>
      <c r="F15" s="104">
        <v>75</v>
      </c>
      <c r="G15" s="104">
        <v>75</v>
      </c>
      <c r="H15" s="104">
        <v>75</v>
      </c>
    </row>
    <row r="16" spans="1:8" s="23" customFormat="1" ht="102.75" customHeight="1" x14ac:dyDescent="0.25">
      <c r="A16" s="106" t="s">
        <v>177</v>
      </c>
      <c r="B16" s="99" t="str">
        <f>'пр 2 к ПП4'!B26</f>
        <v>Предоставление ежемесячных социальных выплат охотникам (рыбакам) промысловым из числа  коренных малочисленных народов Севера с учетом почтовых расходов или расходов кредитных организаций</v>
      </c>
      <c r="C16" s="98" t="s">
        <v>144</v>
      </c>
      <c r="D16" s="109" t="s">
        <v>65</v>
      </c>
      <c r="E16" s="104">
        <v>126</v>
      </c>
      <c r="F16" s="104">
        <v>126</v>
      </c>
      <c r="G16" s="104">
        <v>126</v>
      </c>
      <c r="H16" s="104">
        <v>126</v>
      </c>
    </row>
    <row r="17" spans="1:8" s="23" customFormat="1" ht="84" customHeight="1" x14ac:dyDescent="0.25">
      <c r="A17" s="106" t="s">
        <v>178</v>
      </c>
      <c r="B17" s="99" t="str">
        <f>'пр 2 к ПП4'!B28</f>
        <v>Предоставление денежной компенсации оленеводам в части расходов на содержание домашнего северного оленя с учетом почтовых расходов или расходов кредитных организаций</v>
      </c>
      <c r="C17" s="98" t="s">
        <v>145</v>
      </c>
      <c r="D17" s="109" t="s">
        <v>65</v>
      </c>
      <c r="E17" s="104">
        <v>807</v>
      </c>
      <c r="F17" s="104">
        <v>807</v>
      </c>
      <c r="G17" s="104">
        <v>807</v>
      </c>
      <c r="H17" s="104">
        <v>807</v>
      </c>
    </row>
    <row r="18" spans="1:8" s="23" customFormat="1" ht="69" customHeight="1" x14ac:dyDescent="0.25">
      <c r="A18" s="98" t="s">
        <v>179</v>
      </c>
      <c r="B18" s="99" t="str">
        <f>'пр 2 к ПП4'!B30</f>
        <v>Предоставление товарно-материальных ценностей лицам из числа коренных малочисленных народов Севера</v>
      </c>
      <c r="C18" s="98" t="s">
        <v>144</v>
      </c>
      <c r="D18" s="109" t="s">
        <v>65</v>
      </c>
      <c r="E18" s="104">
        <v>35</v>
      </c>
      <c r="F18" s="107">
        <v>36</v>
      </c>
      <c r="G18" s="104">
        <v>36</v>
      </c>
      <c r="H18" s="104">
        <v>36</v>
      </c>
    </row>
    <row r="19" spans="1:8" s="23" customFormat="1" ht="216.75" customHeight="1" x14ac:dyDescent="0.25">
      <c r="A19" s="98" t="s">
        <v>180</v>
      </c>
      <c r="B19" s="99" t="str">
        <f>'пр 2 к ПП4'!B32</f>
        <v>Обеспечение детей их числа коренных малочисленных народов Севера, обучающихся в общеобразовательных школах-интернатах, обучающихся в общеобразовательных школах и проживающих в интернатах при общеобразовательных школах, проездом от населенного пункта, в котором родители (законные представители) имеют постоянное место жительства, до места нахождения родителей (законных представителей) вне населенного пункта (в тундрах, в лесу, на промысловых точках) и обратно один раз в год авиационным видом транспорта</v>
      </c>
      <c r="C19" s="98" t="s">
        <v>144</v>
      </c>
      <c r="D19" s="109" t="s">
        <v>65</v>
      </c>
      <c r="E19" s="104">
        <v>17</v>
      </c>
      <c r="F19" s="108">
        <v>17</v>
      </c>
      <c r="G19" s="108">
        <v>17</v>
      </c>
      <c r="H19" s="108">
        <v>17</v>
      </c>
    </row>
    <row r="20" spans="1:8" s="23" customFormat="1" ht="76.5" customHeight="1" x14ac:dyDescent="0.25">
      <c r="A20" s="98" t="s">
        <v>181</v>
      </c>
      <c r="B20" s="99" t="str">
        <f>'пр 2 к ПП4'!B33</f>
        <v>Организация и проведение праздников  День рыбака, День реки в Туруханском районе.</v>
      </c>
      <c r="C20" s="98" t="s">
        <v>144</v>
      </c>
      <c r="D20" s="109" t="s">
        <v>65</v>
      </c>
      <c r="E20" s="104">
        <v>110</v>
      </c>
      <c r="F20" s="104">
        <v>110</v>
      </c>
      <c r="G20" s="104">
        <v>110</v>
      </c>
      <c r="H20" s="104">
        <v>110</v>
      </c>
    </row>
    <row r="21" spans="1:8" s="23" customFormat="1" ht="158.25" customHeight="1" x14ac:dyDescent="0.25">
      <c r="A21" s="163" t="s">
        <v>182</v>
      </c>
      <c r="B21" s="99" t="str">
        <f>'пр 2 к ПП4'!B34</f>
        <v>Предоставление комплектов для новорожденных лицам из числа коренных малочисленных Севера в рамках подпрограммы "Обеспечение условий реализации программы и прочие мероприятия" муниципальной программы Туруханского района "Обеспечение комфортной среды проживания на территории населенных пунктов Туруханского района"</v>
      </c>
      <c r="C21" s="98" t="s">
        <v>174</v>
      </c>
      <c r="D21" s="109" t="s">
        <v>65</v>
      </c>
      <c r="E21" s="105">
        <v>21</v>
      </c>
      <c r="F21" s="105">
        <v>20</v>
      </c>
      <c r="G21" s="105">
        <v>21</v>
      </c>
      <c r="H21" s="105">
        <v>21</v>
      </c>
    </row>
  </sheetData>
  <mergeCells count="10">
    <mergeCell ref="E1:H1"/>
    <mergeCell ref="A10:H10"/>
    <mergeCell ref="A11:H11"/>
    <mergeCell ref="A4:H4"/>
    <mergeCell ref="A5:H5"/>
    <mergeCell ref="A7:A8"/>
    <mergeCell ref="B7:B8"/>
    <mergeCell ref="C7:C8"/>
    <mergeCell ref="D7:D8"/>
    <mergeCell ref="E7:H7"/>
  </mergeCells>
  <pageMargins left="0.78740157480314965" right="0.78740157480314965" top="1.1811023622047245" bottom="0.39370078740157483" header="0.31496062992125984" footer="0.31496062992125984"/>
  <pageSetup paperSize="9" scale="96"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27"/>
  <sheetViews>
    <sheetView view="pageBreakPreview" topLeftCell="A6" zoomScaleNormal="70" zoomScaleSheetLayoutView="100" workbookViewId="0">
      <selection activeCell="F32" sqref="F32"/>
    </sheetView>
  </sheetViews>
  <sheetFormatPr defaultRowHeight="18.75" x14ac:dyDescent="0.25"/>
  <cols>
    <col min="1" max="1" width="4.75" style="17" customWidth="1"/>
    <col min="2" max="2" width="49.625" style="5" customWidth="1"/>
    <col min="3" max="3" width="18.5" style="5" customWidth="1"/>
    <col min="4" max="5" width="7.375" style="5" customWidth="1"/>
    <col min="6" max="6" width="17.75" style="5" customWidth="1"/>
    <col min="7" max="7" width="5.75" style="5" customWidth="1"/>
    <col min="8" max="10" width="13.75" style="5" bestFit="1" customWidth="1"/>
    <col min="11" max="11" width="20" style="5" customWidth="1"/>
    <col min="12" max="12" width="24.5" style="5" customWidth="1"/>
    <col min="13" max="16384" width="9" style="5"/>
  </cols>
  <sheetData>
    <row r="1" spans="1:12" ht="63.75" customHeight="1" x14ac:dyDescent="0.25">
      <c r="K1" s="197" t="s">
        <v>120</v>
      </c>
      <c r="L1" s="197"/>
    </row>
    <row r="4" spans="1:12" x14ac:dyDescent="0.25">
      <c r="A4" s="202" t="s">
        <v>1</v>
      </c>
      <c r="B4" s="202"/>
      <c r="C4" s="202"/>
      <c r="D4" s="202"/>
      <c r="E4" s="202"/>
      <c r="F4" s="202"/>
      <c r="G4" s="202"/>
      <c r="H4" s="202"/>
      <c r="I4" s="202"/>
      <c r="J4" s="202"/>
      <c r="K4" s="202"/>
      <c r="L4" s="202"/>
    </row>
    <row r="5" spans="1:12" x14ac:dyDescent="0.25">
      <c r="A5" s="202" t="s">
        <v>119</v>
      </c>
      <c r="B5" s="202"/>
      <c r="C5" s="202"/>
      <c r="D5" s="202"/>
      <c r="E5" s="202"/>
      <c r="F5" s="202"/>
      <c r="G5" s="202"/>
      <c r="H5" s="202"/>
      <c r="I5" s="202"/>
      <c r="J5" s="202"/>
      <c r="K5" s="202"/>
      <c r="L5" s="202"/>
    </row>
    <row r="7" spans="1:12" x14ac:dyDescent="0.25">
      <c r="A7" s="198" t="s">
        <v>19</v>
      </c>
      <c r="B7" s="198" t="s">
        <v>50</v>
      </c>
      <c r="C7" s="198" t="s">
        <v>26</v>
      </c>
      <c r="D7" s="198" t="s">
        <v>24</v>
      </c>
      <c r="E7" s="198"/>
      <c r="F7" s="198"/>
      <c r="G7" s="198"/>
      <c r="H7" s="198" t="s">
        <v>51</v>
      </c>
      <c r="I7" s="198"/>
      <c r="J7" s="198"/>
      <c r="K7" s="198"/>
      <c r="L7" s="198" t="s">
        <v>52</v>
      </c>
    </row>
    <row r="8" spans="1:12" ht="117.75" customHeight="1" x14ac:dyDescent="0.25">
      <c r="A8" s="198"/>
      <c r="B8" s="198"/>
      <c r="C8" s="198"/>
      <c r="D8" s="14" t="s">
        <v>26</v>
      </c>
      <c r="E8" s="14" t="s">
        <v>27</v>
      </c>
      <c r="F8" s="14" t="s">
        <v>28</v>
      </c>
      <c r="G8" s="14" t="s">
        <v>29</v>
      </c>
      <c r="H8" s="14">
        <v>2017</v>
      </c>
      <c r="I8" s="14">
        <v>2018</v>
      </c>
      <c r="J8" s="14">
        <v>2019</v>
      </c>
      <c r="K8" s="14" t="s">
        <v>53</v>
      </c>
      <c r="L8" s="198"/>
    </row>
    <row r="9" spans="1:12" x14ac:dyDescent="0.25">
      <c r="A9" s="18">
        <v>1</v>
      </c>
      <c r="B9" s="14">
        <v>2</v>
      </c>
      <c r="C9" s="14">
        <v>3</v>
      </c>
      <c r="D9" s="14">
        <v>4</v>
      </c>
      <c r="E9" s="14">
        <v>5</v>
      </c>
      <c r="F9" s="14">
        <v>6</v>
      </c>
      <c r="G9" s="14">
        <v>7</v>
      </c>
      <c r="H9" s="14">
        <v>8</v>
      </c>
      <c r="I9" s="14">
        <v>9</v>
      </c>
      <c r="J9" s="14">
        <v>10</v>
      </c>
      <c r="K9" s="14">
        <v>11</v>
      </c>
      <c r="L9" s="14">
        <v>12</v>
      </c>
    </row>
    <row r="10" spans="1:12" s="48" customFormat="1" ht="27.75" customHeight="1" x14ac:dyDescent="0.25">
      <c r="A10" s="209" t="s">
        <v>125</v>
      </c>
      <c r="B10" s="210"/>
      <c r="C10" s="210"/>
      <c r="D10" s="210"/>
      <c r="E10" s="210"/>
      <c r="F10" s="210"/>
      <c r="G10" s="210"/>
      <c r="H10" s="210"/>
      <c r="I10" s="210"/>
      <c r="J10" s="210"/>
      <c r="K10" s="210"/>
      <c r="L10" s="211"/>
    </row>
    <row r="11" spans="1:12" s="48" customFormat="1" ht="33" customHeight="1" x14ac:dyDescent="0.25">
      <c r="A11" s="209" t="s">
        <v>126</v>
      </c>
      <c r="B11" s="210"/>
      <c r="C11" s="210"/>
      <c r="D11" s="210"/>
      <c r="E11" s="210"/>
      <c r="F11" s="210"/>
      <c r="G11" s="210"/>
      <c r="H11" s="210"/>
      <c r="I11" s="210"/>
      <c r="J11" s="210"/>
      <c r="K11" s="210"/>
      <c r="L11" s="211"/>
    </row>
    <row r="12" spans="1:12" ht="111.75" customHeight="1" x14ac:dyDescent="0.25">
      <c r="A12" s="96" t="s">
        <v>3</v>
      </c>
      <c r="B12" s="85" t="s">
        <v>121</v>
      </c>
      <c r="C12" s="95" t="s">
        <v>74</v>
      </c>
      <c r="D12" s="94">
        <v>242</v>
      </c>
      <c r="E12" s="35" t="s">
        <v>123</v>
      </c>
      <c r="F12" s="94">
        <v>1110081620</v>
      </c>
      <c r="G12" s="94">
        <v>244</v>
      </c>
      <c r="H12" s="92">
        <v>3395.7429999999999</v>
      </c>
      <c r="I12" s="92">
        <v>3395.7429999999999</v>
      </c>
      <c r="J12" s="92">
        <f>I12</f>
        <v>3395.7429999999999</v>
      </c>
      <c r="K12" s="92">
        <f t="shared" ref="K12" si="0">SUM(H12:J12)</f>
        <v>10187.228999999999</v>
      </c>
      <c r="L12" s="97" t="s">
        <v>142</v>
      </c>
    </row>
    <row r="13" spans="1:12" ht="80.25" customHeight="1" x14ac:dyDescent="0.25">
      <c r="A13" s="96" t="s">
        <v>66</v>
      </c>
      <c r="B13" s="91" t="s">
        <v>92</v>
      </c>
      <c r="C13" s="124" t="s">
        <v>74</v>
      </c>
      <c r="D13" s="94">
        <v>242</v>
      </c>
      <c r="E13" s="35" t="s">
        <v>123</v>
      </c>
      <c r="F13" s="94">
        <v>1110081630</v>
      </c>
      <c r="G13" s="94">
        <v>244</v>
      </c>
      <c r="H13" s="92">
        <v>70</v>
      </c>
      <c r="I13" s="92">
        <v>70</v>
      </c>
      <c r="J13" s="92">
        <v>70</v>
      </c>
      <c r="K13" s="92">
        <f>H13+I13+J13</f>
        <v>210</v>
      </c>
      <c r="L13" s="97" t="s">
        <v>175</v>
      </c>
    </row>
    <row r="14" spans="1:12" ht="84" customHeight="1" x14ac:dyDescent="0.25">
      <c r="A14" s="96" t="s">
        <v>68</v>
      </c>
      <c r="B14" s="85" t="s">
        <v>93</v>
      </c>
      <c r="C14" s="124" t="s">
        <v>74</v>
      </c>
      <c r="D14" s="163">
        <v>242</v>
      </c>
      <c r="E14" s="35" t="s">
        <v>123</v>
      </c>
      <c r="F14" s="163">
        <v>1110081640</v>
      </c>
      <c r="G14" s="163">
        <v>244</v>
      </c>
      <c r="H14" s="92">
        <v>100</v>
      </c>
      <c r="I14" s="92">
        <v>100</v>
      </c>
      <c r="J14" s="92">
        <v>100</v>
      </c>
      <c r="K14" s="92">
        <f>H14+I14+J14</f>
        <v>300</v>
      </c>
      <c r="L14" s="97" t="s">
        <v>143</v>
      </c>
    </row>
    <row r="15" spans="1:12" ht="359.25" customHeight="1" x14ac:dyDescent="0.25">
      <c r="A15" s="96" t="s">
        <v>69</v>
      </c>
      <c r="B15" s="85" t="s">
        <v>122</v>
      </c>
      <c r="C15" s="124" t="s">
        <v>74</v>
      </c>
      <c r="D15" s="94">
        <v>242</v>
      </c>
      <c r="E15" s="35" t="s">
        <v>123</v>
      </c>
      <c r="F15" s="94">
        <v>1110081650</v>
      </c>
      <c r="G15" s="94">
        <v>244</v>
      </c>
      <c r="H15" s="92">
        <v>22676.185000000001</v>
      </c>
      <c r="I15" s="92">
        <v>22676.185000000001</v>
      </c>
      <c r="J15" s="92">
        <v>22676.185000000001</v>
      </c>
      <c r="K15" s="92">
        <f>H15+I15+J15</f>
        <v>68028.555000000008</v>
      </c>
      <c r="L15" s="97" t="s">
        <v>124</v>
      </c>
    </row>
    <row r="16" spans="1:12" s="21" customFormat="1" x14ac:dyDescent="0.25">
      <c r="A16" s="19"/>
      <c r="B16" s="95" t="s">
        <v>84</v>
      </c>
      <c r="C16" s="19" t="s">
        <v>31</v>
      </c>
      <c r="D16" s="19" t="s">
        <v>31</v>
      </c>
      <c r="E16" s="19" t="s">
        <v>31</v>
      </c>
      <c r="F16" s="19" t="s">
        <v>31</v>
      </c>
      <c r="G16" s="20" t="s">
        <v>31</v>
      </c>
      <c r="H16" s="93">
        <f>SUM(H12:H15)</f>
        <v>26241.928</v>
      </c>
      <c r="I16" s="93">
        <f>SUM(I12:I15)</f>
        <v>26241.928</v>
      </c>
      <c r="J16" s="93">
        <f>SUM(J12:J15)</f>
        <v>26241.928</v>
      </c>
      <c r="K16" s="93">
        <f>SUM(H16:J16)</f>
        <v>78725.784</v>
      </c>
      <c r="L16" s="20"/>
    </row>
    <row r="20" spans="1:11" x14ac:dyDescent="0.25">
      <c r="H20" s="65">
        <f>H12/1000</f>
        <v>3.395743</v>
      </c>
      <c r="I20" s="65">
        <f>I12/1000</f>
        <v>3.395743</v>
      </c>
      <c r="J20" s="65">
        <f>J12/1000</f>
        <v>3.395743</v>
      </c>
      <c r="K20" s="65">
        <f>K12/1000</f>
        <v>10.187228999999999</v>
      </c>
    </row>
    <row r="21" spans="1:11" x14ac:dyDescent="0.25">
      <c r="H21" s="65" t="e">
        <f>#REF!/1000</f>
        <v>#REF!</v>
      </c>
      <c r="I21" s="65" t="e">
        <f>#REF!/1000</f>
        <v>#REF!</v>
      </c>
      <c r="J21" s="65" t="e">
        <f>#REF!/1000</f>
        <v>#REF!</v>
      </c>
      <c r="K21" s="65" t="e">
        <f>#REF!/1000</f>
        <v>#REF!</v>
      </c>
    </row>
    <row r="22" spans="1:11" x14ac:dyDescent="0.25">
      <c r="H22" s="65" t="e">
        <f>#REF!/1000</f>
        <v>#REF!</v>
      </c>
      <c r="I22" s="65" t="e">
        <f>#REF!/1000</f>
        <v>#REF!</v>
      </c>
      <c r="J22" s="65" t="e">
        <f>#REF!/1000</f>
        <v>#REF!</v>
      </c>
      <c r="K22" s="65" t="e">
        <f>#REF!/1000</f>
        <v>#REF!</v>
      </c>
    </row>
    <row r="23" spans="1:11" x14ac:dyDescent="0.25">
      <c r="H23" s="65" t="e">
        <f>#REF!/1000</f>
        <v>#REF!</v>
      </c>
      <c r="I23" s="65" t="e">
        <f>#REF!/1000</f>
        <v>#REF!</v>
      </c>
      <c r="J23" s="65" t="e">
        <f>#REF!/1000</f>
        <v>#REF!</v>
      </c>
      <c r="K23" s="65" t="e">
        <f>#REF!/1000</f>
        <v>#REF!</v>
      </c>
    </row>
    <row r="24" spans="1:11" x14ac:dyDescent="0.25">
      <c r="H24" s="66">
        <f>H16/1000</f>
        <v>26.241928000000001</v>
      </c>
      <c r="I24" s="66">
        <f>I16/1000</f>
        <v>26.241928000000001</v>
      </c>
      <c r="J24" s="66">
        <f>J16/1000</f>
        <v>26.241928000000001</v>
      </c>
      <c r="K24" s="66">
        <f>K16/1000</f>
        <v>78.725784000000004</v>
      </c>
    </row>
    <row r="25" spans="1:11" x14ac:dyDescent="0.25">
      <c r="A25" s="63"/>
      <c r="H25" s="65"/>
      <c r="I25" s="65"/>
      <c r="J25" s="65"/>
      <c r="K25" s="65"/>
    </row>
    <row r="26" spans="1:11" x14ac:dyDescent="0.25">
      <c r="A26" s="63"/>
      <c r="H26" s="65"/>
      <c r="I26" s="65"/>
      <c r="J26" s="65"/>
      <c r="K26" s="65"/>
    </row>
    <row r="27" spans="1:11" x14ac:dyDescent="0.25">
      <c r="H27" s="65" t="e">
        <f>H21+H22</f>
        <v>#REF!</v>
      </c>
      <c r="I27" s="65" t="e">
        <f t="shared" ref="I27:J27" si="1">I21+I22</f>
        <v>#REF!</v>
      </c>
      <c r="J27" s="65" t="e">
        <f t="shared" si="1"/>
        <v>#REF!</v>
      </c>
      <c r="K27" s="65" t="e">
        <f t="shared" ref="K27" si="2">K21+K22</f>
        <v>#REF!</v>
      </c>
    </row>
  </sheetData>
  <autoFilter ref="A7:L15">
    <filterColumn colId="3" showButton="0"/>
    <filterColumn colId="4" showButton="0"/>
    <filterColumn colId="5" showButton="0"/>
    <filterColumn colId="7" showButton="0"/>
    <filterColumn colId="8" showButton="0"/>
    <filterColumn colId="9" showButton="0"/>
  </autoFilter>
  <mergeCells count="11">
    <mergeCell ref="L7:L8"/>
    <mergeCell ref="A11:L11"/>
    <mergeCell ref="A10:L10"/>
    <mergeCell ref="K1:L1"/>
    <mergeCell ref="A4:L4"/>
    <mergeCell ref="A5:L5"/>
    <mergeCell ref="A7:A8"/>
    <mergeCell ref="B7:B8"/>
    <mergeCell ref="C7:C8"/>
    <mergeCell ref="D7:G7"/>
    <mergeCell ref="H7:K7"/>
  </mergeCells>
  <pageMargins left="0.78740157480314965" right="0.78740157480314965" top="1.1811023622047245" bottom="0.39370078740157483" header="0.31496062992125984" footer="0.31496062992125984"/>
  <pageSetup paperSize="9" scale="6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12</vt:i4>
      </vt:variant>
      <vt:variant>
        <vt:lpstr>Именованные диапазоны</vt:lpstr>
      </vt:variant>
      <vt:variant>
        <vt:i4>14</vt:i4>
      </vt:variant>
    </vt:vector>
  </HeadingPairs>
  <TitlesOfParts>
    <vt:vector size="26" baseType="lpstr">
      <vt:lpstr>пр к пасп</vt:lpstr>
      <vt:lpstr>пр 5 к МП</vt:lpstr>
      <vt:lpstr>пр 7 к МП</vt:lpstr>
      <vt:lpstr>пр 1 к ПП1</vt:lpstr>
      <vt:lpstr>пр 1 к ПП2</vt:lpstr>
      <vt:lpstr>пр 6 к МП</vt:lpstr>
      <vt:lpstr>пр 1 к ПП3</vt:lpstr>
      <vt:lpstr>пр 1 к ПП4</vt:lpstr>
      <vt:lpstr>пр 2 к ПП1</vt:lpstr>
      <vt:lpstr>пр 2 к ПП2</vt:lpstr>
      <vt:lpstr>пр 2 к ПП3</vt:lpstr>
      <vt:lpstr>пр 2 к ПП4</vt:lpstr>
      <vt:lpstr>'пр 1 к ПП1'!Заголовки_для_печати</vt:lpstr>
      <vt:lpstr>'пр 1 к ПП2'!Заголовки_для_печати</vt:lpstr>
      <vt:lpstr>'пр 1 к ПП3'!Заголовки_для_печати</vt:lpstr>
      <vt:lpstr>'пр 1 к ПП4'!Заголовки_для_печати</vt:lpstr>
      <vt:lpstr>'пр 5 к МП'!Заголовки_для_печати</vt:lpstr>
      <vt:lpstr>'пр 6 к МП'!Заголовки_для_печати</vt:lpstr>
      <vt:lpstr>'пр 7 к МП'!Заголовки_для_печати</vt:lpstr>
      <vt:lpstr>'пр 1 к ПП1'!Область_печати</vt:lpstr>
      <vt:lpstr>'пр 2 к ПП1'!Область_печати</vt:lpstr>
      <vt:lpstr>'пр 2 к ПП2'!Область_печати</vt:lpstr>
      <vt:lpstr>'пр 2 к ПП3'!Область_печати</vt:lpstr>
      <vt:lpstr>'пр 6 к МП'!Область_печати</vt:lpstr>
      <vt:lpstr>'пр 7 к МП'!Область_печати</vt:lpstr>
      <vt:lpstr>'пр к пасп'!Область_печати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Наталья Л. Моховикова</dc:creator>
  <cp:lastModifiedBy>Анастасия В. Крпухина</cp:lastModifiedBy>
  <cp:lastPrinted>2017-04-11T08:52:46Z</cp:lastPrinted>
  <dcterms:created xsi:type="dcterms:W3CDTF">2016-10-20T04:37:12Z</dcterms:created>
  <dcterms:modified xsi:type="dcterms:W3CDTF">2017-04-11T08:53:06Z</dcterms:modified>
</cp:coreProperties>
</file>