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УПРАВЛЕНИЕ ДЕЛАМИ\УПРАВЛЕНИЕ ДЕЛАМИ 2022\РУО\№574-п о внесении изменений в муницип.программу от 07.07.2022\"/>
    </mc:Choice>
  </mc:AlternateContent>
  <bookViews>
    <workbookView xWindow="0" yWindow="0" windowWidth="28800" windowHeight="11835" activeTab="2"/>
  </bookViews>
  <sheets>
    <sheet name="пр 2 к ПП 1" sheetId="1" r:id="rId1"/>
    <sheet name="пр 2 к ПП 2" sheetId="4" r:id="rId2"/>
    <sheet name="пр 2 к ПП 3" sheetId="3" r:id="rId3"/>
  </sheets>
  <definedNames>
    <definedName name="_xlnm._FilterDatabase" localSheetId="0" hidden="1">'пр 2 к ПП 1'!$B$6:$P$147</definedName>
    <definedName name="Z_2166B299_1DBB_4BE8_98C9_E9EFB21DCA26_.wvu.FilterData" localSheetId="0" hidden="1">'пр 2 к ПП 1'!$B$6:$P$147</definedName>
    <definedName name="Z_2715DACA_7FC2_4162_875B_92B3FB82D8B1_.wvu.FilterData" localSheetId="0" hidden="1">'пр 2 к ПП 1'!$B$6:$P$147</definedName>
    <definedName name="Z_29BFB567_1C85_481C_A8AF_8210D8E0792F_.wvu.FilterData" localSheetId="0" hidden="1">'пр 2 к ПП 1'!$B$6:$P$147</definedName>
    <definedName name="Z_3AB5DFBB_09FD_4C2F_9D3D_E333A248F7A4_.wvu.FilterData" localSheetId="0" hidden="1">'пр 2 к ПП 1'!$B$6:$P$147</definedName>
    <definedName name="Z_3AB5DFBB_09FD_4C2F_9D3D_E333A248F7A4_.wvu.PrintArea" localSheetId="0" hidden="1">'пр 2 к ПП 1'!$B$3:$M$181</definedName>
    <definedName name="Z_3AB5DFBB_09FD_4C2F_9D3D_E333A248F7A4_.wvu.PrintArea" localSheetId="1" hidden="1">'пр 2 к ПП 2'!$A$3:$L$29</definedName>
    <definedName name="Z_3AB5DFBB_09FD_4C2F_9D3D_E333A248F7A4_.wvu.PrintArea" localSheetId="2" hidden="1">'пр 2 к ПП 3'!$A$3:$L$24</definedName>
    <definedName name="Z_3AB5DFBB_09FD_4C2F_9D3D_E333A248F7A4_.wvu.PrintTitles" localSheetId="0" hidden="1">'пр 2 к ПП 1'!$B$5:$IW$6</definedName>
    <definedName name="Z_3AB5DFBB_09FD_4C2F_9D3D_E333A248F7A4_.wvu.PrintTitles" localSheetId="1" hidden="1">'пр 2 к ПП 2'!$A$5:$IV$6</definedName>
    <definedName name="Z_3AB5DFBB_09FD_4C2F_9D3D_E333A248F7A4_.wvu.PrintTitles" localSheetId="2" hidden="1">'пр 2 к ПП 3'!$A$5:$IV$6</definedName>
    <definedName name="Z_3AB5DFBB_09FD_4C2F_9D3D_E333A248F7A4_.wvu.Rows" localSheetId="0" hidden="1">'пр 2 к ПП 1'!#REF!,'пр 2 к ПП 1'!#REF!,'пр 2 к ПП 1'!#REF!,'пр 2 к ПП 1'!#REF!,'пр 2 к ПП 1'!#REF!</definedName>
    <definedName name="Z_3AB5DFBB_09FD_4C2F_9D3D_E333A248F7A4_.wvu.Rows" localSheetId="1" hidden="1">'пр 2 к ПП 2'!#REF!,'пр 2 к ПП 2'!#REF!,'пр 2 к ПП 2'!#REF!,'пр 2 к ПП 2'!#REF!,'пр 2 к ПП 2'!#REF!,'пр 2 к ПП 2'!#REF!,'пр 2 к ПП 2'!$A$20:$IV$20,'пр 2 к ПП 2'!$A$27:$IV$28</definedName>
    <definedName name="Z_3AB5DFBB_09FD_4C2F_9D3D_E333A248F7A4_.wvu.Rows" localSheetId="2" hidden="1">'пр 2 к ПП 3'!#REF!,'пр 2 к ПП 3'!#REF!</definedName>
    <definedName name="Z_4767DD30_F6FB_4FF0_A429_8866A8232500_.wvu.FilterData" localSheetId="0" hidden="1">'пр 2 к ПП 1'!$B$6:$P$147</definedName>
    <definedName name="Z_4767DD30_F6FB_4FF0_A429_8866A8232500_.wvu.PrintArea" localSheetId="0" hidden="1">'пр 2 к ПП 1'!$B$3:$M$181</definedName>
    <definedName name="Z_4767DD30_F6FB_4FF0_A429_8866A8232500_.wvu.PrintArea" localSheetId="1" hidden="1">'пр 2 к ПП 2'!$A$3:$L$29</definedName>
    <definedName name="Z_4767DD30_F6FB_4FF0_A429_8866A8232500_.wvu.PrintArea" localSheetId="2" hidden="1">'пр 2 к ПП 3'!$A$3:$L$24</definedName>
    <definedName name="Z_4767DD30_F6FB_4FF0_A429_8866A8232500_.wvu.PrintTitles" localSheetId="0" hidden="1">'пр 2 к ПП 1'!$B$5:$IW$6</definedName>
    <definedName name="Z_4767DD30_F6FB_4FF0_A429_8866A8232500_.wvu.PrintTitles" localSheetId="1" hidden="1">'пр 2 к ПП 2'!$A$5:$IV$6</definedName>
    <definedName name="Z_4767DD30_F6FB_4FF0_A429_8866A8232500_.wvu.PrintTitles" localSheetId="2" hidden="1">'пр 2 к ПП 3'!$A$5:$IV$6</definedName>
    <definedName name="Z_4767DD30_F6FB_4FF0_A429_8866A8232500_.wvu.Rows" localSheetId="0" hidden="1">'пр 2 к ПП 1'!$B$13:$IW$13,'пр 2 к ПП 1'!#REF!,'пр 2 к ПП 1'!#REF!,'пр 2 к ПП 1'!#REF!,'пр 2 к ПП 1'!#REF!,'пр 2 к ПП 1'!#REF!,'пр 2 к ПП 1'!#REF!,'пр 2 к ПП 1'!#REF!,'пр 2 к ПП 1'!#REF!</definedName>
    <definedName name="Z_4767DD30_F6FB_4FF0_A429_8866A8232500_.wvu.Rows" localSheetId="1" hidden="1">'пр 2 к ПП 2'!#REF!,'пр 2 к ПП 2'!#REF!,'пр 2 к ПП 2'!#REF!,'пр 2 к ПП 2'!#REF!,'пр 2 к ПП 2'!#REF!,'пр 2 к ПП 2'!#REF!,'пр 2 к ПП 2'!$A$20:$IV$20,'пр 2 к ПП 2'!$A$27:$IV$28</definedName>
    <definedName name="Z_4767DD30_F6FB_4FF0_A429_8866A8232500_.wvu.Rows" localSheetId="2" hidden="1">'пр 2 к ПП 3'!#REF!,'пр 2 к ПП 3'!#REF!</definedName>
    <definedName name="Z_484BD7FD_1D3D_4528_954E_A98D5B59AC9C_.wvu.FilterData" localSheetId="0" hidden="1">'пр 2 к ПП 1'!$B$6:$P$147</definedName>
    <definedName name="Z_7C917F30_361A_4C86_9002_2134EAE2E3CF_.wvu.FilterData" localSheetId="0" hidden="1">'пр 2 к ПП 1'!$B$6:$P$147</definedName>
    <definedName name="Z_7C917F30_361A_4C86_9002_2134EAE2E3CF_.wvu.PrintArea" localSheetId="0" hidden="1">'пр 2 к ПП 1'!$B$3:$M$181</definedName>
    <definedName name="Z_7C917F30_361A_4C86_9002_2134EAE2E3CF_.wvu.PrintTitles" localSheetId="0" hidden="1">'пр 2 к ПП 1'!$B$5:$IW$6</definedName>
    <definedName name="Z_7C917F30_361A_4C86_9002_2134EAE2E3CF_.wvu.PrintTitles" localSheetId="1" hidden="1">'пр 2 к ПП 2'!$A$5:$IV$6</definedName>
    <definedName name="Z_7C917F30_361A_4C86_9002_2134EAE2E3CF_.wvu.PrintTitles" localSheetId="2" hidden="1">'пр 2 к ПП 3'!$A$5:$IV$6</definedName>
    <definedName name="Z_7C917F30_361A_4C86_9002_2134EAE2E3CF_.wvu.Rows" localSheetId="0" hidden="1">'пр 2 к ПП 1'!$B$13:$IW$13,'пр 2 к ПП 1'!#REF!,'пр 2 к ПП 1'!#REF!,'пр 2 к ПП 1'!#REF!,'пр 2 к ПП 1'!#REF!,'пр 2 к ПП 1'!#REF!,'пр 2 к ПП 1'!#REF!,'пр 2 к ПП 1'!#REF!,'пр 2 к ПП 1'!#REF!,'пр 2 к ПП 1'!#REF!,'пр 2 к ПП 1'!#REF!,'пр 2 к ПП 1'!#REF!</definedName>
    <definedName name="Z_7C917F30_361A_4C86_9002_2134EAE2E3CF_.wvu.Rows" localSheetId="1" hidden="1">'пр 2 к ПП 2'!#REF!,'пр 2 к ПП 2'!#REF!,'пр 2 к ПП 2'!#REF!,'пр 2 к ПП 2'!#REF!,'пр 2 к ПП 2'!$A$27:$IV$28</definedName>
    <definedName name="Z_7C917F30_361A_4C86_9002_2134EAE2E3CF_.wvu.Rows" localSheetId="2" hidden="1">'пр 2 к ПП 3'!#REF!,'пр 2 к ПП 3'!#REF!</definedName>
    <definedName name="Z_81F2AFB8_21DA_4513_90AB_0A09D7D72D56_.wvu.FilterData" localSheetId="0" hidden="1">'пр 2 к ПП 1'!$B$6:$P$147</definedName>
    <definedName name="Z_AD6F79BD_847B_4421_A1AA_268A55FACAB4_.wvu.FilterData" localSheetId="0" hidden="1">'пр 2 к ПП 1'!$B$6:$P$147</definedName>
    <definedName name="Z_B45C2115_52AF_4E7B_8578_551FB3CF371E_.wvu.FilterData" localSheetId="0" hidden="1">'пр 2 к ПП 1'!$B$6:$P$147</definedName>
    <definedName name="Z_C75D4C66_EC35_48DB_8FCD_E29923CDB091_.wvu.FilterData" localSheetId="0" hidden="1">'пр 2 к ПП 1'!$B$6:$P$147</definedName>
    <definedName name="Z_CDE1D6F6_68DF_42F8_B01A_FF6465B24CCD_.wvu.FilterData" localSheetId="0" hidden="1">'пр 2 к ПП 1'!$B$6:$P$147</definedName>
    <definedName name="Z_CDE1D6F6_68DF_42F8_B01A_FF6465B24CCD_.wvu.PrintArea" localSheetId="0" hidden="1">'пр 2 к ПП 1'!$B$3:$M$181</definedName>
    <definedName name="Z_CDE1D6F6_68DF_42F8_B01A_FF6465B24CCD_.wvu.PrintArea" localSheetId="1" hidden="1">'пр 2 к ПП 2'!$A$3:$L$29</definedName>
    <definedName name="Z_CDE1D6F6_68DF_42F8_B01A_FF6465B24CCD_.wvu.PrintArea" localSheetId="2" hidden="1">'пр 2 к ПП 3'!$A$3:$L$24</definedName>
    <definedName name="Z_CDE1D6F6_68DF_42F8_B01A_FF6465B24CCD_.wvu.PrintTitles" localSheetId="0" hidden="1">'пр 2 к ПП 1'!$B$5:$IW$6</definedName>
    <definedName name="Z_CDE1D6F6_68DF_42F8_B01A_FF6465B24CCD_.wvu.PrintTitles" localSheetId="1" hidden="1">'пр 2 к ПП 2'!$A$5:$IV$6</definedName>
    <definedName name="Z_CDE1D6F6_68DF_42F8_B01A_FF6465B24CCD_.wvu.PrintTitles" localSheetId="2" hidden="1">'пр 2 к ПП 3'!$A$5:$IV$6</definedName>
    <definedName name="Z_CDE1D6F6_68DF_42F8_B01A_FF6465B24CCD_.wvu.Rows" localSheetId="1" hidden="1">'пр 2 к ПП 2'!#REF!,'пр 2 к ПП 2'!#REF!,'пр 2 к ПП 2'!#REF!,'пр 2 к ПП 2'!#REF!,'пр 2 к ПП 2'!#REF!,'пр 2 к ПП 2'!#REF!,'пр 2 к ПП 2'!$A$20:$IV$20,'пр 2 к ПП 2'!$A$27:$IV$28</definedName>
    <definedName name="Z_CDE1D6F6_68DF_42F8_B01A_FF6465B24CCD_.wvu.Rows" localSheetId="2" hidden="1">'пр 2 к ПП 3'!#REF!,'пр 2 к ПП 3'!#REF!</definedName>
    <definedName name="Z_D97B14A5_4ECD_4EB7_B8A7_D41E462F19A2_.wvu.FilterData" localSheetId="0" hidden="1">'пр 2 к ПП 1'!$B$6:$P$147</definedName>
    <definedName name="Z_FAC3C627_8E23_41AB_B3FB_95B33614D8DB_.wvu.FilterData" localSheetId="0" hidden="1">'пр 2 к ПП 1'!$B$6:$P$147</definedName>
    <definedName name="_xlnm.Print_Area" localSheetId="0">'пр 2 к ПП 1'!$B$1:$N$180</definedName>
    <definedName name="_xlnm.Print_Area" localSheetId="1">'пр 2 к ПП 2'!$A$1:$M$28</definedName>
    <definedName name="_xlnm.Print_Area" localSheetId="2">'пр 2 к ПП 3'!$A$1:$P$24</definedName>
  </definedNames>
  <calcPr calcId="152511"/>
</workbook>
</file>

<file path=xl/calcChain.xml><?xml version="1.0" encoding="utf-8"?>
<calcChain xmlns="http://schemas.openxmlformats.org/spreadsheetml/2006/main">
  <c r="K10" i="4" l="1"/>
  <c r="K11" i="4"/>
  <c r="K12" i="4"/>
  <c r="H13" i="4"/>
  <c r="I13" i="4"/>
  <c r="J13" i="4"/>
  <c r="J32" i="4" s="1"/>
  <c r="K15" i="4"/>
  <c r="K16" i="4"/>
  <c r="K17" i="4"/>
  <c r="K18" i="4"/>
  <c r="K19" i="4"/>
  <c r="K20" i="4"/>
  <c r="H21" i="4"/>
  <c r="H31" i="4" s="1"/>
  <c r="I21" i="4"/>
  <c r="I31" i="4" s="1"/>
  <c r="J21" i="4"/>
  <c r="K23" i="4"/>
  <c r="K24" i="4"/>
  <c r="H25" i="4"/>
  <c r="H26" i="4" s="1"/>
  <c r="I25" i="4"/>
  <c r="J25" i="4"/>
  <c r="J26" i="4"/>
  <c r="H27" i="4"/>
  <c r="H30" i="4"/>
  <c r="I30" i="4"/>
  <c r="J30" i="4"/>
  <c r="J31" i="4"/>
  <c r="H32" i="4"/>
  <c r="I32" i="4"/>
  <c r="H36" i="4"/>
  <c r="I36" i="4"/>
  <c r="J36" i="4"/>
  <c r="H37" i="4"/>
  <c r="I37" i="4"/>
  <c r="J37" i="4"/>
  <c r="K37" i="4"/>
  <c r="K21" i="4" l="1"/>
  <c r="K26" i="4" s="1"/>
  <c r="I26" i="4"/>
  <c r="K25" i="4"/>
  <c r="K31" i="4"/>
  <c r="K36" i="4"/>
  <c r="K30" i="4"/>
  <c r="K32" i="4"/>
  <c r="K13" i="4"/>
  <c r="H28" i="4"/>
  <c r="L84" i="1"/>
  <c r="L85" i="1"/>
  <c r="L86" i="1"/>
  <c r="L87" i="1"/>
  <c r="L88" i="1"/>
  <c r="L89" i="1"/>
  <c r="L90" i="1"/>
  <c r="I187" i="1"/>
  <c r="I131" i="1" l="1"/>
  <c r="I146" i="1" s="1"/>
  <c r="L130" i="1"/>
  <c r="L116" i="1"/>
  <c r="L111" i="1"/>
  <c r="K31" i="3"/>
  <c r="J29" i="3"/>
  <c r="I29" i="3"/>
  <c r="H29" i="3"/>
  <c r="H32" i="3" s="1"/>
  <c r="J28" i="3"/>
  <c r="J32" i="3" s="1"/>
  <c r="I28" i="3"/>
  <c r="H28" i="3"/>
  <c r="J27" i="3"/>
  <c r="I27" i="3"/>
  <c r="I30" i="3" s="1"/>
  <c r="H27" i="3"/>
  <c r="J23" i="3"/>
  <c r="I23" i="3"/>
  <c r="H23" i="3"/>
  <c r="K22" i="3"/>
  <c r="K20" i="3"/>
  <c r="K19" i="3"/>
  <c r="K18" i="3"/>
  <c r="K17" i="3"/>
  <c r="K16" i="3"/>
  <c r="K15" i="3"/>
  <c r="K14" i="3"/>
  <c r="K13" i="3"/>
  <c r="K12" i="3"/>
  <c r="K11" i="3"/>
  <c r="K10" i="3"/>
  <c r="K198" i="1"/>
  <c r="J198" i="1"/>
  <c r="I198" i="1"/>
  <c r="K190" i="1"/>
  <c r="J190" i="1"/>
  <c r="I190" i="1"/>
  <c r="K189" i="1"/>
  <c r="J189" i="1"/>
  <c r="I189" i="1"/>
  <c r="L188" i="1"/>
  <c r="K187" i="1"/>
  <c r="J187" i="1"/>
  <c r="K185" i="1"/>
  <c r="J185" i="1"/>
  <c r="I185" i="1"/>
  <c r="K184" i="1"/>
  <c r="J184" i="1"/>
  <c r="I184" i="1"/>
  <c r="K182" i="1"/>
  <c r="J182" i="1"/>
  <c r="K146" i="1"/>
  <c r="J146" i="1"/>
  <c r="L145" i="1"/>
  <c r="L144" i="1"/>
  <c r="L143" i="1"/>
  <c r="L142" i="1"/>
  <c r="L141" i="1"/>
  <c r="L140" i="1"/>
  <c r="L139" i="1"/>
  <c r="L138" i="1"/>
  <c r="L137" i="1"/>
  <c r="L136" i="1"/>
  <c r="L135" i="1"/>
  <c r="L133" i="1"/>
  <c r="L131" i="1"/>
  <c r="L129" i="1"/>
  <c r="L128" i="1"/>
  <c r="L127" i="1"/>
  <c r="L126" i="1"/>
  <c r="L125" i="1"/>
  <c r="L123" i="1"/>
  <c r="L122" i="1"/>
  <c r="L121" i="1"/>
  <c r="K119" i="1"/>
  <c r="J119" i="1"/>
  <c r="I119" i="1"/>
  <c r="L118" i="1"/>
  <c r="L117" i="1"/>
  <c r="L115" i="1"/>
  <c r="K113" i="1"/>
  <c r="J113" i="1"/>
  <c r="I113" i="1"/>
  <c r="L112" i="1"/>
  <c r="L110" i="1"/>
  <c r="L109" i="1"/>
  <c r="L108" i="1"/>
  <c r="L107" i="1"/>
  <c r="L106" i="1"/>
  <c r="L105" i="1"/>
  <c r="L104" i="1"/>
  <c r="L103" i="1"/>
  <c r="L102" i="1"/>
  <c r="L101" i="1"/>
  <c r="K99" i="1"/>
  <c r="J99" i="1"/>
  <c r="I99" i="1"/>
  <c r="L98" i="1"/>
  <c r="L97" i="1"/>
  <c r="L96" i="1"/>
  <c r="L95" i="1"/>
  <c r="L94" i="1"/>
  <c r="L93" i="1"/>
  <c r="L92" i="1"/>
  <c r="L91" i="1"/>
  <c r="L83" i="1"/>
  <c r="L82" i="1"/>
  <c r="L81" i="1"/>
  <c r="L80" i="1"/>
  <c r="L79" i="1"/>
  <c r="L78" i="1"/>
  <c r="L77" i="1"/>
  <c r="L76" i="1"/>
  <c r="L75" i="1"/>
  <c r="L190" i="1" s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K37" i="1"/>
  <c r="J37" i="1"/>
  <c r="I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J30" i="3" l="1"/>
  <c r="K147" i="1"/>
  <c r="I182" i="1"/>
  <c r="H30" i="3"/>
  <c r="K28" i="3"/>
  <c r="J147" i="1"/>
  <c r="J186" i="1" s="1"/>
  <c r="L189" i="1"/>
  <c r="K23" i="3"/>
  <c r="K29" i="3"/>
  <c r="L184" i="1"/>
  <c r="L185" i="1"/>
  <c r="L146" i="1"/>
  <c r="L119" i="1"/>
  <c r="I147" i="1"/>
  <c r="I186" i="1" s="1"/>
  <c r="L113" i="1"/>
  <c r="L182" i="1"/>
  <c r="L99" i="1"/>
  <c r="L187" i="1"/>
  <c r="K186" i="1"/>
  <c r="K183" i="1"/>
  <c r="K192" i="1" s="1"/>
  <c r="K194" i="1" s="1"/>
  <c r="K196" i="1" s="1"/>
  <c r="L37" i="1"/>
  <c r="I32" i="3"/>
  <c r="K32" i="3" s="1"/>
  <c r="K27" i="3"/>
  <c r="K30" i="3" l="1"/>
  <c r="J183" i="1"/>
  <c r="J192" i="1" s="1"/>
  <c r="J194" i="1" s="1"/>
  <c r="J196" i="1" s="1"/>
  <c r="L147" i="1"/>
  <c r="L183" i="1" s="1"/>
  <c r="L192" i="1" s="1"/>
  <c r="I183" i="1"/>
  <c r="I192" i="1" s="1"/>
  <c r="I194" i="1" s="1"/>
  <c r="L186" i="1" l="1"/>
</calcChain>
</file>

<file path=xl/sharedStrings.xml><?xml version="1.0" encoding="utf-8"?>
<sst xmlns="http://schemas.openxmlformats.org/spreadsheetml/2006/main" count="375" uniqueCount="219">
  <si>
    <t>Приложение № 1
к подпрограмме 1 «Развитие дошкольного, общего и дополнительного образования»</t>
  </si>
  <si>
    <t xml:space="preserve">Перечень мероприятий подпрограммы </t>
  </si>
  <si>
    <t>№ п/п</t>
  </si>
  <si>
    <t>Цели, задачи, мероприятия подпрограммы</t>
  </si>
  <si>
    <t>ГРБС</t>
  </si>
  <si>
    <t>Код бюджетной классификации</t>
  </si>
  <si>
    <t>Расходы по годам реализации программы (тыс.руб.)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</si>
  <si>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</si>
  <si>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Рз Пр</t>
  </si>
  <si>
    <t>ЦСР</t>
  </si>
  <si>
    <t>ВР</t>
  </si>
  <si>
    <t>итого на очередной финансовый год и плановый период</t>
  </si>
  <si>
    <t xml:space="preserve">Муниципальная программа Турухаснкого района «Развитие образования Туруханского района», подпрограмма 1 «Развитие дошкольного, общего и дополнительного образования» 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</si>
  <si>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</si>
  <si>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</si>
  <si>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1.1.1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</si>
  <si>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</si>
  <si>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Управление образования администрации Туруханского района</t>
  </si>
  <si>
    <t>07 01</t>
  </si>
  <si>
    <t xml:space="preserve">0110075880 </t>
  </si>
  <si>
    <t>не менее 700 детей получат услуги дошкольного образования</t>
  </si>
  <si>
    <t>0110074080</t>
  </si>
  <si>
    <t>1.1.2</t>
  </si>
  <si>
    <t>Обеспечение деятельности (оказание услуг) подведомственных учреждений</t>
  </si>
  <si>
    <t>0110080610</t>
  </si>
  <si>
    <t>0110083170</t>
  </si>
  <si>
    <t xml:space="preserve">0110080650 </t>
  </si>
  <si>
    <t>0110083180</t>
  </si>
  <si>
    <t>Управление ЖКХ и строительства администрации Туруханского района</t>
  </si>
  <si>
    <t xml:space="preserve">0110080610 </t>
  </si>
  <si>
    <t>0110084220</t>
  </si>
  <si>
    <t>1.1.3</t>
  </si>
  <si>
    <t>Выплата и доставка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</si>
  <si>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10 04</t>
  </si>
  <si>
    <t>0110075560</t>
  </si>
  <si>
    <t xml:space="preserve"> Компенсацию родительской платы получат не менее 250 человек ежегодно</t>
  </si>
  <si>
    <t>1.1.4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</si>
  <si>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</si>
  <si>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10 03</t>
  </si>
  <si>
    <t xml:space="preserve">0110075540 </t>
  </si>
  <si>
    <t>Без взимания родительской платы  муниципальные дошкольные образовательные учреждения (группы) посещают:  в 2019 году - 34 ребенка и до 35 детей в 2020-2022 годах</t>
  </si>
  <si>
    <t>Итого по задаче 1</t>
  </si>
  <si>
    <t>Задача № 2.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</si>
  <si>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1.2.1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</si>
  <si>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</si>
  <si>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07 02</t>
  </si>
  <si>
    <t>0110075640</t>
  </si>
  <si>
    <t>Ежегодно 2126 человек получат услуги общего образования</t>
  </si>
  <si>
    <t>0110053030</t>
  </si>
  <si>
    <t>07 03</t>
  </si>
  <si>
    <t>0110074090</t>
  </si>
  <si>
    <t>1.2.2</t>
  </si>
  <si>
    <t>Обеспечение деятельности (оказание услуг) подведомственных учреждений (в том числе меоприятия по созданию условий для занятий физической культурой и спортом в части проведения ремонта спортивных залов в общеобразовательных учреждениях)</t>
  </si>
  <si>
    <t>0110082710</t>
  </si>
  <si>
    <t>Средства выделенные ЗАО "Ванкорнефть"</t>
  </si>
  <si>
    <t>1.2.3</t>
  </si>
  <si>
    <t>Капитальный ремонт учреждений образования</t>
  </si>
  <si>
    <t>1.2.4</t>
  </si>
  <si>
    <t>Субсидия на организацию школьного питания</t>
  </si>
  <si>
    <t>Администрация Туруханского района</t>
  </si>
  <si>
    <t>01 13</t>
  </si>
  <si>
    <t>0110084260</t>
  </si>
  <si>
    <t>1.2.5</t>
  </si>
  <si>
    <t xml:space="preserve"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</si>
  <si>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 xml:space="preserve">0110075660 </t>
  </si>
  <si>
    <t>1174 учащихся общеобразовательных учреждений получат социальную поддержку</t>
  </si>
  <si>
    <t>1.2.6</t>
  </si>
  <si>
    <t>Обеспечение питанием учащихся начальных классов горячим завтраком, не считая горячего напитка за счет средств федерального бюджета</t>
  </si>
  <si>
    <t>01100L3040</t>
  </si>
  <si>
    <t>Бесплатное питание учащихся начальных классов</t>
  </si>
  <si>
    <t>Обеспечение питанием учащихся начальных классов горячим завтраком, не считая горячего напитка за счет средств краевого бюджета</t>
  </si>
  <si>
    <t>Обеспечение питанием учащихся начальных классов горячим завтраком, не считая горячего напитка за счет средств районного бюджета</t>
  </si>
  <si>
    <t>1.2.7</t>
  </si>
  <si>
    <t>Приведение зданий и сооружений общеобразовательных организаций в соответствии с требованиями законодательства за счет средств субсидии из краевого бюджета</t>
  </si>
  <si>
    <t>0110075630</t>
  </si>
  <si>
    <t>Текущий ремонт, приобретение оборудования и инвентаря в соответствии с требованиями законодательства</t>
  </si>
  <si>
    <t>1.2.8</t>
  </si>
  <si>
    <t xml:space="preserve">Приведение зданий и сооружений общеобразовательных организаций в соответствии с требованиями законодательства  за счет средств районного бюджета </t>
  </si>
  <si>
    <t>01100S5630</t>
  </si>
  <si>
    <t>1.2.9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</si>
  <si>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учреждениях, за счет средств краевого бюджета</t>
  </si>
  <si>
    <t>0110015980</t>
  </si>
  <si>
    <t>1.3.0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</si>
  <si>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учреждениях, за счет средств районного бюджета</t>
  </si>
  <si>
    <t>01100S5980</t>
  </si>
  <si>
    <t>1.4.0</t>
  </si>
  <si>
    <t>Внедрение целевой модели цифровой образовательной среды в
общеобразовательных организациях и профессиональных образовательных организациях
в 2022-2024 годах за счет средств федерального бюджета</t>
  </si>
  <si>
    <t>011E452100</t>
  </si>
  <si>
    <t>Приобретение оборудовнаия в  рамках Национального проект "Образование"</t>
  </si>
  <si>
    <t>Внедрение целевой модели цифровой образовательной среды в
общеобразовательных организациях и профессиональных образовательных организациях
в 2022-2024 годах за счет средств краевого бюджета</t>
  </si>
  <si>
    <t>Внедрение целевой модели цифровой образовательной среды в
общеобразовательных организациях и профессиональных образовательных организациях
в 2022-2024 годах за счет средств районного бюджета</t>
  </si>
  <si>
    <t>1.5.0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</si>
  <si>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федерального бюджета</t>
  </si>
  <si>
    <t>011E151690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</si>
  <si>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 краевого бюджета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</si>
  <si>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районного бюджета</t>
  </si>
  <si>
    <t>Итого по задаче 2</t>
  </si>
  <si>
    <t>Задача № 3. Обеспечить  развитие  системы дополнительного образования детей</t>
  </si>
  <si>
    <t>1.3.1</t>
  </si>
  <si>
    <t>243</t>
  </si>
  <si>
    <t xml:space="preserve">Не менее 2000 человек получат услуги дополнительного образования ежегодно в муниципальных учреждениях;
</t>
  </si>
  <si>
    <t>1.3.1.1</t>
  </si>
  <si>
    <t>Обеспечение функционирования системы персонифицированного финансирования дополнительного образования детей</t>
  </si>
  <si>
    <t>0110084360</t>
  </si>
  <si>
    <t>1.3.2</t>
  </si>
  <si>
    <t>Капитальный ремонт учреждений дополнительного образования</t>
  </si>
  <si>
    <t>Итого по задаче 3</t>
  </si>
  <si>
    <t>Задача № 4. Содействовать выявлению и поддержке одаренных детей</t>
  </si>
  <si>
    <t>4.1</t>
  </si>
  <si>
    <t>Организация разноуровневой работы с одаренными детьми</t>
  </si>
  <si>
    <t>0110081980</t>
  </si>
  <si>
    <t>Участие не менее 30  детей, прошедших муниципальный уровень и допущенных по результатам дистанционного тура  краевого форума "Молодёжь и наука" примут участие в очном туре;                                                           Ежегодно стипендии получат не менее 10 человек;   Ежегодно участие в конкурсах различного уровня примет участие не менее  1275 детей</t>
  </si>
  <si>
    <t>Итого по задаче4</t>
  </si>
  <si>
    <t>Задача № 5. Обеспечить безопасный, качественный отдых и оздоровление детей в летний период</t>
  </si>
  <si>
    <t>5.1</t>
  </si>
  <si>
    <t>Организация летнего отдыха и занятости детей Туруханского района в загородных лагерях и лагерях с дневным пребыванием</t>
  </si>
  <si>
    <t>07 07</t>
  </si>
  <si>
    <t>0110081990</t>
  </si>
  <si>
    <t>Организован отдых и оздоровление в летний период в загородных лагерях не менее чем для 50 человек, в лагерях с дневным пребывание детей не менее чем для  800 человек</t>
  </si>
  <si>
    <t>0110080650</t>
  </si>
  <si>
    <t>5.2.</t>
  </si>
  <si>
    <t xml:space="preserve">Организация летнего отдыха детей Туруханского района в оздоровительных учреждениях, расположенных на побережье Черного моря </t>
  </si>
  <si>
    <t xml:space="preserve">07 07 </t>
  </si>
  <si>
    <t xml:space="preserve">0110082660 </t>
  </si>
  <si>
    <t>244</t>
  </si>
  <si>
    <t>5.3</t>
  </si>
  <si>
    <t>Оплата стоимости набора продуктов питания или готовых блюд и их транспортировки в лагерях с дневным пребыванием детей за счет средств субвенции</t>
  </si>
  <si>
    <t>0110076490</t>
  </si>
  <si>
    <t>612</t>
  </si>
  <si>
    <t>5.4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</si>
  <si>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лагеря, а также проезд, суточные и проживание сопровождающих</t>
  </si>
  <si>
    <t>321</t>
  </si>
  <si>
    <t>112</t>
  </si>
  <si>
    <t>111</t>
  </si>
  <si>
    <t>119</t>
  </si>
  <si>
    <t>5.5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</si>
  <si>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местного бюджета</t>
  </si>
  <si>
    <t>0110082760</t>
  </si>
  <si>
    <t>5.6</t>
  </si>
  <si>
    <t>Организация летнего отдыха детей Туруханского района в оздоровительных учреждениях, расположенных на побережье Черного моря за счет родительских средств</t>
  </si>
  <si>
    <t>5.7</t>
  </si>
  <si>
    <t>Оплата стоимости путевки в организации отдыха и оздоровления детей, расположенные на побережье Черного моря, детям, проживающим в Арктической зоне Российской Федерации за счет средств федерального бюджета</t>
  </si>
  <si>
    <t>01100R7800</t>
  </si>
  <si>
    <t>Оплата стоимости путевки в организации отдыха и оздоровления детей, расположенные на побережье Черного моря, детям, проживающим в Арктической зоне Российской Федерации за счет средств краевого бюджета</t>
  </si>
  <si>
    <t>242</t>
  </si>
  <si>
    <t>5.8</t>
  </si>
  <si>
    <t>Организация временной занятости несовершеннолетних граждан от 14 до 18 лет в летний период</t>
  </si>
  <si>
    <t>Управление культуры и молодежной политики администрации Туруханского района</t>
  </si>
  <si>
    <t>0110082800</t>
  </si>
  <si>
    <t>540</t>
  </si>
  <si>
    <t>5.9</t>
  </si>
  <si>
    <t>Организация отдыха и оздоровления одаренных детей</t>
  </si>
  <si>
    <t>0110081280</t>
  </si>
  <si>
    <t>Итого по задаче 5</t>
  </si>
  <si>
    <t>Всего по подпрограмме</t>
  </si>
  <si>
    <t>краевой бюджет</t>
  </si>
  <si>
    <t>районный бюджет</t>
  </si>
  <si>
    <t>внебюджетные</t>
  </si>
  <si>
    <t>федеральный бюджет</t>
  </si>
  <si>
    <t>управление образования</t>
  </si>
  <si>
    <t>управление жкх</t>
  </si>
  <si>
    <t>территориальное управление</t>
  </si>
  <si>
    <t>управление культуры</t>
  </si>
  <si>
    <t>администрация района</t>
  </si>
  <si>
    <t>Наименование программы, подпрограммы</t>
  </si>
  <si>
    <t>1.1</t>
  </si>
  <si>
    <t>07 09</t>
  </si>
  <si>
    <t>1.2</t>
  </si>
  <si>
    <t>121</t>
  </si>
  <si>
    <t>Приложение 1 
к подпрограмме 3 «Обеспечение реализации муниципальной программы»</t>
  </si>
  <si>
    <t xml:space="preserve">Муниципальная программаТуруханского района «Развитие образования Туруханского района», подпрограмма 3 «Обеспечение реализации муниципальной  программы» </t>
  </si>
  <si>
    <t>Цель: повышение эффективности управления отраслью</t>
  </si>
  <si>
    <t>Задача 1 Организация деятельности аппарата управления образования Администрации Турухаснкого района и учреждений, обеспечивающих деятельность образовательных учреждений, направленной на эффективное управление отраслью</t>
  </si>
  <si>
    <t xml:space="preserve">Руководство и управление в сфере установленных функций </t>
  </si>
  <si>
    <t>0130080460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</si>
  <si>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 </t>
  </si>
  <si>
    <t xml:space="preserve">Обеспечение деятельности (оказание услуг) подведомственных учреждений </t>
  </si>
  <si>
    <t xml:space="preserve">0130080610 </t>
  </si>
  <si>
    <t>Финансово-экономическое обеспечение 56 учреждений;
Количество проведенных в соответствии с законодательством процедур проверок - не менее 2 ежегодно</t>
  </si>
  <si>
    <t xml:space="preserve">Задача 2 Обеспечение соблюдения требований законодательства Российской Федерации в сфере образования организациями, осуществляющими образовательную деятельность на территории Туруханского района </t>
  </si>
  <si>
    <t>5.2.1</t>
  </si>
  <si>
    <t>Проведение комплексных инспекционных проверок образовательных учреждений</t>
  </si>
  <si>
    <t>0250027000</t>
  </si>
  <si>
    <t>Количество проведенных в соответствии с законодательством процедур проверок - не менее 2 ежегодно</t>
  </si>
  <si>
    <t>з/пл</t>
  </si>
  <si>
    <t>121, 111</t>
  </si>
  <si>
    <t>ФМО</t>
  </si>
  <si>
    <t>администрация</t>
  </si>
  <si>
    <t>412</t>
  </si>
  <si>
    <t>0120050820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</si>
  <si>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</si>
  <si>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3.2</t>
  </si>
  <si>
    <t>Приобретение жилого помещения для 2 детей из числа детей-сирот и детей, оставшихся без попечения родителей</t>
  </si>
  <si>
    <t>0120075870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</si>
  <si>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</t>
  </si>
  <si>
    <t>3.1</t>
  </si>
  <si>
    <t>Задача № 3. 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</si>
  <si>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129</t>
  </si>
  <si>
    <t>122</t>
  </si>
  <si>
    <t xml:space="preserve">Обеспечена деятельность 3 специалистов по опеке </t>
  </si>
  <si>
    <t xml:space="preserve">0120075520 </t>
  </si>
  <si>
    <t xml:space="preserve">Обеспечена деятельность 2 специалистов по опеке </t>
  </si>
  <si>
    <t xml:space="preserve">Осуществление государственных полномочий по организации и осуществлению деятельности по опеке и попечительству в отношении несовершеннолетних </t>
  </si>
  <si>
    <t>2.2</t>
  </si>
  <si>
    <t>Задача № 2. Реализация мероприятий, направленных на развитие в Туруханском районе семейных форм воспитания детей-сирот и детей, оставшихся без попечения родителей</t>
  </si>
  <si>
    <t xml:space="preserve">Привлечение специалистов для обучения методам профилактики правонарушений несовершеннолетних.   Пропанганда семейных ценностей. Проведение мероприятий и турниров.  </t>
  </si>
  <si>
    <t>0120081400</t>
  </si>
  <si>
    <t>Профилактика безнадзорности правонарушений</t>
  </si>
  <si>
    <t>дети</t>
  </si>
  <si>
    <t>Устройство детей оставшихся без попечение родителей в специализированные учреждения для детей - сирот;                                                        Обследование жилищно-бытовых условий детей оставшихся без попечения родителей  (в том числе обследование по решению суда). Проезд лиц сопровождающих детей-сирот в дома-ребенка, приюты и т.д.</t>
  </si>
  <si>
    <t>0120082000</t>
  </si>
  <si>
    <t>Обеспечение защиты прав и интересов несовершеннолетних</t>
  </si>
  <si>
    <t xml:space="preserve">Задача № 1. Защита прав и интересов несовершеннолетних,проживающих на территории Туруханского района
</t>
  </si>
  <si>
    <t>Цель: 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</si>
  <si>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 xml:space="preserve">Муниципальная программаТурухаснкого района «Развитие образования Туруханского района», подпрограмма 2 «Государственная поддержка детей сирот, расширение практики применения семейных форм воспитания» </t>
  </si>
  <si>
    <t>Приложение 1 
к подпрограмме 2 «Государственная поддержка детей сирот, расширение практики применения семейных форм воспитания»</t>
  </si>
  <si>
    <t>Приложение № 3                                                                          к постановлению администрации Туруханского района от 07.07.2022г. № 574 - п</t>
  </si>
  <si>
    <t>Приложение № 2
к постановлению администрации Туруханского района от 07.07.2022г. № 574 - п</t>
  </si>
  <si>
    <t>Приложение № 1
к постановлению администрации Туруханского района от 07.07.2022 № 574 -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</si>
</sst>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_р_._-;_-@_-"/>
    <numFmt numFmtId="168" formatCode="0.000"/>
    <numFmt numFmtId="169" formatCode="_-* #,##0.0_р_._-;\-* #,##0.0_р_._-;_-* &quot;-&quot;?_р_._-;_-@_-"/>
    <numFmt numFmtId="170" formatCode="#,##0.000_ ;\-#,##0.000\ "/>
    <numFmt numFmtId="171" formatCode="_-* #,##0.000_р_._-;\-* #,##0.000_р_._-;_-* &quot;-&quot;???_р_._-;_-@_-"/>
  </numFmts>
  <fonts count="19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99CC"/>
      <name val="Times New Roman"/>
      <family val="1"/>
      <charset val="204"/>
    </font>
    <font>
      <sz val="12"/>
      <color rgb="FF66FF9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2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indexed="36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5" fillId="0" borderId="0"/>
  </cellStyleXfs>
  <cellXfs count="262">
    <xf numFmtId="0" fontId="0" fillId="0" borderId="0" xfId="0"/>
    <xf numFmtId="49" fontId="3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left" vertical="top" wrapText="1"/>
    </xf>
    <xf numFmtId="0" fontId="3" fillId="0" borderId="0" xfId="1" applyFont="1" applyFill="1" applyBorder="1"/>
    <xf numFmtId="0" fontId="7" fillId="0" borderId="0" xfId="1" applyFont="1" applyFill="1" applyAlignment="1">
      <alignment vertical="top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8" xfId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wrapText="1"/>
    </xf>
    <xf numFmtId="0" fontId="3" fillId="0" borderId="10" xfId="1" applyFont="1" applyFill="1" applyBorder="1" applyAlignment="1">
      <alignment horizontal="center" vertical="center" wrapText="1" readingOrder="1"/>
    </xf>
    <xf numFmtId="0" fontId="3" fillId="0" borderId="6" xfId="1" applyNumberFormat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center" vertical="center" wrapText="1" readingOrder="1"/>
    </xf>
    <xf numFmtId="166" fontId="3" fillId="0" borderId="13" xfId="1" applyNumberFormat="1" applyFont="1" applyFill="1" applyBorder="1" applyAlignment="1">
      <alignment horizontal="center" vertical="center" wrapText="1" readingOrder="1"/>
    </xf>
    <xf numFmtId="0" fontId="11" fillId="0" borderId="0" xfId="1" applyFont="1" applyFill="1"/>
    <xf numFmtId="166" fontId="3" fillId="0" borderId="8" xfId="1" applyNumberFormat="1" applyFont="1" applyFill="1" applyBorder="1" applyAlignment="1">
      <alignment horizontal="center" vertical="center" wrapText="1" readingOrder="1"/>
    </xf>
    <xf numFmtId="49" fontId="7" fillId="0" borderId="2" xfId="1" applyNumberFormat="1" applyFont="1" applyFill="1" applyBorder="1" applyAlignment="1">
      <alignment horizontal="center" vertical="center" wrapText="1" readingOrder="1"/>
    </xf>
    <xf numFmtId="166" fontId="3" fillId="0" borderId="14" xfId="1" applyNumberFormat="1" applyFont="1" applyFill="1" applyBorder="1" applyAlignment="1">
      <alignment horizontal="center" vertical="center" wrapText="1" readingOrder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16" fontId="3" fillId="0" borderId="0" xfId="1" applyNumberFormat="1" applyFont="1" applyFill="1"/>
    <xf numFmtId="49" fontId="3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2" xfId="1" quotePrefix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top"/>
    </xf>
    <xf numFmtId="49" fontId="8" fillId="0" borderId="2" xfId="1" applyNumberFormat="1" applyFont="1" applyFill="1" applyBorder="1" applyAlignment="1">
      <alignment horizontal="center" vertical="top"/>
    </xf>
    <xf numFmtId="166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/>
    <xf numFmtId="0" fontId="7" fillId="0" borderId="8" xfId="1" applyFont="1" applyFill="1" applyBorder="1" applyAlignment="1">
      <alignment horizontal="center" vertical="center" wrapText="1" readingOrder="1"/>
    </xf>
    <xf numFmtId="0" fontId="7" fillId="0" borderId="17" xfId="1" applyFont="1" applyFill="1" applyBorder="1" applyAlignment="1">
      <alignment horizontal="center" vertical="center" wrapText="1" readingOrder="1"/>
    </xf>
    <xf numFmtId="0" fontId="7" fillId="0" borderId="2" xfId="1" applyFont="1" applyFill="1" applyBorder="1" applyAlignment="1">
      <alignment horizontal="center" vertical="center" wrapText="1" readingOrder="1"/>
    </xf>
    <xf numFmtId="0" fontId="7" fillId="0" borderId="13" xfId="1" applyFont="1" applyFill="1" applyBorder="1" applyAlignment="1">
      <alignment horizontal="center" vertical="center" wrapText="1" readingOrder="1"/>
    </xf>
    <xf numFmtId="49" fontId="3" fillId="0" borderId="2" xfId="1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 vertical="center" wrapText="1"/>
    </xf>
    <xf numFmtId="49" fontId="7" fillId="0" borderId="20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 readingOrder="1"/>
    </xf>
    <xf numFmtId="0" fontId="7" fillId="0" borderId="12" xfId="1" applyFont="1" applyFill="1" applyBorder="1" applyAlignment="1">
      <alignment horizontal="center" vertical="center" wrapText="1" readingOrder="1"/>
    </xf>
    <xf numFmtId="0" fontId="3" fillId="0" borderId="23" xfId="1" applyFont="1" applyFill="1" applyBorder="1" applyAlignment="1">
      <alignment horizontal="center" vertical="center" wrapText="1" readingOrder="1"/>
    </xf>
    <xf numFmtId="0" fontId="3" fillId="0" borderId="2" xfId="1" applyFont="1" applyFill="1" applyBorder="1" applyAlignment="1">
      <alignment horizontal="center" vertical="center" wrapText="1" readingOrder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/>
    </xf>
    <xf numFmtId="0" fontId="12" fillId="0" borderId="0" xfId="1" applyFont="1" applyFill="1"/>
    <xf numFmtId="0" fontId="10" fillId="0" borderId="5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49" fontId="10" fillId="0" borderId="3" xfId="1" applyNumberFormat="1" applyFont="1" applyFill="1" applyBorder="1" applyAlignment="1">
      <alignment vertical="center"/>
    </xf>
    <xf numFmtId="166" fontId="10" fillId="0" borderId="3" xfId="1" applyNumberFormat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3" fillId="0" borderId="0" xfId="1" applyFont="1" applyFill="1" applyAlignment="1"/>
    <xf numFmtId="0" fontId="3" fillId="0" borderId="1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vertical="top" wrapText="1"/>
    </xf>
    <xf numFmtId="0" fontId="3" fillId="0" borderId="0" xfId="1" applyFont="1" applyFill="1" applyAlignment="1">
      <alignment vertical="center"/>
    </xf>
    <xf numFmtId="167" fontId="3" fillId="0" borderId="2" xfId="1" applyNumberFormat="1" applyFon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168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9" fontId="3" fillId="0" borderId="2" xfId="1" applyNumberFormat="1" applyFont="1" applyFill="1" applyBorder="1"/>
    <xf numFmtId="0" fontId="3" fillId="0" borderId="2" xfId="1" applyFont="1" applyFill="1" applyBorder="1"/>
    <xf numFmtId="0" fontId="3" fillId="0" borderId="9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top" wrapText="1"/>
    </xf>
    <xf numFmtId="49" fontId="8" fillId="0" borderId="2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49" fontId="7" fillId="0" borderId="0" xfId="1" applyNumberFormat="1" applyFont="1" applyFill="1" applyBorder="1" applyAlignment="1">
      <alignment horizontal="center" vertical="top" wrapText="1"/>
    </xf>
    <xf numFmtId="169" fontId="14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/>
    <xf numFmtId="0" fontId="3" fillId="0" borderId="0" xfId="1" applyFon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/>
    </xf>
    <xf numFmtId="169" fontId="8" fillId="0" borderId="0" xfId="1" applyNumberFormat="1" applyFont="1" applyFill="1" applyBorder="1" applyAlignment="1"/>
    <xf numFmtId="49" fontId="3" fillId="0" borderId="0" xfId="1" applyNumberFormat="1" applyFont="1" applyFill="1" applyAlignment="1">
      <alignment horizontal="center" vertical="top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49" fontId="3" fillId="0" borderId="0" xfId="1" applyNumberFormat="1" applyFont="1" applyFill="1" applyAlignment="1">
      <alignment horizontal="left" vertical="top"/>
    </xf>
    <xf numFmtId="166" fontId="3" fillId="0" borderId="0" xfId="1" applyNumberFormat="1" applyFont="1" applyFill="1"/>
    <xf numFmtId="0" fontId="12" fillId="0" borderId="0" xfId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center"/>
    </xf>
    <xf numFmtId="166" fontId="3" fillId="0" borderId="0" xfId="1" applyNumberFormat="1" applyFont="1" applyFill="1" applyAlignment="1">
      <alignment horizontal="right" vertical="center"/>
    </xf>
    <xf numFmtId="4" fontId="3" fillId="0" borderId="0" xfId="1" applyNumberFormat="1" applyFont="1" applyFill="1" applyAlignment="1">
      <alignment horizontal="center" vertical="center"/>
    </xf>
    <xf numFmtId="166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 vertical="top"/>
    </xf>
    <xf numFmtId="168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wrapText="1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right"/>
    </xf>
    <xf numFmtId="0" fontId="3" fillId="0" borderId="0" xfId="1" applyFont="1" applyFill="1" applyAlignment="1">
      <alignment vertical="top"/>
    </xf>
    <xf numFmtId="167" fontId="3" fillId="0" borderId="0" xfId="1" applyNumberFormat="1" applyFont="1" applyFill="1"/>
    <xf numFmtId="164" fontId="3" fillId="0" borderId="0" xfId="1" applyNumberFormat="1" applyFont="1" applyFill="1" applyBorder="1"/>
    <xf numFmtId="165" fontId="7" fillId="0" borderId="0" xfId="1" applyNumberFormat="1" applyFont="1" applyFill="1" applyBorder="1" applyAlignment="1">
      <alignment horizontal="center" vertical="top" wrapText="1"/>
    </xf>
    <xf numFmtId="167" fontId="3" fillId="0" borderId="2" xfId="1" applyNumberFormat="1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 wrapText="1"/>
    </xf>
    <xf numFmtId="166" fontId="7" fillId="0" borderId="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top" wrapText="1"/>
    </xf>
    <xf numFmtId="167" fontId="3" fillId="0" borderId="0" xfId="1" applyNumberFormat="1" applyFont="1" applyFill="1" applyAlignment="1">
      <alignment horizontal="center"/>
    </xf>
    <xf numFmtId="0" fontId="3" fillId="0" borderId="0" xfId="1" applyFont="1" applyFill="1" applyBorder="1" applyAlignment="1">
      <alignment vertical="top"/>
    </xf>
    <xf numFmtId="169" fontId="3" fillId="0" borderId="2" xfId="1" applyNumberFormat="1" applyFont="1" applyFill="1" applyBorder="1" applyAlignment="1">
      <alignment horizontal="center" vertical="center" wrapText="1"/>
    </xf>
    <xf numFmtId="170" fontId="3" fillId="0" borderId="0" xfId="1" applyNumberFormat="1" applyFont="1" applyFill="1"/>
    <xf numFmtId="171" fontId="3" fillId="0" borderId="0" xfId="1" applyNumberFormat="1" applyFont="1" applyFill="1"/>
    <xf numFmtId="169" fontId="3" fillId="0" borderId="0" xfId="1" applyNumberFormat="1" applyFont="1" applyFill="1"/>
    <xf numFmtId="169" fontId="16" fillId="0" borderId="0" xfId="1" applyNumberFormat="1" applyFont="1" applyFill="1" applyBorder="1" applyAlignment="1"/>
    <xf numFmtId="168" fontId="3" fillId="0" borderId="2" xfId="1" applyNumberFormat="1" applyFont="1" applyFill="1" applyBorder="1" applyAlignment="1">
      <alignment horizontal="center" vertical="center"/>
    </xf>
    <xf numFmtId="170" fontId="3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left" vertical="center" wrapText="1"/>
    </xf>
    <xf numFmtId="169" fontId="3" fillId="0" borderId="2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 wrapText="1"/>
    </xf>
    <xf numFmtId="49" fontId="3" fillId="0" borderId="6" xfId="1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 wrapText="1"/>
    </xf>
    <xf numFmtId="0" fontId="17" fillId="0" borderId="0" xfId="1" applyFont="1" applyFill="1"/>
    <xf numFmtId="165" fontId="7" fillId="0" borderId="0" xfId="1" applyNumberFormat="1" applyFont="1" applyFill="1" applyBorder="1" applyAlignment="1">
      <alignment horizontal="left" vertical="top" wrapText="1"/>
    </xf>
    <xf numFmtId="164" fontId="5" fillId="0" borderId="0" xfId="1" applyNumberFormat="1" applyFont="1" applyFill="1" applyBorder="1"/>
    <xf numFmtId="0" fontId="7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center"/>
    </xf>
    <xf numFmtId="0" fontId="18" fillId="0" borderId="0" xfId="1" applyFont="1" applyFill="1" applyAlignment="1">
      <alignment horizontal="right" vertical="center" textRotation="180"/>
    </xf>
    <xf numFmtId="0" fontId="3" fillId="0" borderId="0" xfId="1" applyFont="1" applyFill="1" applyAlignment="1">
      <alignment horizontal="right" textRotation="180"/>
    </xf>
    <xf numFmtId="0" fontId="18" fillId="0" borderId="0" xfId="1" applyFont="1" applyFill="1" applyAlignment="1">
      <alignment horizontal="right" textRotation="180"/>
    </xf>
    <xf numFmtId="0" fontId="7" fillId="0" borderId="0" xfId="1" applyFont="1" applyFill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left" vertical="center" wrapText="1"/>
    </xf>
    <xf numFmtId="0" fontId="3" fillId="0" borderId="9" xfId="1" applyNumberFormat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center" vertical="center" wrapText="1" readingOrder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 readingOrder="1"/>
    </xf>
    <xf numFmtId="0" fontId="7" fillId="0" borderId="7" xfId="1" applyFont="1" applyFill="1" applyBorder="1" applyAlignment="1">
      <alignment horizontal="center" vertical="center" wrapText="1" readingOrder="1"/>
    </xf>
    <xf numFmtId="0" fontId="7" fillId="0" borderId="9" xfId="1" applyFont="1" applyFill="1" applyBorder="1" applyAlignment="1">
      <alignment horizontal="center" vertical="center" wrapText="1" readingOrder="1"/>
    </xf>
    <xf numFmtId="0" fontId="7" fillId="0" borderId="6" xfId="1" quotePrefix="1" applyFont="1" applyFill="1" applyBorder="1" applyAlignment="1">
      <alignment horizontal="center" vertical="center" wrapText="1" readingOrder="1"/>
    </xf>
    <xf numFmtId="0" fontId="7" fillId="0" borderId="7" xfId="1" quotePrefix="1" applyFont="1" applyFill="1" applyBorder="1" applyAlignment="1">
      <alignment horizontal="center" vertical="center" wrapText="1" readingOrder="1"/>
    </xf>
    <xf numFmtId="0" fontId="7" fillId="0" borderId="9" xfId="1" quotePrefix="1" applyFont="1" applyFill="1" applyBorder="1" applyAlignment="1">
      <alignment horizontal="center" vertical="center" wrapText="1" readingOrder="1"/>
    </xf>
    <xf numFmtId="49" fontId="7" fillId="0" borderId="7" xfId="1" applyNumberFormat="1" applyFont="1" applyFill="1" applyBorder="1" applyAlignment="1">
      <alignment horizontal="center" vertical="center" wrapText="1" readingOrder="1"/>
    </xf>
    <xf numFmtId="49" fontId="7" fillId="0" borderId="7" xfId="1" quotePrefix="1" applyNumberFormat="1" applyFont="1" applyFill="1" applyBorder="1" applyAlignment="1">
      <alignment horizontal="center" vertical="center" wrapText="1" readingOrder="1"/>
    </xf>
    <xf numFmtId="49" fontId="7" fillId="0" borderId="9" xfId="1" applyNumberFormat="1" applyFont="1" applyFill="1" applyBorder="1" applyAlignment="1">
      <alignment horizontal="center" vertical="center" wrapText="1" readingOrder="1"/>
    </xf>
    <xf numFmtId="49" fontId="3" fillId="0" borderId="2" xfId="1" applyNumberFormat="1" applyFont="1" applyFill="1" applyBorder="1" applyAlignment="1">
      <alignment horizontal="center" vertical="center" wrapText="1" readingOrder="1"/>
    </xf>
    <xf numFmtId="49" fontId="3" fillId="0" borderId="6" xfId="1" applyNumberFormat="1" applyFont="1" applyFill="1" applyBorder="1" applyAlignment="1">
      <alignment horizontal="center" vertical="center" wrapText="1" readingOrder="1"/>
    </xf>
    <xf numFmtId="49" fontId="3" fillId="0" borderId="9" xfId="1" applyNumberFormat="1" applyFont="1" applyFill="1" applyBorder="1" applyAlignment="1">
      <alignment horizontal="center" vertical="center" wrapText="1" readingOrder="1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49" fontId="7" fillId="0" borderId="9" xfId="1" quotePrefix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 readingOrder="1"/>
    </xf>
    <xf numFmtId="49" fontId="7" fillId="0" borderId="9" xfId="1" quotePrefix="1" applyNumberFormat="1" applyFont="1" applyFill="1" applyBorder="1" applyAlignment="1">
      <alignment horizontal="center" vertical="center" wrapText="1" readingOrder="1"/>
    </xf>
    <xf numFmtId="49" fontId="11" fillId="0" borderId="2" xfId="1" applyNumberFormat="1" applyFont="1" applyFill="1" applyBorder="1" applyAlignment="1">
      <alignment horizontal="center" vertical="center" wrapText="1" readingOrder="1"/>
    </xf>
    <xf numFmtId="0" fontId="3" fillId="0" borderId="7" xfId="1" applyNumberFormat="1" applyFont="1" applyFill="1" applyBorder="1" applyAlignment="1">
      <alignment horizontal="left" vertical="center" wrapText="1"/>
    </xf>
    <xf numFmtId="0" fontId="11" fillId="0" borderId="9" xfId="1" applyNumberFormat="1" applyFont="1" applyFill="1" applyBorder="1" applyAlignment="1">
      <alignment horizontal="left" vertical="center" wrapText="1"/>
    </xf>
    <xf numFmtId="49" fontId="7" fillId="0" borderId="2" xfId="1" quotePrefix="1" applyNumberFormat="1" applyFont="1" applyFill="1" applyBorder="1" applyAlignment="1">
      <alignment horizontal="center" vertical="center" wrapText="1" readingOrder="1"/>
    </xf>
    <xf numFmtId="0" fontId="3" fillId="0" borderId="6" xfId="1" applyFont="1" applyFill="1" applyBorder="1" applyAlignment="1">
      <alignment horizontal="center" vertical="center" wrapText="1" readingOrder="1"/>
    </xf>
    <xf numFmtId="0" fontId="3" fillId="0" borderId="7" xfId="1" applyFont="1" applyFill="1" applyBorder="1" applyAlignment="1">
      <alignment horizontal="center" vertical="center" wrapText="1" readingOrder="1"/>
    </xf>
    <xf numFmtId="0" fontId="3" fillId="0" borderId="9" xfId="1" applyFont="1" applyFill="1" applyBorder="1" applyAlignment="1">
      <alignment horizontal="center" vertical="center" wrapText="1" readingOrder="1"/>
    </xf>
    <xf numFmtId="0" fontId="3" fillId="0" borderId="6" xfId="1" quotePrefix="1" applyFont="1" applyFill="1" applyBorder="1" applyAlignment="1">
      <alignment horizontal="center" vertical="center" wrapText="1" readingOrder="1"/>
    </xf>
    <xf numFmtId="0" fontId="3" fillId="0" borderId="7" xfId="1" quotePrefix="1" applyFont="1" applyFill="1" applyBorder="1" applyAlignment="1">
      <alignment horizontal="center" vertical="center" wrapText="1" readingOrder="1"/>
    </xf>
    <xf numFmtId="0" fontId="3" fillId="0" borderId="9" xfId="1" quotePrefix="1" applyFont="1" applyFill="1" applyBorder="1" applyAlignment="1">
      <alignment horizontal="center" vertical="center" wrapText="1" readingOrder="1"/>
    </xf>
    <xf numFmtId="0" fontId="7" fillId="0" borderId="2" xfId="1" applyFont="1" applyFill="1" applyBorder="1" applyAlignment="1">
      <alignment horizontal="center" vertical="center"/>
    </xf>
    <xf numFmtId="0" fontId="7" fillId="0" borderId="2" xfId="1" quotePrefix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wrapText="1"/>
    </xf>
    <xf numFmtId="49" fontId="7" fillId="0" borderId="20" xfId="1" quotePrefix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6" xfId="1" quotePrefix="1" applyNumberFormat="1" applyFont="1" applyFill="1" applyBorder="1" applyAlignment="1">
      <alignment horizontal="center" vertical="center" wrapText="1"/>
    </xf>
    <xf numFmtId="49" fontId="7" fillId="0" borderId="21" xfId="1" quotePrefix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left" vertical="top"/>
    </xf>
    <xf numFmtId="0" fontId="7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6" xfId="1" quotePrefix="1" applyFont="1" applyFill="1" applyBorder="1" applyAlignment="1">
      <alignment horizontal="center" vertical="center"/>
    </xf>
    <xf numFmtId="0" fontId="3" fillId="0" borderId="7" xfId="1" quotePrefix="1" applyFont="1" applyFill="1" applyBorder="1" applyAlignment="1">
      <alignment horizontal="center" vertical="center"/>
    </xf>
    <xf numFmtId="0" fontId="3" fillId="0" borderId="9" xfId="1" quotePrefix="1" applyFont="1" applyFill="1" applyBorder="1" applyAlignment="1">
      <alignment horizontal="center" vertical="center"/>
    </xf>
    <xf numFmtId="49" fontId="3" fillId="0" borderId="2" xfId="1" quotePrefix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0" fontId="7" fillId="0" borderId="6" xfId="1" quotePrefix="1" applyFont="1" applyFill="1" applyBorder="1" applyAlignment="1">
      <alignment horizontal="center" vertical="center"/>
    </xf>
    <xf numFmtId="0" fontId="7" fillId="0" borderId="7" xfId="1" quotePrefix="1" applyFont="1" applyFill="1" applyBorder="1" applyAlignment="1">
      <alignment horizontal="center" vertical="center"/>
    </xf>
    <xf numFmtId="0" fontId="7" fillId="0" borderId="9" xfId="1" quotePrefix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 wrapText="1"/>
    </xf>
    <xf numFmtId="49" fontId="7" fillId="0" borderId="21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0" fontId="0" fillId="0" borderId="9" xfId="0" applyBorder="1"/>
    <xf numFmtId="49" fontId="7" fillId="0" borderId="7" xfId="1" quotePrefix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left" vertical="top"/>
    </xf>
    <xf numFmtId="0" fontId="8" fillId="0" borderId="4" xfId="1" applyNumberFormat="1" applyFont="1" applyFill="1" applyBorder="1" applyAlignment="1">
      <alignment horizontal="left" vertical="top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8" fillId="0" borderId="20" xfId="1" applyNumberFormat="1" applyFont="1" applyFill="1" applyBorder="1" applyAlignment="1">
      <alignment horizontal="left" vertical="top"/>
    </xf>
    <xf numFmtId="0" fontId="8" fillId="0" borderId="11" xfId="1" applyNumberFormat="1" applyFont="1" applyFill="1" applyBorder="1" applyAlignment="1">
      <alignment horizontal="left" vertical="top"/>
    </xf>
    <xf numFmtId="0" fontId="13" fillId="0" borderId="5" xfId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horizontal="left" vertical="center"/>
    </xf>
    <xf numFmtId="0" fontId="13" fillId="0" borderId="4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left" vertical="top"/>
    </xf>
    <xf numFmtId="49" fontId="3" fillId="0" borderId="6" xfId="1" quotePrefix="1" applyNumberFormat="1" applyFont="1" applyFill="1" applyBorder="1" applyAlignment="1">
      <alignment horizontal="center" vertical="center" wrapText="1"/>
    </xf>
    <xf numFmtId="49" fontId="3" fillId="0" borderId="9" xfId="1" quotePrefix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/>
    </xf>
    <xf numFmtId="49" fontId="3" fillId="0" borderId="7" xfId="1" quotePrefix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top" wrapText="1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left" vertical="center" wrapText="1"/>
    </xf>
    <xf numFmtId="49" fontId="3" fillId="0" borderId="7" xfId="1" applyNumberFormat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>
      <alignment horizontal="left" vertical="center" wrapText="1"/>
    </xf>
    <xf numFmtId="49" fontId="10" fillId="0" borderId="2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top" wrapText="1"/>
    </xf>
    <xf numFmtId="11" fontId="13" fillId="0" borderId="5" xfId="1" applyNumberFormat="1" applyFont="1" applyFill="1" applyBorder="1" applyAlignment="1">
      <alignment horizontal="left" vertical="center" wrapText="1"/>
    </xf>
    <xf numFmtId="11" fontId="13" fillId="0" borderId="3" xfId="1" applyNumberFormat="1" applyFont="1" applyFill="1" applyBorder="1" applyAlignment="1">
      <alignment horizontal="left" vertical="center" wrapText="1"/>
    </xf>
    <xf numFmtId="11" fontId="13" fillId="0" borderId="4" xfId="1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19"/>
  <sheetViews>
    <sheetView view="pageBreakPreview" zoomScale="60" zoomScaleNormal="60" workbookViewId="0">
      <pane xSplit="8" ySplit="9" topLeftCell="I136" activePane="bottomRight" state="frozen"/>
      <selection activeCell="K154" sqref="K154"/>
      <selection pane="topRight" activeCell="K154" sqref="K154"/>
      <selection pane="bottomLeft" activeCell="K154" sqref="K154"/>
      <selection pane="bottomRight" activeCell="L1" sqref="L1:M1"/>
    </sheetView>
  </sheetViews>
  <sheetFormatPr defaultRowHeight="15.75" x14ac:dyDescent="0.25"/>
  <cols>
    <col min="1" max="1" width="9" style="11"/>
    <col min="2" max="2" width="7.375" style="101" customWidth="1"/>
    <col min="3" max="3" width="61.5" style="95" customWidth="1"/>
    <col min="4" max="4" width="19.125" style="107" customWidth="1"/>
    <col min="5" max="6" width="9" style="107"/>
    <col min="7" max="7" width="12" style="101" customWidth="1"/>
    <col min="8" max="8" width="9" style="107"/>
    <col min="9" max="12" width="15.625" style="11" customWidth="1"/>
    <col min="13" max="13" width="30.75" style="11" customWidth="1"/>
    <col min="14" max="14" width="10.5" style="11" customWidth="1"/>
    <col min="15" max="15" width="20" style="11" customWidth="1"/>
    <col min="16" max="16" width="18.5" style="11" customWidth="1"/>
    <col min="17" max="17" width="7.625" style="11" customWidth="1"/>
    <col min="18" max="18" width="8" style="11" customWidth="1"/>
    <col min="19" max="257" width="9" style="11"/>
    <col min="258" max="258" width="7.375" style="11" customWidth="1"/>
    <col min="259" max="259" width="61.5" style="11" customWidth="1"/>
    <col min="260" max="260" width="19.125" style="11" customWidth="1"/>
    <col min="261" max="262" width="9" style="11"/>
    <col min="263" max="263" width="12" style="11" customWidth="1"/>
    <col min="264" max="264" width="9" style="11"/>
    <col min="265" max="268" width="15.625" style="11" customWidth="1"/>
    <col min="269" max="269" width="30.75" style="11" customWidth="1"/>
    <col min="270" max="270" width="10.5" style="11" customWidth="1"/>
    <col min="271" max="271" width="20" style="11" customWidth="1"/>
    <col min="272" max="272" width="18.5" style="11" customWidth="1"/>
    <col min="273" max="273" width="7.625" style="11" customWidth="1"/>
    <col min="274" max="274" width="0" style="11" hidden="1" customWidth="1"/>
    <col min="275" max="513" width="9" style="11"/>
    <col min="514" max="514" width="7.375" style="11" customWidth="1"/>
    <col min="515" max="515" width="61.5" style="11" customWidth="1"/>
    <col min="516" max="516" width="19.125" style="11" customWidth="1"/>
    <col min="517" max="518" width="9" style="11"/>
    <col min="519" max="519" width="12" style="11" customWidth="1"/>
    <col min="520" max="520" width="9" style="11"/>
    <col min="521" max="524" width="15.625" style="11" customWidth="1"/>
    <col min="525" max="525" width="30.75" style="11" customWidth="1"/>
    <col min="526" max="526" width="10.5" style="11" customWidth="1"/>
    <col min="527" max="527" width="20" style="11" customWidth="1"/>
    <col min="528" max="528" width="18.5" style="11" customWidth="1"/>
    <col min="529" max="529" width="7.625" style="11" customWidth="1"/>
    <col min="530" max="530" width="0" style="11" hidden="1" customWidth="1"/>
    <col min="531" max="769" width="9" style="11"/>
    <col min="770" max="770" width="7.375" style="11" customWidth="1"/>
    <col min="771" max="771" width="61.5" style="11" customWidth="1"/>
    <col min="772" max="772" width="19.125" style="11" customWidth="1"/>
    <col min="773" max="774" width="9" style="11"/>
    <col min="775" max="775" width="12" style="11" customWidth="1"/>
    <col min="776" max="776" width="9" style="11"/>
    <col min="777" max="780" width="15.625" style="11" customWidth="1"/>
    <col min="781" max="781" width="30.75" style="11" customWidth="1"/>
    <col min="782" max="782" width="10.5" style="11" customWidth="1"/>
    <col min="783" max="783" width="20" style="11" customWidth="1"/>
    <col min="784" max="784" width="18.5" style="11" customWidth="1"/>
    <col min="785" max="785" width="7.625" style="11" customWidth="1"/>
    <col min="786" max="786" width="0" style="11" hidden="1" customWidth="1"/>
    <col min="787" max="1025" width="9" style="11"/>
    <col min="1026" max="1026" width="7.375" style="11" customWidth="1"/>
    <col min="1027" max="1027" width="61.5" style="11" customWidth="1"/>
    <col min="1028" max="1028" width="19.125" style="11" customWidth="1"/>
    <col min="1029" max="1030" width="9" style="11"/>
    <col min="1031" max="1031" width="12" style="11" customWidth="1"/>
    <col min="1032" max="1032" width="9" style="11"/>
    <col min="1033" max="1036" width="15.625" style="11" customWidth="1"/>
    <col min="1037" max="1037" width="30.75" style="11" customWidth="1"/>
    <col min="1038" max="1038" width="10.5" style="11" customWidth="1"/>
    <col min="1039" max="1039" width="20" style="11" customWidth="1"/>
    <col min="1040" max="1040" width="18.5" style="11" customWidth="1"/>
    <col min="1041" max="1041" width="7.625" style="11" customWidth="1"/>
    <col min="1042" max="1042" width="0" style="11" hidden="1" customWidth="1"/>
    <col min="1043" max="1281" width="9" style="11"/>
    <col min="1282" max="1282" width="7.375" style="11" customWidth="1"/>
    <col min="1283" max="1283" width="61.5" style="11" customWidth="1"/>
    <col min="1284" max="1284" width="19.125" style="11" customWidth="1"/>
    <col min="1285" max="1286" width="9" style="11"/>
    <col min="1287" max="1287" width="12" style="11" customWidth="1"/>
    <col min="1288" max="1288" width="9" style="11"/>
    <col min="1289" max="1292" width="15.625" style="11" customWidth="1"/>
    <col min="1293" max="1293" width="30.75" style="11" customWidth="1"/>
    <col min="1294" max="1294" width="10.5" style="11" customWidth="1"/>
    <col min="1295" max="1295" width="20" style="11" customWidth="1"/>
    <col min="1296" max="1296" width="18.5" style="11" customWidth="1"/>
    <col min="1297" max="1297" width="7.625" style="11" customWidth="1"/>
    <col min="1298" max="1298" width="0" style="11" hidden="1" customWidth="1"/>
    <col min="1299" max="1537" width="9" style="11"/>
    <col min="1538" max="1538" width="7.375" style="11" customWidth="1"/>
    <col min="1539" max="1539" width="61.5" style="11" customWidth="1"/>
    <col min="1540" max="1540" width="19.125" style="11" customWidth="1"/>
    <col min="1541" max="1542" width="9" style="11"/>
    <col min="1543" max="1543" width="12" style="11" customWidth="1"/>
    <col min="1544" max="1544" width="9" style="11"/>
    <col min="1545" max="1548" width="15.625" style="11" customWidth="1"/>
    <col min="1549" max="1549" width="30.75" style="11" customWidth="1"/>
    <col min="1550" max="1550" width="10.5" style="11" customWidth="1"/>
    <col min="1551" max="1551" width="20" style="11" customWidth="1"/>
    <col min="1552" max="1552" width="18.5" style="11" customWidth="1"/>
    <col min="1553" max="1553" width="7.625" style="11" customWidth="1"/>
    <col min="1554" max="1554" width="0" style="11" hidden="1" customWidth="1"/>
    <col min="1555" max="1793" width="9" style="11"/>
    <col min="1794" max="1794" width="7.375" style="11" customWidth="1"/>
    <col min="1795" max="1795" width="61.5" style="11" customWidth="1"/>
    <col min="1796" max="1796" width="19.125" style="11" customWidth="1"/>
    <col min="1797" max="1798" width="9" style="11"/>
    <col min="1799" max="1799" width="12" style="11" customWidth="1"/>
    <col min="1800" max="1800" width="9" style="11"/>
    <col min="1801" max="1804" width="15.625" style="11" customWidth="1"/>
    <col min="1805" max="1805" width="30.75" style="11" customWidth="1"/>
    <col min="1806" max="1806" width="10.5" style="11" customWidth="1"/>
    <col min="1807" max="1807" width="20" style="11" customWidth="1"/>
    <col min="1808" max="1808" width="18.5" style="11" customWidth="1"/>
    <col min="1809" max="1809" width="7.625" style="11" customWidth="1"/>
    <col min="1810" max="1810" width="0" style="11" hidden="1" customWidth="1"/>
    <col min="1811" max="2049" width="9" style="11"/>
    <col min="2050" max="2050" width="7.375" style="11" customWidth="1"/>
    <col min="2051" max="2051" width="61.5" style="11" customWidth="1"/>
    <col min="2052" max="2052" width="19.125" style="11" customWidth="1"/>
    <col min="2053" max="2054" width="9" style="11"/>
    <col min="2055" max="2055" width="12" style="11" customWidth="1"/>
    <col min="2056" max="2056" width="9" style="11"/>
    <col min="2057" max="2060" width="15.625" style="11" customWidth="1"/>
    <col min="2061" max="2061" width="30.75" style="11" customWidth="1"/>
    <col min="2062" max="2062" width="10.5" style="11" customWidth="1"/>
    <col min="2063" max="2063" width="20" style="11" customWidth="1"/>
    <col min="2064" max="2064" width="18.5" style="11" customWidth="1"/>
    <col min="2065" max="2065" width="7.625" style="11" customWidth="1"/>
    <col min="2066" max="2066" width="0" style="11" hidden="1" customWidth="1"/>
    <col min="2067" max="2305" width="9" style="11"/>
    <col min="2306" max="2306" width="7.375" style="11" customWidth="1"/>
    <col min="2307" max="2307" width="61.5" style="11" customWidth="1"/>
    <col min="2308" max="2308" width="19.125" style="11" customWidth="1"/>
    <col min="2309" max="2310" width="9" style="11"/>
    <col min="2311" max="2311" width="12" style="11" customWidth="1"/>
    <col min="2312" max="2312" width="9" style="11"/>
    <col min="2313" max="2316" width="15.625" style="11" customWidth="1"/>
    <col min="2317" max="2317" width="30.75" style="11" customWidth="1"/>
    <col min="2318" max="2318" width="10.5" style="11" customWidth="1"/>
    <col min="2319" max="2319" width="20" style="11" customWidth="1"/>
    <col min="2320" max="2320" width="18.5" style="11" customWidth="1"/>
    <col min="2321" max="2321" width="7.625" style="11" customWidth="1"/>
    <col min="2322" max="2322" width="0" style="11" hidden="1" customWidth="1"/>
    <col min="2323" max="2561" width="9" style="11"/>
    <col min="2562" max="2562" width="7.375" style="11" customWidth="1"/>
    <col min="2563" max="2563" width="61.5" style="11" customWidth="1"/>
    <col min="2564" max="2564" width="19.125" style="11" customWidth="1"/>
    <col min="2565" max="2566" width="9" style="11"/>
    <col min="2567" max="2567" width="12" style="11" customWidth="1"/>
    <col min="2568" max="2568" width="9" style="11"/>
    <col min="2569" max="2572" width="15.625" style="11" customWidth="1"/>
    <col min="2573" max="2573" width="30.75" style="11" customWidth="1"/>
    <col min="2574" max="2574" width="10.5" style="11" customWidth="1"/>
    <col min="2575" max="2575" width="20" style="11" customWidth="1"/>
    <col min="2576" max="2576" width="18.5" style="11" customWidth="1"/>
    <col min="2577" max="2577" width="7.625" style="11" customWidth="1"/>
    <col min="2578" max="2578" width="0" style="11" hidden="1" customWidth="1"/>
    <col min="2579" max="2817" width="9" style="11"/>
    <col min="2818" max="2818" width="7.375" style="11" customWidth="1"/>
    <col min="2819" max="2819" width="61.5" style="11" customWidth="1"/>
    <col min="2820" max="2820" width="19.125" style="11" customWidth="1"/>
    <col min="2821" max="2822" width="9" style="11"/>
    <col min="2823" max="2823" width="12" style="11" customWidth="1"/>
    <col min="2824" max="2824" width="9" style="11"/>
    <col min="2825" max="2828" width="15.625" style="11" customWidth="1"/>
    <col min="2829" max="2829" width="30.75" style="11" customWidth="1"/>
    <col min="2830" max="2830" width="10.5" style="11" customWidth="1"/>
    <col min="2831" max="2831" width="20" style="11" customWidth="1"/>
    <col min="2832" max="2832" width="18.5" style="11" customWidth="1"/>
    <col min="2833" max="2833" width="7.625" style="11" customWidth="1"/>
    <col min="2834" max="2834" width="0" style="11" hidden="1" customWidth="1"/>
    <col min="2835" max="3073" width="9" style="11"/>
    <col min="3074" max="3074" width="7.375" style="11" customWidth="1"/>
    <col min="3075" max="3075" width="61.5" style="11" customWidth="1"/>
    <col min="3076" max="3076" width="19.125" style="11" customWidth="1"/>
    <col min="3077" max="3078" width="9" style="11"/>
    <col min="3079" max="3079" width="12" style="11" customWidth="1"/>
    <col min="3080" max="3080" width="9" style="11"/>
    <col min="3081" max="3084" width="15.625" style="11" customWidth="1"/>
    <col min="3085" max="3085" width="30.75" style="11" customWidth="1"/>
    <col min="3086" max="3086" width="10.5" style="11" customWidth="1"/>
    <col min="3087" max="3087" width="20" style="11" customWidth="1"/>
    <col min="3088" max="3088" width="18.5" style="11" customWidth="1"/>
    <col min="3089" max="3089" width="7.625" style="11" customWidth="1"/>
    <col min="3090" max="3090" width="0" style="11" hidden="1" customWidth="1"/>
    <col min="3091" max="3329" width="9" style="11"/>
    <col min="3330" max="3330" width="7.375" style="11" customWidth="1"/>
    <col min="3331" max="3331" width="61.5" style="11" customWidth="1"/>
    <col min="3332" max="3332" width="19.125" style="11" customWidth="1"/>
    <col min="3333" max="3334" width="9" style="11"/>
    <col min="3335" max="3335" width="12" style="11" customWidth="1"/>
    <col min="3336" max="3336" width="9" style="11"/>
    <col min="3337" max="3340" width="15.625" style="11" customWidth="1"/>
    <col min="3341" max="3341" width="30.75" style="11" customWidth="1"/>
    <col min="3342" max="3342" width="10.5" style="11" customWidth="1"/>
    <col min="3343" max="3343" width="20" style="11" customWidth="1"/>
    <col min="3344" max="3344" width="18.5" style="11" customWidth="1"/>
    <col min="3345" max="3345" width="7.625" style="11" customWidth="1"/>
    <col min="3346" max="3346" width="0" style="11" hidden="1" customWidth="1"/>
    <col min="3347" max="3585" width="9" style="11"/>
    <col min="3586" max="3586" width="7.375" style="11" customWidth="1"/>
    <col min="3587" max="3587" width="61.5" style="11" customWidth="1"/>
    <col min="3588" max="3588" width="19.125" style="11" customWidth="1"/>
    <col min="3589" max="3590" width="9" style="11"/>
    <col min="3591" max="3591" width="12" style="11" customWidth="1"/>
    <col min="3592" max="3592" width="9" style="11"/>
    <col min="3593" max="3596" width="15.625" style="11" customWidth="1"/>
    <col min="3597" max="3597" width="30.75" style="11" customWidth="1"/>
    <col min="3598" max="3598" width="10.5" style="11" customWidth="1"/>
    <col min="3599" max="3599" width="20" style="11" customWidth="1"/>
    <col min="3600" max="3600" width="18.5" style="11" customWidth="1"/>
    <col min="3601" max="3601" width="7.625" style="11" customWidth="1"/>
    <col min="3602" max="3602" width="0" style="11" hidden="1" customWidth="1"/>
    <col min="3603" max="3841" width="9" style="11"/>
    <col min="3842" max="3842" width="7.375" style="11" customWidth="1"/>
    <col min="3843" max="3843" width="61.5" style="11" customWidth="1"/>
    <col min="3844" max="3844" width="19.125" style="11" customWidth="1"/>
    <col min="3845" max="3846" width="9" style="11"/>
    <col min="3847" max="3847" width="12" style="11" customWidth="1"/>
    <col min="3848" max="3848" width="9" style="11"/>
    <col min="3849" max="3852" width="15.625" style="11" customWidth="1"/>
    <col min="3853" max="3853" width="30.75" style="11" customWidth="1"/>
    <col min="3854" max="3854" width="10.5" style="11" customWidth="1"/>
    <col min="3855" max="3855" width="20" style="11" customWidth="1"/>
    <col min="3856" max="3856" width="18.5" style="11" customWidth="1"/>
    <col min="3857" max="3857" width="7.625" style="11" customWidth="1"/>
    <col min="3858" max="3858" width="0" style="11" hidden="1" customWidth="1"/>
    <col min="3859" max="4097" width="9" style="11"/>
    <col min="4098" max="4098" width="7.375" style="11" customWidth="1"/>
    <col min="4099" max="4099" width="61.5" style="11" customWidth="1"/>
    <col min="4100" max="4100" width="19.125" style="11" customWidth="1"/>
    <col min="4101" max="4102" width="9" style="11"/>
    <col min="4103" max="4103" width="12" style="11" customWidth="1"/>
    <col min="4104" max="4104" width="9" style="11"/>
    <col min="4105" max="4108" width="15.625" style="11" customWidth="1"/>
    <col min="4109" max="4109" width="30.75" style="11" customWidth="1"/>
    <col min="4110" max="4110" width="10.5" style="11" customWidth="1"/>
    <col min="4111" max="4111" width="20" style="11" customWidth="1"/>
    <col min="4112" max="4112" width="18.5" style="11" customWidth="1"/>
    <col min="4113" max="4113" width="7.625" style="11" customWidth="1"/>
    <col min="4114" max="4114" width="0" style="11" hidden="1" customWidth="1"/>
    <col min="4115" max="4353" width="9" style="11"/>
    <col min="4354" max="4354" width="7.375" style="11" customWidth="1"/>
    <col min="4355" max="4355" width="61.5" style="11" customWidth="1"/>
    <col min="4356" max="4356" width="19.125" style="11" customWidth="1"/>
    <col min="4357" max="4358" width="9" style="11"/>
    <col min="4359" max="4359" width="12" style="11" customWidth="1"/>
    <col min="4360" max="4360" width="9" style="11"/>
    <col min="4361" max="4364" width="15.625" style="11" customWidth="1"/>
    <col min="4365" max="4365" width="30.75" style="11" customWidth="1"/>
    <col min="4366" max="4366" width="10.5" style="11" customWidth="1"/>
    <col min="4367" max="4367" width="20" style="11" customWidth="1"/>
    <col min="4368" max="4368" width="18.5" style="11" customWidth="1"/>
    <col min="4369" max="4369" width="7.625" style="11" customWidth="1"/>
    <col min="4370" max="4370" width="0" style="11" hidden="1" customWidth="1"/>
    <col min="4371" max="4609" width="9" style="11"/>
    <col min="4610" max="4610" width="7.375" style="11" customWidth="1"/>
    <col min="4611" max="4611" width="61.5" style="11" customWidth="1"/>
    <col min="4612" max="4612" width="19.125" style="11" customWidth="1"/>
    <col min="4613" max="4614" width="9" style="11"/>
    <col min="4615" max="4615" width="12" style="11" customWidth="1"/>
    <col min="4616" max="4616" width="9" style="11"/>
    <col min="4617" max="4620" width="15.625" style="11" customWidth="1"/>
    <col min="4621" max="4621" width="30.75" style="11" customWidth="1"/>
    <col min="4622" max="4622" width="10.5" style="11" customWidth="1"/>
    <col min="4623" max="4623" width="20" style="11" customWidth="1"/>
    <col min="4624" max="4624" width="18.5" style="11" customWidth="1"/>
    <col min="4625" max="4625" width="7.625" style="11" customWidth="1"/>
    <col min="4626" max="4626" width="0" style="11" hidden="1" customWidth="1"/>
    <col min="4627" max="4865" width="9" style="11"/>
    <col min="4866" max="4866" width="7.375" style="11" customWidth="1"/>
    <col min="4867" max="4867" width="61.5" style="11" customWidth="1"/>
    <col min="4868" max="4868" width="19.125" style="11" customWidth="1"/>
    <col min="4869" max="4870" width="9" style="11"/>
    <col min="4871" max="4871" width="12" style="11" customWidth="1"/>
    <col min="4872" max="4872" width="9" style="11"/>
    <col min="4873" max="4876" width="15.625" style="11" customWidth="1"/>
    <col min="4877" max="4877" width="30.75" style="11" customWidth="1"/>
    <col min="4878" max="4878" width="10.5" style="11" customWidth="1"/>
    <col min="4879" max="4879" width="20" style="11" customWidth="1"/>
    <col min="4880" max="4880" width="18.5" style="11" customWidth="1"/>
    <col min="4881" max="4881" width="7.625" style="11" customWidth="1"/>
    <col min="4882" max="4882" width="0" style="11" hidden="1" customWidth="1"/>
    <col min="4883" max="5121" width="9" style="11"/>
    <col min="5122" max="5122" width="7.375" style="11" customWidth="1"/>
    <col min="5123" max="5123" width="61.5" style="11" customWidth="1"/>
    <col min="5124" max="5124" width="19.125" style="11" customWidth="1"/>
    <col min="5125" max="5126" width="9" style="11"/>
    <col min="5127" max="5127" width="12" style="11" customWidth="1"/>
    <col min="5128" max="5128" width="9" style="11"/>
    <col min="5129" max="5132" width="15.625" style="11" customWidth="1"/>
    <col min="5133" max="5133" width="30.75" style="11" customWidth="1"/>
    <col min="5134" max="5134" width="10.5" style="11" customWidth="1"/>
    <col min="5135" max="5135" width="20" style="11" customWidth="1"/>
    <col min="5136" max="5136" width="18.5" style="11" customWidth="1"/>
    <col min="5137" max="5137" width="7.625" style="11" customWidth="1"/>
    <col min="5138" max="5138" width="0" style="11" hidden="1" customWidth="1"/>
    <col min="5139" max="5377" width="9" style="11"/>
    <col min="5378" max="5378" width="7.375" style="11" customWidth="1"/>
    <col min="5379" max="5379" width="61.5" style="11" customWidth="1"/>
    <col min="5380" max="5380" width="19.125" style="11" customWidth="1"/>
    <col min="5381" max="5382" width="9" style="11"/>
    <col min="5383" max="5383" width="12" style="11" customWidth="1"/>
    <col min="5384" max="5384" width="9" style="11"/>
    <col min="5385" max="5388" width="15.625" style="11" customWidth="1"/>
    <col min="5389" max="5389" width="30.75" style="11" customWidth="1"/>
    <col min="5390" max="5390" width="10.5" style="11" customWidth="1"/>
    <col min="5391" max="5391" width="20" style="11" customWidth="1"/>
    <col min="5392" max="5392" width="18.5" style="11" customWidth="1"/>
    <col min="5393" max="5393" width="7.625" style="11" customWidth="1"/>
    <col min="5394" max="5394" width="0" style="11" hidden="1" customWidth="1"/>
    <col min="5395" max="5633" width="9" style="11"/>
    <col min="5634" max="5634" width="7.375" style="11" customWidth="1"/>
    <col min="5635" max="5635" width="61.5" style="11" customWidth="1"/>
    <col min="5636" max="5636" width="19.125" style="11" customWidth="1"/>
    <col min="5637" max="5638" width="9" style="11"/>
    <col min="5639" max="5639" width="12" style="11" customWidth="1"/>
    <col min="5640" max="5640" width="9" style="11"/>
    <col min="5641" max="5644" width="15.625" style="11" customWidth="1"/>
    <col min="5645" max="5645" width="30.75" style="11" customWidth="1"/>
    <col min="5646" max="5646" width="10.5" style="11" customWidth="1"/>
    <col min="5647" max="5647" width="20" style="11" customWidth="1"/>
    <col min="5648" max="5648" width="18.5" style="11" customWidth="1"/>
    <col min="5649" max="5649" width="7.625" style="11" customWidth="1"/>
    <col min="5650" max="5650" width="0" style="11" hidden="1" customWidth="1"/>
    <col min="5651" max="5889" width="9" style="11"/>
    <col min="5890" max="5890" width="7.375" style="11" customWidth="1"/>
    <col min="5891" max="5891" width="61.5" style="11" customWidth="1"/>
    <col min="5892" max="5892" width="19.125" style="11" customWidth="1"/>
    <col min="5893" max="5894" width="9" style="11"/>
    <col min="5895" max="5895" width="12" style="11" customWidth="1"/>
    <col min="5896" max="5896" width="9" style="11"/>
    <col min="5897" max="5900" width="15.625" style="11" customWidth="1"/>
    <col min="5901" max="5901" width="30.75" style="11" customWidth="1"/>
    <col min="5902" max="5902" width="10.5" style="11" customWidth="1"/>
    <col min="5903" max="5903" width="20" style="11" customWidth="1"/>
    <col min="5904" max="5904" width="18.5" style="11" customWidth="1"/>
    <col min="5905" max="5905" width="7.625" style="11" customWidth="1"/>
    <col min="5906" max="5906" width="0" style="11" hidden="1" customWidth="1"/>
    <col min="5907" max="6145" width="9" style="11"/>
    <col min="6146" max="6146" width="7.375" style="11" customWidth="1"/>
    <col min="6147" max="6147" width="61.5" style="11" customWidth="1"/>
    <col min="6148" max="6148" width="19.125" style="11" customWidth="1"/>
    <col min="6149" max="6150" width="9" style="11"/>
    <col min="6151" max="6151" width="12" style="11" customWidth="1"/>
    <col min="6152" max="6152" width="9" style="11"/>
    <col min="6153" max="6156" width="15.625" style="11" customWidth="1"/>
    <col min="6157" max="6157" width="30.75" style="11" customWidth="1"/>
    <col min="6158" max="6158" width="10.5" style="11" customWidth="1"/>
    <col min="6159" max="6159" width="20" style="11" customWidth="1"/>
    <col min="6160" max="6160" width="18.5" style="11" customWidth="1"/>
    <col min="6161" max="6161" width="7.625" style="11" customWidth="1"/>
    <col min="6162" max="6162" width="0" style="11" hidden="1" customWidth="1"/>
    <col min="6163" max="6401" width="9" style="11"/>
    <col min="6402" max="6402" width="7.375" style="11" customWidth="1"/>
    <col min="6403" max="6403" width="61.5" style="11" customWidth="1"/>
    <col min="6404" max="6404" width="19.125" style="11" customWidth="1"/>
    <col min="6405" max="6406" width="9" style="11"/>
    <col min="6407" max="6407" width="12" style="11" customWidth="1"/>
    <col min="6408" max="6408" width="9" style="11"/>
    <col min="6409" max="6412" width="15.625" style="11" customWidth="1"/>
    <col min="6413" max="6413" width="30.75" style="11" customWidth="1"/>
    <col min="6414" max="6414" width="10.5" style="11" customWidth="1"/>
    <col min="6415" max="6415" width="20" style="11" customWidth="1"/>
    <col min="6416" max="6416" width="18.5" style="11" customWidth="1"/>
    <col min="6417" max="6417" width="7.625" style="11" customWidth="1"/>
    <col min="6418" max="6418" width="0" style="11" hidden="1" customWidth="1"/>
    <col min="6419" max="6657" width="9" style="11"/>
    <col min="6658" max="6658" width="7.375" style="11" customWidth="1"/>
    <col min="6659" max="6659" width="61.5" style="11" customWidth="1"/>
    <col min="6660" max="6660" width="19.125" style="11" customWidth="1"/>
    <col min="6661" max="6662" width="9" style="11"/>
    <col min="6663" max="6663" width="12" style="11" customWidth="1"/>
    <col min="6664" max="6664" width="9" style="11"/>
    <col min="6665" max="6668" width="15.625" style="11" customWidth="1"/>
    <col min="6669" max="6669" width="30.75" style="11" customWidth="1"/>
    <col min="6670" max="6670" width="10.5" style="11" customWidth="1"/>
    <col min="6671" max="6671" width="20" style="11" customWidth="1"/>
    <col min="6672" max="6672" width="18.5" style="11" customWidth="1"/>
    <col min="6673" max="6673" width="7.625" style="11" customWidth="1"/>
    <col min="6674" max="6674" width="0" style="11" hidden="1" customWidth="1"/>
    <col min="6675" max="6913" width="9" style="11"/>
    <col min="6914" max="6914" width="7.375" style="11" customWidth="1"/>
    <col min="6915" max="6915" width="61.5" style="11" customWidth="1"/>
    <col min="6916" max="6916" width="19.125" style="11" customWidth="1"/>
    <col min="6917" max="6918" width="9" style="11"/>
    <col min="6919" max="6919" width="12" style="11" customWidth="1"/>
    <col min="6920" max="6920" width="9" style="11"/>
    <col min="6921" max="6924" width="15.625" style="11" customWidth="1"/>
    <col min="6925" max="6925" width="30.75" style="11" customWidth="1"/>
    <col min="6926" max="6926" width="10.5" style="11" customWidth="1"/>
    <col min="6927" max="6927" width="20" style="11" customWidth="1"/>
    <col min="6928" max="6928" width="18.5" style="11" customWidth="1"/>
    <col min="6929" max="6929" width="7.625" style="11" customWidth="1"/>
    <col min="6930" max="6930" width="0" style="11" hidden="1" customWidth="1"/>
    <col min="6931" max="7169" width="9" style="11"/>
    <col min="7170" max="7170" width="7.375" style="11" customWidth="1"/>
    <col min="7171" max="7171" width="61.5" style="11" customWidth="1"/>
    <col min="7172" max="7172" width="19.125" style="11" customWidth="1"/>
    <col min="7173" max="7174" width="9" style="11"/>
    <col min="7175" max="7175" width="12" style="11" customWidth="1"/>
    <col min="7176" max="7176" width="9" style="11"/>
    <col min="7177" max="7180" width="15.625" style="11" customWidth="1"/>
    <col min="7181" max="7181" width="30.75" style="11" customWidth="1"/>
    <col min="7182" max="7182" width="10.5" style="11" customWidth="1"/>
    <col min="7183" max="7183" width="20" style="11" customWidth="1"/>
    <col min="7184" max="7184" width="18.5" style="11" customWidth="1"/>
    <col min="7185" max="7185" width="7.625" style="11" customWidth="1"/>
    <col min="7186" max="7186" width="0" style="11" hidden="1" customWidth="1"/>
    <col min="7187" max="7425" width="9" style="11"/>
    <col min="7426" max="7426" width="7.375" style="11" customWidth="1"/>
    <col min="7427" max="7427" width="61.5" style="11" customWidth="1"/>
    <col min="7428" max="7428" width="19.125" style="11" customWidth="1"/>
    <col min="7429" max="7430" width="9" style="11"/>
    <col min="7431" max="7431" width="12" style="11" customWidth="1"/>
    <col min="7432" max="7432" width="9" style="11"/>
    <col min="7433" max="7436" width="15.625" style="11" customWidth="1"/>
    <col min="7437" max="7437" width="30.75" style="11" customWidth="1"/>
    <col min="7438" max="7438" width="10.5" style="11" customWidth="1"/>
    <col min="7439" max="7439" width="20" style="11" customWidth="1"/>
    <col min="7440" max="7440" width="18.5" style="11" customWidth="1"/>
    <col min="7441" max="7441" width="7.625" style="11" customWidth="1"/>
    <col min="7442" max="7442" width="0" style="11" hidden="1" customWidth="1"/>
    <col min="7443" max="7681" width="9" style="11"/>
    <col min="7682" max="7682" width="7.375" style="11" customWidth="1"/>
    <col min="7683" max="7683" width="61.5" style="11" customWidth="1"/>
    <col min="7684" max="7684" width="19.125" style="11" customWidth="1"/>
    <col min="7685" max="7686" width="9" style="11"/>
    <col min="7687" max="7687" width="12" style="11" customWidth="1"/>
    <col min="7688" max="7688" width="9" style="11"/>
    <col min="7689" max="7692" width="15.625" style="11" customWidth="1"/>
    <col min="7693" max="7693" width="30.75" style="11" customWidth="1"/>
    <col min="7694" max="7694" width="10.5" style="11" customWidth="1"/>
    <col min="7695" max="7695" width="20" style="11" customWidth="1"/>
    <col min="7696" max="7696" width="18.5" style="11" customWidth="1"/>
    <col min="7697" max="7697" width="7.625" style="11" customWidth="1"/>
    <col min="7698" max="7698" width="0" style="11" hidden="1" customWidth="1"/>
    <col min="7699" max="7937" width="9" style="11"/>
    <col min="7938" max="7938" width="7.375" style="11" customWidth="1"/>
    <col min="7939" max="7939" width="61.5" style="11" customWidth="1"/>
    <col min="7940" max="7940" width="19.125" style="11" customWidth="1"/>
    <col min="7941" max="7942" width="9" style="11"/>
    <col min="7943" max="7943" width="12" style="11" customWidth="1"/>
    <col min="7944" max="7944" width="9" style="11"/>
    <col min="7945" max="7948" width="15.625" style="11" customWidth="1"/>
    <col min="7949" max="7949" width="30.75" style="11" customWidth="1"/>
    <col min="7950" max="7950" width="10.5" style="11" customWidth="1"/>
    <col min="7951" max="7951" width="20" style="11" customWidth="1"/>
    <col min="7952" max="7952" width="18.5" style="11" customWidth="1"/>
    <col min="7953" max="7953" width="7.625" style="11" customWidth="1"/>
    <col min="7954" max="7954" width="0" style="11" hidden="1" customWidth="1"/>
    <col min="7955" max="8193" width="9" style="11"/>
    <col min="8194" max="8194" width="7.375" style="11" customWidth="1"/>
    <col min="8195" max="8195" width="61.5" style="11" customWidth="1"/>
    <col min="8196" max="8196" width="19.125" style="11" customWidth="1"/>
    <col min="8197" max="8198" width="9" style="11"/>
    <col min="8199" max="8199" width="12" style="11" customWidth="1"/>
    <col min="8200" max="8200" width="9" style="11"/>
    <col min="8201" max="8204" width="15.625" style="11" customWidth="1"/>
    <col min="8205" max="8205" width="30.75" style="11" customWidth="1"/>
    <col min="8206" max="8206" width="10.5" style="11" customWidth="1"/>
    <col min="8207" max="8207" width="20" style="11" customWidth="1"/>
    <col min="8208" max="8208" width="18.5" style="11" customWidth="1"/>
    <col min="8209" max="8209" width="7.625" style="11" customWidth="1"/>
    <col min="8210" max="8210" width="0" style="11" hidden="1" customWidth="1"/>
    <col min="8211" max="8449" width="9" style="11"/>
    <col min="8450" max="8450" width="7.375" style="11" customWidth="1"/>
    <col min="8451" max="8451" width="61.5" style="11" customWidth="1"/>
    <col min="8452" max="8452" width="19.125" style="11" customWidth="1"/>
    <col min="8453" max="8454" width="9" style="11"/>
    <col min="8455" max="8455" width="12" style="11" customWidth="1"/>
    <col min="8456" max="8456" width="9" style="11"/>
    <col min="8457" max="8460" width="15.625" style="11" customWidth="1"/>
    <col min="8461" max="8461" width="30.75" style="11" customWidth="1"/>
    <col min="8462" max="8462" width="10.5" style="11" customWidth="1"/>
    <col min="8463" max="8463" width="20" style="11" customWidth="1"/>
    <col min="8464" max="8464" width="18.5" style="11" customWidth="1"/>
    <col min="8465" max="8465" width="7.625" style="11" customWidth="1"/>
    <col min="8466" max="8466" width="0" style="11" hidden="1" customWidth="1"/>
    <col min="8467" max="8705" width="9" style="11"/>
    <col min="8706" max="8706" width="7.375" style="11" customWidth="1"/>
    <col min="8707" max="8707" width="61.5" style="11" customWidth="1"/>
    <col min="8708" max="8708" width="19.125" style="11" customWidth="1"/>
    <col min="8709" max="8710" width="9" style="11"/>
    <col min="8711" max="8711" width="12" style="11" customWidth="1"/>
    <col min="8712" max="8712" width="9" style="11"/>
    <col min="8713" max="8716" width="15.625" style="11" customWidth="1"/>
    <col min="8717" max="8717" width="30.75" style="11" customWidth="1"/>
    <col min="8718" max="8718" width="10.5" style="11" customWidth="1"/>
    <col min="8719" max="8719" width="20" style="11" customWidth="1"/>
    <col min="8720" max="8720" width="18.5" style="11" customWidth="1"/>
    <col min="8721" max="8721" width="7.625" style="11" customWidth="1"/>
    <col min="8722" max="8722" width="0" style="11" hidden="1" customWidth="1"/>
    <col min="8723" max="8961" width="9" style="11"/>
    <col min="8962" max="8962" width="7.375" style="11" customWidth="1"/>
    <col min="8963" max="8963" width="61.5" style="11" customWidth="1"/>
    <col min="8964" max="8964" width="19.125" style="11" customWidth="1"/>
    <col min="8965" max="8966" width="9" style="11"/>
    <col min="8967" max="8967" width="12" style="11" customWidth="1"/>
    <col min="8968" max="8968" width="9" style="11"/>
    <col min="8969" max="8972" width="15.625" style="11" customWidth="1"/>
    <col min="8973" max="8973" width="30.75" style="11" customWidth="1"/>
    <col min="8974" max="8974" width="10.5" style="11" customWidth="1"/>
    <col min="8975" max="8975" width="20" style="11" customWidth="1"/>
    <col min="8976" max="8976" width="18.5" style="11" customWidth="1"/>
    <col min="8977" max="8977" width="7.625" style="11" customWidth="1"/>
    <col min="8978" max="8978" width="0" style="11" hidden="1" customWidth="1"/>
    <col min="8979" max="9217" width="9" style="11"/>
    <col min="9218" max="9218" width="7.375" style="11" customWidth="1"/>
    <col min="9219" max="9219" width="61.5" style="11" customWidth="1"/>
    <col min="9220" max="9220" width="19.125" style="11" customWidth="1"/>
    <col min="9221" max="9222" width="9" style="11"/>
    <col min="9223" max="9223" width="12" style="11" customWidth="1"/>
    <col min="9224" max="9224" width="9" style="11"/>
    <col min="9225" max="9228" width="15.625" style="11" customWidth="1"/>
    <col min="9229" max="9229" width="30.75" style="11" customWidth="1"/>
    <col min="9230" max="9230" width="10.5" style="11" customWidth="1"/>
    <col min="9231" max="9231" width="20" style="11" customWidth="1"/>
    <col min="9232" max="9232" width="18.5" style="11" customWidth="1"/>
    <col min="9233" max="9233" width="7.625" style="11" customWidth="1"/>
    <col min="9234" max="9234" width="0" style="11" hidden="1" customWidth="1"/>
    <col min="9235" max="9473" width="9" style="11"/>
    <col min="9474" max="9474" width="7.375" style="11" customWidth="1"/>
    <col min="9475" max="9475" width="61.5" style="11" customWidth="1"/>
    <col min="9476" max="9476" width="19.125" style="11" customWidth="1"/>
    <col min="9477" max="9478" width="9" style="11"/>
    <col min="9479" max="9479" width="12" style="11" customWidth="1"/>
    <col min="9480" max="9480" width="9" style="11"/>
    <col min="9481" max="9484" width="15.625" style="11" customWidth="1"/>
    <col min="9485" max="9485" width="30.75" style="11" customWidth="1"/>
    <col min="9486" max="9486" width="10.5" style="11" customWidth="1"/>
    <col min="9487" max="9487" width="20" style="11" customWidth="1"/>
    <col min="9488" max="9488" width="18.5" style="11" customWidth="1"/>
    <col min="9489" max="9489" width="7.625" style="11" customWidth="1"/>
    <col min="9490" max="9490" width="0" style="11" hidden="1" customWidth="1"/>
    <col min="9491" max="9729" width="9" style="11"/>
    <col min="9730" max="9730" width="7.375" style="11" customWidth="1"/>
    <col min="9731" max="9731" width="61.5" style="11" customWidth="1"/>
    <col min="9732" max="9732" width="19.125" style="11" customWidth="1"/>
    <col min="9733" max="9734" width="9" style="11"/>
    <col min="9735" max="9735" width="12" style="11" customWidth="1"/>
    <col min="9736" max="9736" width="9" style="11"/>
    <col min="9737" max="9740" width="15.625" style="11" customWidth="1"/>
    <col min="9741" max="9741" width="30.75" style="11" customWidth="1"/>
    <col min="9742" max="9742" width="10.5" style="11" customWidth="1"/>
    <col min="9743" max="9743" width="20" style="11" customWidth="1"/>
    <col min="9744" max="9744" width="18.5" style="11" customWidth="1"/>
    <col min="9745" max="9745" width="7.625" style="11" customWidth="1"/>
    <col min="9746" max="9746" width="0" style="11" hidden="1" customWidth="1"/>
    <col min="9747" max="9985" width="9" style="11"/>
    <col min="9986" max="9986" width="7.375" style="11" customWidth="1"/>
    <col min="9987" max="9987" width="61.5" style="11" customWidth="1"/>
    <col min="9988" max="9988" width="19.125" style="11" customWidth="1"/>
    <col min="9989" max="9990" width="9" style="11"/>
    <col min="9991" max="9991" width="12" style="11" customWidth="1"/>
    <col min="9992" max="9992" width="9" style="11"/>
    <col min="9993" max="9996" width="15.625" style="11" customWidth="1"/>
    <col min="9997" max="9997" width="30.75" style="11" customWidth="1"/>
    <col min="9998" max="9998" width="10.5" style="11" customWidth="1"/>
    <col min="9999" max="9999" width="20" style="11" customWidth="1"/>
    <col min="10000" max="10000" width="18.5" style="11" customWidth="1"/>
    <col min="10001" max="10001" width="7.625" style="11" customWidth="1"/>
    <col min="10002" max="10002" width="0" style="11" hidden="1" customWidth="1"/>
    <col min="10003" max="10241" width="9" style="11"/>
    <col min="10242" max="10242" width="7.375" style="11" customWidth="1"/>
    <col min="10243" max="10243" width="61.5" style="11" customWidth="1"/>
    <col min="10244" max="10244" width="19.125" style="11" customWidth="1"/>
    <col min="10245" max="10246" width="9" style="11"/>
    <col min="10247" max="10247" width="12" style="11" customWidth="1"/>
    <col min="10248" max="10248" width="9" style="11"/>
    <col min="10249" max="10252" width="15.625" style="11" customWidth="1"/>
    <col min="10253" max="10253" width="30.75" style="11" customWidth="1"/>
    <col min="10254" max="10254" width="10.5" style="11" customWidth="1"/>
    <col min="10255" max="10255" width="20" style="11" customWidth="1"/>
    <col min="10256" max="10256" width="18.5" style="11" customWidth="1"/>
    <col min="10257" max="10257" width="7.625" style="11" customWidth="1"/>
    <col min="10258" max="10258" width="0" style="11" hidden="1" customWidth="1"/>
    <col min="10259" max="10497" width="9" style="11"/>
    <col min="10498" max="10498" width="7.375" style="11" customWidth="1"/>
    <col min="10499" max="10499" width="61.5" style="11" customWidth="1"/>
    <col min="10500" max="10500" width="19.125" style="11" customWidth="1"/>
    <col min="10501" max="10502" width="9" style="11"/>
    <col min="10503" max="10503" width="12" style="11" customWidth="1"/>
    <col min="10504" max="10504" width="9" style="11"/>
    <col min="10505" max="10508" width="15.625" style="11" customWidth="1"/>
    <col min="10509" max="10509" width="30.75" style="11" customWidth="1"/>
    <col min="10510" max="10510" width="10.5" style="11" customWidth="1"/>
    <col min="10511" max="10511" width="20" style="11" customWidth="1"/>
    <col min="10512" max="10512" width="18.5" style="11" customWidth="1"/>
    <col min="10513" max="10513" width="7.625" style="11" customWidth="1"/>
    <col min="10514" max="10514" width="0" style="11" hidden="1" customWidth="1"/>
    <col min="10515" max="10753" width="9" style="11"/>
    <col min="10754" max="10754" width="7.375" style="11" customWidth="1"/>
    <col min="10755" max="10755" width="61.5" style="11" customWidth="1"/>
    <col min="10756" max="10756" width="19.125" style="11" customWidth="1"/>
    <col min="10757" max="10758" width="9" style="11"/>
    <col min="10759" max="10759" width="12" style="11" customWidth="1"/>
    <col min="10760" max="10760" width="9" style="11"/>
    <col min="10761" max="10764" width="15.625" style="11" customWidth="1"/>
    <col min="10765" max="10765" width="30.75" style="11" customWidth="1"/>
    <col min="10766" max="10766" width="10.5" style="11" customWidth="1"/>
    <col min="10767" max="10767" width="20" style="11" customWidth="1"/>
    <col min="10768" max="10768" width="18.5" style="11" customWidth="1"/>
    <col min="10769" max="10769" width="7.625" style="11" customWidth="1"/>
    <col min="10770" max="10770" width="0" style="11" hidden="1" customWidth="1"/>
    <col min="10771" max="11009" width="9" style="11"/>
    <col min="11010" max="11010" width="7.375" style="11" customWidth="1"/>
    <col min="11011" max="11011" width="61.5" style="11" customWidth="1"/>
    <col min="11012" max="11012" width="19.125" style="11" customWidth="1"/>
    <col min="11013" max="11014" width="9" style="11"/>
    <col min="11015" max="11015" width="12" style="11" customWidth="1"/>
    <col min="11016" max="11016" width="9" style="11"/>
    <col min="11017" max="11020" width="15.625" style="11" customWidth="1"/>
    <col min="11021" max="11021" width="30.75" style="11" customWidth="1"/>
    <col min="11022" max="11022" width="10.5" style="11" customWidth="1"/>
    <col min="11023" max="11023" width="20" style="11" customWidth="1"/>
    <col min="11024" max="11024" width="18.5" style="11" customWidth="1"/>
    <col min="11025" max="11025" width="7.625" style="11" customWidth="1"/>
    <col min="11026" max="11026" width="0" style="11" hidden="1" customWidth="1"/>
    <col min="11027" max="11265" width="9" style="11"/>
    <col min="11266" max="11266" width="7.375" style="11" customWidth="1"/>
    <col min="11267" max="11267" width="61.5" style="11" customWidth="1"/>
    <col min="11268" max="11268" width="19.125" style="11" customWidth="1"/>
    <col min="11269" max="11270" width="9" style="11"/>
    <col min="11271" max="11271" width="12" style="11" customWidth="1"/>
    <col min="11272" max="11272" width="9" style="11"/>
    <col min="11273" max="11276" width="15.625" style="11" customWidth="1"/>
    <col min="11277" max="11277" width="30.75" style="11" customWidth="1"/>
    <col min="11278" max="11278" width="10.5" style="11" customWidth="1"/>
    <col min="11279" max="11279" width="20" style="11" customWidth="1"/>
    <col min="11280" max="11280" width="18.5" style="11" customWidth="1"/>
    <col min="11281" max="11281" width="7.625" style="11" customWidth="1"/>
    <col min="11282" max="11282" width="0" style="11" hidden="1" customWidth="1"/>
    <col min="11283" max="11521" width="9" style="11"/>
    <col min="11522" max="11522" width="7.375" style="11" customWidth="1"/>
    <col min="11523" max="11523" width="61.5" style="11" customWidth="1"/>
    <col min="11524" max="11524" width="19.125" style="11" customWidth="1"/>
    <col min="11525" max="11526" width="9" style="11"/>
    <col min="11527" max="11527" width="12" style="11" customWidth="1"/>
    <col min="11528" max="11528" width="9" style="11"/>
    <col min="11529" max="11532" width="15.625" style="11" customWidth="1"/>
    <col min="11533" max="11533" width="30.75" style="11" customWidth="1"/>
    <col min="11534" max="11534" width="10.5" style="11" customWidth="1"/>
    <col min="11535" max="11535" width="20" style="11" customWidth="1"/>
    <col min="11536" max="11536" width="18.5" style="11" customWidth="1"/>
    <col min="11537" max="11537" width="7.625" style="11" customWidth="1"/>
    <col min="11538" max="11538" width="0" style="11" hidden="1" customWidth="1"/>
    <col min="11539" max="11777" width="9" style="11"/>
    <col min="11778" max="11778" width="7.375" style="11" customWidth="1"/>
    <col min="11779" max="11779" width="61.5" style="11" customWidth="1"/>
    <col min="11780" max="11780" width="19.125" style="11" customWidth="1"/>
    <col min="11781" max="11782" width="9" style="11"/>
    <col min="11783" max="11783" width="12" style="11" customWidth="1"/>
    <col min="11784" max="11784" width="9" style="11"/>
    <col min="11785" max="11788" width="15.625" style="11" customWidth="1"/>
    <col min="11789" max="11789" width="30.75" style="11" customWidth="1"/>
    <col min="11790" max="11790" width="10.5" style="11" customWidth="1"/>
    <col min="11791" max="11791" width="20" style="11" customWidth="1"/>
    <col min="11792" max="11792" width="18.5" style="11" customWidth="1"/>
    <col min="11793" max="11793" width="7.625" style="11" customWidth="1"/>
    <col min="11794" max="11794" width="0" style="11" hidden="1" customWidth="1"/>
    <col min="11795" max="12033" width="9" style="11"/>
    <col min="12034" max="12034" width="7.375" style="11" customWidth="1"/>
    <col min="12035" max="12035" width="61.5" style="11" customWidth="1"/>
    <col min="12036" max="12036" width="19.125" style="11" customWidth="1"/>
    <col min="12037" max="12038" width="9" style="11"/>
    <col min="12039" max="12039" width="12" style="11" customWidth="1"/>
    <col min="12040" max="12040" width="9" style="11"/>
    <col min="12041" max="12044" width="15.625" style="11" customWidth="1"/>
    <col min="12045" max="12045" width="30.75" style="11" customWidth="1"/>
    <col min="12046" max="12046" width="10.5" style="11" customWidth="1"/>
    <col min="12047" max="12047" width="20" style="11" customWidth="1"/>
    <col min="12048" max="12048" width="18.5" style="11" customWidth="1"/>
    <col min="12049" max="12049" width="7.625" style="11" customWidth="1"/>
    <col min="12050" max="12050" width="0" style="11" hidden="1" customWidth="1"/>
    <col min="12051" max="12289" width="9" style="11"/>
    <col min="12290" max="12290" width="7.375" style="11" customWidth="1"/>
    <col min="12291" max="12291" width="61.5" style="11" customWidth="1"/>
    <col min="12292" max="12292" width="19.125" style="11" customWidth="1"/>
    <col min="12293" max="12294" width="9" style="11"/>
    <col min="12295" max="12295" width="12" style="11" customWidth="1"/>
    <col min="12296" max="12296" width="9" style="11"/>
    <col min="12297" max="12300" width="15.625" style="11" customWidth="1"/>
    <col min="12301" max="12301" width="30.75" style="11" customWidth="1"/>
    <col min="12302" max="12302" width="10.5" style="11" customWidth="1"/>
    <col min="12303" max="12303" width="20" style="11" customWidth="1"/>
    <col min="12304" max="12304" width="18.5" style="11" customWidth="1"/>
    <col min="12305" max="12305" width="7.625" style="11" customWidth="1"/>
    <col min="12306" max="12306" width="0" style="11" hidden="1" customWidth="1"/>
    <col min="12307" max="12545" width="9" style="11"/>
    <col min="12546" max="12546" width="7.375" style="11" customWidth="1"/>
    <col min="12547" max="12547" width="61.5" style="11" customWidth="1"/>
    <col min="12548" max="12548" width="19.125" style="11" customWidth="1"/>
    <col min="12549" max="12550" width="9" style="11"/>
    <col min="12551" max="12551" width="12" style="11" customWidth="1"/>
    <col min="12552" max="12552" width="9" style="11"/>
    <col min="12553" max="12556" width="15.625" style="11" customWidth="1"/>
    <col min="12557" max="12557" width="30.75" style="11" customWidth="1"/>
    <col min="12558" max="12558" width="10.5" style="11" customWidth="1"/>
    <col min="12559" max="12559" width="20" style="11" customWidth="1"/>
    <col min="12560" max="12560" width="18.5" style="11" customWidth="1"/>
    <col min="12561" max="12561" width="7.625" style="11" customWidth="1"/>
    <col min="12562" max="12562" width="0" style="11" hidden="1" customWidth="1"/>
    <col min="12563" max="12801" width="9" style="11"/>
    <col min="12802" max="12802" width="7.375" style="11" customWidth="1"/>
    <col min="12803" max="12803" width="61.5" style="11" customWidth="1"/>
    <col min="12804" max="12804" width="19.125" style="11" customWidth="1"/>
    <col min="12805" max="12806" width="9" style="11"/>
    <col min="12807" max="12807" width="12" style="11" customWidth="1"/>
    <col min="12808" max="12808" width="9" style="11"/>
    <col min="12809" max="12812" width="15.625" style="11" customWidth="1"/>
    <col min="12813" max="12813" width="30.75" style="11" customWidth="1"/>
    <col min="12814" max="12814" width="10.5" style="11" customWidth="1"/>
    <col min="12815" max="12815" width="20" style="11" customWidth="1"/>
    <col min="12816" max="12816" width="18.5" style="11" customWidth="1"/>
    <col min="12817" max="12817" width="7.625" style="11" customWidth="1"/>
    <col min="12818" max="12818" width="0" style="11" hidden="1" customWidth="1"/>
    <col min="12819" max="13057" width="9" style="11"/>
    <col min="13058" max="13058" width="7.375" style="11" customWidth="1"/>
    <col min="13059" max="13059" width="61.5" style="11" customWidth="1"/>
    <col min="13060" max="13060" width="19.125" style="11" customWidth="1"/>
    <col min="13061" max="13062" width="9" style="11"/>
    <col min="13063" max="13063" width="12" style="11" customWidth="1"/>
    <col min="13064" max="13064" width="9" style="11"/>
    <col min="13065" max="13068" width="15.625" style="11" customWidth="1"/>
    <col min="13069" max="13069" width="30.75" style="11" customWidth="1"/>
    <col min="13070" max="13070" width="10.5" style="11" customWidth="1"/>
    <col min="13071" max="13071" width="20" style="11" customWidth="1"/>
    <col min="13072" max="13072" width="18.5" style="11" customWidth="1"/>
    <col min="13073" max="13073" width="7.625" style="11" customWidth="1"/>
    <col min="13074" max="13074" width="0" style="11" hidden="1" customWidth="1"/>
    <col min="13075" max="13313" width="9" style="11"/>
    <col min="13314" max="13314" width="7.375" style="11" customWidth="1"/>
    <col min="13315" max="13315" width="61.5" style="11" customWidth="1"/>
    <col min="13316" max="13316" width="19.125" style="11" customWidth="1"/>
    <col min="13317" max="13318" width="9" style="11"/>
    <col min="13319" max="13319" width="12" style="11" customWidth="1"/>
    <col min="13320" max="13320" width="9" style="11"/>
    <col min="13321" max="13324" width="15.625" style="11" customWidth="1"/>
    <col min="13325" max="13325" width="30.75" style="11" customWidth="1"/>
    <col min="13326" max="13326" width="10.5" style="11" customWidth="1"/>
    <col min="13327" max="13327" width="20" style="11" customWidth="1"/>
    <col min="13328" max="13328" width="18.5" style="11" customWidth="1"/>
    <col min="13329" max="13329" width="7.625" style="11" customWidth="1"/>
    <col min="13330" max="13330" width="0" style="11" hidden="1" customWidth="1"/>
    <col min="13331" max="13569" width="9" style="11"/>
    <col min="13570" max="13570" width="7.375" style="11" customWidth="1"/>
    <col min="13571" max="13571" width="61.5" style="11" customWidth="1"/>
    <col min="13572" max="13572" width="19.125" style="11" customWidth="1"/>
    <col min="13573" max="13574" width="9" style="11"/>
    <col min="13575" max="13575" width="12" style="11" customWidth="1"/>
    <col min="13576" max="13576" width="9" style="11"/>
    <col min="13577" max="13580" width="15.625" style="11" customWidth="1"/>
    <col min="13581" max="13581" width="30.75" style="11" customWidth="1"/>
    <col min="13582" max="13582" width="10.5" style="11" customWidth="1"/>
    <col min="13583" max="13583" width="20" style="11" customWidth="1"/>
    <col min="13584" max="13584" width="18.5" style="11" customWidth="1"/>
    <col min="13585" max="13585" width="7.625" style="11" customWidth="1"/>
    <col min="13586" max="13586" width="0" style="11" hidden="1" customWidth="1"/>
    <col min="13587" max="13825" width="9" style="11"/>
    <col min="13826" max="13826" width="7.375" style="11" customWidth="1"/>
    <col min="13827" max="13827" width="61.5" style="11" customWidth="1"/>
    <col min="13828" max="13828" width="19.125" style="11" customWidth="1"/>
    <col min="13829" max="13830" width="9" style="11"/>
    <col min="13831" max="13831" width="12" style="11" customWidth="1"/>
    <col min="13832" max="13832" width="9" style="11"/>
    <col min="13833" max="13836" width="15.625" style="11" customWidth="1"/>
    <col min="13837" max="13837" width="30.75" style="11" customWidth="1"/>
    <col min="13838" max="13838" width="10.5" style="11" customWidth="1"/>
    <col min="13839" max="13839" width="20" style="11" customWidth="1"/>
    <col min="13840" max="13840" width="18.5" style="11" customWidth="1"/>
    <col min="13841" max="13841" width="7.625" style="11" customWidth="1"/>
    <col min="13842" max="13842" width="0" style="11" hidden="1" customWidth="1"/>
    <col min="13843" max="14081" width="9" style="11"/>
    <col min="14082" max="14082" width="7.375" style="11" customWidth="1"/>
    <col min="14083" max="14083" width="61.5" style="11" customWidth="1"/>
    <col min="14084" max="14084" width="19.125" style="11" customWidth="1"/>
    <col min="14085" max="14086" width="9" style="11"/>
    <col min="14087" max="14087" width="12" style="11" customWidth="1"/>
    <col min="14088" max="14088" width="9" style="11"/>
    <col min="14089" max="14092" width="15.625" style="11" customWidth="1"/>
    <col min="14093" max="14093" width="30.75" style="11" customWidth="1"/>
    <col min="14094" max="14094" width="10.5" style="11" customWidth="1"/>
    <col min="14095" max="14095" width="20" style="11" customWidth="1"/>
    <col min="14096" max="14096" width="18.5" style="11" customWidth="1"/>
    <col min="14097" max="14097" width="7.625" style="11" customWidth="1"/>
    <col min="14098" max="14098" width="0" style="11" hidden="1" customWidth="1"/>
    <col min="14099" max="14337" width="9" style="11"/>
    <col min="14338" max="14338" width="7.375" style="11" customWidth="1"/>
    <col min="14339" max="14339" width="61.5" style="11" customWidth="1"/>
    <col min="14340" max="14340" width="19.125" style="11" customWidth="1"/>
    <col min="14341" max="14342" width="9" style="11"/>
    <col min="14343" max="14343" width="12" style="11" customWidth="1"/>
    <col min="14344" max="14344" width="9" style="11"/>
    <col min="14345" max="14348" width="15.625" style="11" customWidth="1"/>
    <col min="14349" max="14349" width="30.75" style="11" customWidth="1"/>
    <col min="14350" max="14350" width="10.5" style="11" customWidth="1"/>
    <col min="14351" max="14351" width="20" style="11" customWidth="1"/>
    <col min="14352" max="14352" width="18.5" style="11" customWidth="1"/>
    <col min="14353" max="14353" width="7.625" style="11" customWidth="1"/>
    <col min="14354" max="14354" width="0" style="11" hidden="1" customWidth="1"/>
    <col min="14355" max="14593" width="9" style="11"/>
    <col min="14594" max="14594" width="7.375" style="11" customWidth="1"/>
    <col min="14595" max="14595" width="61.5" style="11" customWidth="1"/>
    <col min="14596" max="14596" width="19.125" style="11" customWidth="1"/>
    <col min="14597" max="14598" width="9" style="11"/>
    <col min="14599" max="14599" width="12" style="11" customWidth="1"/>
    <col min="14600" max="14600" width="9" style="11"/>
    <col min="14601" max="14604" width="15.625" style="11" customWidth="1"/>
    <col min="14605" max="14605" width="30.75" style="11" customWidth="1"/>
    <col min="14606" max="14606" width="10.5" style="11" customWidth="1"/>
    <col min="14607" max="14607" width="20" style="11" customWidth="1"/>
    <col min="14608" max="14608" width="18.5" style="11" customWidth="1"/>
    <col min="14609" max="14609" width="7.625" style="11" customWidth="1"/>
    <col min="14610" max="14610" width="0" style="11" hidden="1" customWidth="1"/>
    <col min="14611" max="14849" width="9" style="11"/>
    <col min="14850" max="14850" width="7.375" style="11" customWidth="1"/>
    <col min="14851" max="14851" width="61.5" style="11" customWidth="1"/>
    <col min="14852" max="14852" width="19.125" style="11" customWidth="1"/>
    <col min="14853" max="14854" width="9" style="11"/>
    <col min="14855" max="14855" width="12" style="11" customWidth="1"/>
    <col min="14856" max="14856" width="9" style="11"/>
    <col min="14857" max="14860" width="15.625" style="11" customWidth="1"/>
    <col min="14861" max="14861" width="30.75" style="11" customWidth="1"/>
    <col min="14862" max="14862" width="10.5" style="11" customWidth="1"/>
    <col min="14863" max="14863" width="20" style="11" customWidth="1"/>
    <col min="14864" max="14864" width="18.5" style="11" customWidth="1"/>
    <col min="14865" max="14865" width="7.625" style="11" customWidth="1"/>
    <col min="14866" max="14866" width="0" style="11" hidden="1" customWidth="1"/>
    <col min="14867" max="15105" width="9" style="11"/>
    <col min="15106" max="15106" width="7.375" style="11" customWidth="1"/>
    <col min="15107" max="15107" width="61.5" style="11" customWidth="1"/>
    <col min="15108" max="15108" width="19.125" style="11" customWidth="1"/>
    <col min="15109" max="15110" width="9" style="11"/>
    <col min="15111" max="15111" width="12" style="11" customWidth="1"/>
    <col min="15112" max="15112" width="9" style="11"/>
    <col min="15113" max="15116" width="15.625" style="11" customWidth="1"/>
    <col min="15117" max="15117" width="30.75" style="11" customWidth="1"/>
    <col min="15118" max="15118" width="10.5" style="11" customWidth="1"/>
    <col min="15119" max="15119" width="20" style="11" customWidth="1"/>
    <col min="15120" max="15120" width="18.5" style="11" customWidth="1"/>
    <col min="15121" max="15121" width="7.625" style="11" customWidth="1"/>
    <col min="15122" max="15122" width="0" style="11" hidden="1" customWidth="1"/>
    <col min="15123" max="15361" width="9" style="11"/>
    <col min="15362" max="15362" width="7.375" style="11" customWidth="1"/>
    <col min="15363" max="15363" width="61.5" style="11" customWidth="1"/>
    <col min="15364" max="15364" width="19.125" style="11" customWidth="1"/>
    <col min="15365" max="15366" width="9" style="11"/>
    <col min="15367" max="15367" width="12" style="11" customWidth="1"/>
    <col min="15368" max="15368" width="9" style="11"/>
    <col min="15369" max="15372" width="15.625" style="11" customWidth="1"/>
    <col min="15373" max="15373" width="30.75" style="11" customWidth="1"/>
    <col min="15374" max="15374" width="10.5" style="11" customWidth="1"/>
    <col min="15375" max="15375" width="20" style="11" customWidth="1"/>
    <col min="15376" max="15376" width="18.5" style="11" customWidth="1"/>
    <col min="15377" max="15377" width="7.625" style="11" customWidth="1"/>
    <col min="15378" max="15378" width="0" style="11" hidden="1" customWidth="1"/>
    <col min="15379" max="15617" width="9" style="11"/>
    <col min="15618" max="15618" width="7.375" style="11" customWidth="1"/>
    <col min="15619" max="15619" width="61.5" style="11" customWidth="1"/>
    <col min="15620" max="15620" width="19.125" style="11" customWidth="1"/>
    <col min="15621" max="15622" width="9" style="11"/>
    <col min="15623" max="15623" width="12" style="11" customWidth="1"/>
    <col min="15624" max="15624" width="9" style="11"/>
    <col min="15625" max="15628" width="15.625" style="11" customWidth="1"/>
    <col min="15629" max="15629" width="30.75" style="11" customWidth="1"/>
    <col min="15630" max="15630" width="10.5" style="11" customWidth="1"/>
    <col min="15631" max="15631" width="20" style="11" customWidth="1"/>
    <col min="15632" max="15632" width="18.5" style="11" customWidth="1"/>
    <col min="15633" max="15633" width="7.625" style="11" customWidth="1"/>
    <col min="15634" max="15634" width="0" style="11" hidden="1" customWidth="1"/>
    <col min="15635" max="15873" width="9" style="11"/>
    <col min="15874" max="15874" width="7.375" style="11" customWidth="1"/>
    <col min="15875" max="15875" width="61.5" style="11" customWidth="1"/>
    <col min="15876" max="15876" width="19.125" style="11" customWidth="1"/>
    <col min="15877" max="15878" width="9" style="11"/>
    <col min="15879" max="15879" width="12" style="11" customWidth="1"/>
    <col min="15880" max="15880" width="9" style="11"/>
    <col min="15881" max="15884" width="15.625" style="11" customWidth="1"/>
    <col min="15885" max="15885" width="30.75" style="11" customWidth="1"/>
    <col min="15886" max="15886" width="10.5" style="11" customWidth="1"/>
    <col min="15887" max="15887" width="20" style="11" customWidth="1"/>
    <col min="15888" max="15888" width="18.5" style="11" customWidth="1"/>
    <col min="15889" max="15889" width="7.625" style="11" customWidth="1"/>
    <col min="15890" max="15890" width="0" style="11" hidden="1" customWidth="1"/>
    <col min="15891" max="16129" width="9" style="11"/>
    <col min="16130" max="16130" width="7.375" style="11" customWidth="1"/>
    <col min="16131" max="16131" width="61.5" style="11" customWidth="1"/>
    <col min="16132" max="16132" width="19.125" style="11" customWidth="1"/>
    <col min="16133" max="16134" width="9" style="11"/>
    <col min="16135" max="16135" width="12" style="11" customWidth="1"/>
    <col min="16136" max="16136" width="9" style="11"/>
    <col min="16137" max="16140" width="15.625" style="11" customWidth="1"/>
    <col min="16141" max="16141" width="30.75" style="11" customWidth="1"/>
    <col min="16142" max="16142" width="10.5" style="11" customWidth="1"/>
    <col min="16143" max="16143" width="20" style="11" customWidth="1"/>
    <col min="16144" max="16144" width="18.5" style="11" customWidth="1"/>
    <col min="16145" max="16145" width="7.625" style="11" customWidth="1"/>
    <col min="16146" max="16146" width="0" style="11" hidden="1" customWidth="1"/>
    <col min="16147" max="16384" width="9" style="11"/>
  </cols>
  <sheetData>
    <row r="1" spans="1:16" ht="49.5" customHeight="1" x14ac:dyDescent="0.25">
      <c r="A1" s="6"/>
      <c r="B1" s="1"/>
      <c r="C1" s="138"/>
      <c r="D1" s="4"/>
      <c r="E1" s="4"/>
      <c r="F1" s="4"/>
      <c r="G1" s="1"/>
      <c r="H1" s="4"/>
      <c r="I1" s="6"/>
      <c r="J1" s="6"/>
      <c r="K1" s="6"/>
      <c r="L1" s="244" t="s">
        <v>218</v>
      </c>
      <c r="M1" s="244"/>
    </row>
    <row r="2" spans="1:16" x14ac:dyDescent="0.25">
      <c r="A2" s="6"/>
      <c r="B2" s="1"/>
      <c r="C2" s="138"/>
      <c r="D2" s="4"/>
      <c r="E2" s="4"/>
      <c r="F2" s="4"/>
      <c r="G2" s="1"/>
      <c r="H2" s="4"/>
      <c r="I2" s="6"/>
      <c r="J2" s="6"/>
      <c r="K2" s="6"/>
      <c r="L2" s="6"/>
      <c r="M2" s="6"/>
    </row>
    <row r="3" spans="1:16" s="6" customFormat="1" ht="48" customHeight="1" x14ac:dyDescent="0.25">
      <c r="B3" s="1"/>
      <c r="C3" s="2"/>
      <c r="D3" s="3"/>
      <c r="E3" s="4"/>
      <c r="F3" s="4"/>
      <c r="G3" s="1"/>
      <c r="H3" s="4"/>
      <c r="I3" s="5"/>
      <c r="L3" s="142" t="s">
        <v>0</v>
      </c>
      <c r="M3" s="142"/>
      <c r="N3" s="7"/>
      <c r="O3" s="7"/>
      <c r="P3" s="7"/>
    </row>
    <row r="4" spans="1:16" s="6" customFormat="1" x14ac:dyDescent="0.25">
      <c r="B4" s="143" t="s">
        <v>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6" s="6" customFormat="1" x14ac:dyDescent="0.25">
      <c r="B5" s="144" t="s">
        <v>2</v>
      </c>
      <c r="C5" s="145" t="s">
        <v>3</v>
      </c>
      <c r="D5" s="144" t="s">
        <v>4</v>
      </c>
      <c r="E5" s="144" t="s">
        <v>5</v>
      </c>
      <c r="F5" s="144"/>
      <c r="G5" s="144"/>
      <c r="H5" s="144"/>
      <c r="I5" s="146" t="s">
        <v>6</v>
      </c>
      <c r="J5" s="146"/>
      <c r="K5" s="146"/>
      <c r="L5" s="147"/>
      <c r="M5" s="148" t="s">
        <v>7</v>
      </c>
    </row>
    <row r="6" spans="1:16" s="6" customFormat="1" ht="78.75" x14ac:dyDescent="0.25">
      <c r="B6" s="144"/>
      <c r="C6" s="145"/>
      <c r="D6" s="144"/>
      <c r="E6" s="9" t="s">
        <v>4</v>
      </c>
      <c r="F6" s="9" t="s">
        <v>8</v>
      </c>
      <c r="G6" s="10" t="s">
        <v>9</v>
      </c>
      <c r="H6" s="9" t="s">
        <v>10</v>
      </c>
      <c r="I6" s="9">
        <v>2022</v>
      </c>
      <c r="J6" s="9">
        <v>2023</v>
      </c>
      <c r="K6" s="9">
        <v>2024</v>
      </c>
      <c r="L6" s="9" t="s">
        <v>11</v>
      </c>
      <c r="M6" s="148"/>
    </row>
    <row r="7" spans="1:16" s="6" customFormat="1" x14ac:dyDescent="0.25">
      <c r="B7" s="160" t="s">
        <v>12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2"/>
    </row>
    <row r="8" spans="1:16" x14ac:dyDescent="0.25">
      <c r="B8" s="163" t="s">
        <v>13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</row>
    <row r="9" spans="1:16" x14ac:dyDescent="0.25">
      <c r="B9" s="164" t="s">
        <v>14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</row>
    <row r="10" spans="1:16" x14ac:dyDescent="0.25">
      <c r="B10" s="165" t="s">
        <v>15</v>
      </c>
      <c r="C10" s="166" t="s">
        <v>16</v>
      </c>
      <c r="D10" s="153" t="s">
        <v>17</v>
      </c>
      <c r="E10" s="170">
        <v>243</v>
      </c>
      <c r="F10" s="173" t="s">
        <v>18</v>
      </c>
      <c r="G10" s="176" t="s">
        <v>19</v>
      </c>
      <c r="H10" s="12">
        <v>111</v>
      </c>
      <c r="I10" s="13">
        <v>69428.366999999998</v>
      </c>
      <c r="J10" s="13">
        <v>70793.573000000004</v>
      </c>
      <c r="K10" s="13">
        <v>70793.573000000004</v>
      </c>
      <c r="L10" s="14">
        <f t="shared" ref="L10:L36" si="0">SUM(I10:K10)</f>
        <v>211015.51300000001</v>
      </c>
      <c r="M10" s="153" t="s">
        <v>20</v>
      </c>
    </row>
    <row r="11" spans="1:16" x14ac:dyDescent="0.25">
      <c r="B11" s="165"/>
      <c r="C11" s="167"/>
      <c r="D11" s="169"/>
      <c r="E11" s="171"/>
      <c r="F11" s="174"/>
      <c r="G11" s="177"/>
      <c r="H11" s="12">
        <v>112</v>
      </c>
      <c r="I11" s="13">
        <v>110</v>
      </c>
      <c r="J11" s="13">
        <v>430</v>
      </c>
      <c r="K11" s="13">
        <v>430</v>
      </c>
      <c r="L11" s="14">
        <f t="shared" si="0"/>
        <v>970</v>
      </c>
      <c r="M11" s="169"/>
    </row>
    <row r="12" spans="1:16" x14ac:dyDescent="0.25">
      <c r="B12" s="165"/>
      <c r="C12" s="167"/>
      <c r="D12" s="169"/>
      <c r="E12" s="171"/>
      <c r="F12" s="174"/>
      <c r="G12" s="176"/>
      <c r="H12" s="12">
        <v>119</v>
      </c>
      <c r="I12" s="13">
        <v>20800.643</v>
      </c>
      <c r="J12" s="13">
        <v>21379.656999999999</v>
      </c>
      <c r="K12" s="13">
        <v>21379.656999999999</v>
      </c>
      <c r="L12" s="14">
        <f t="shared" si="0"/>
        <v>63559.957000000002</v>
      </c>
      <c r="M12" s="169"/>
      <c r="O12" s="15"/>
    </row>
    <row r="13" spans="1:16" x14ac:dyDescent="0.25">
      <c r="B13" s="165"/>
      <c r="C13" s="167"/>
      <c r="D13" s="169"/>
      <c r="E13" s="171"/>
      <c r="F13" s="174"/>
      <c r="G13" s="178"/>
      <c r="H13" s="12">
        <v>244</v>
      </c>
      <c r="I13" s="13">
        <v>2760.49</v>
      </c>
      <c r="J13" s="13">
        <v>2273.77</v>
      </c>
      <c r="K13" s="13">
        <v>2273.77</v>
      </c>
      <c r="L13" s="14">
        <f t="shared" si="0"/>
        <v>7308.0300000000007</v>
      </c>
      <c r="M13" s="169"/>
    </row>
    <row r="14" spans="1:16" x14ac:dyDescent="0.25">
      <c r="B14" s="165"/>
      <c r="C14" s="167"/>
      <c r="D14" s="169"/>
      <c r="E14" s="171"/>
      <c r="F14" s="174"/>
      <c r="G14" s="188" t="s">
        <v>21</v>
      </c>
      <c r="H14" s="16">
        <v>111</v>
      </c>
      <c r="I14" s="13">
        <v>60804.5</v>
      </c>
      <c r="J14" s="13">
        <v>52057.758000000002</v>
      </c>
      <c r="K14" s="13">
        <v>52057.758000000002</v>
      </c>
      <c r="L14" s="14">
        <f t="shared" si="0"/>
        <v>164920.016</v>
      </c>
      <c r="M14" s="169"/>
    </row>
    <row r="15" spans="1:16" x14ac:dyDescent="0.25">
      <c r="B15" s="165"/>
      <c r="C15" s="167"/>
      <c r="D15" s="169"/>
      <c r="E15" s="171"/>
      <c r="F15" s="174"/>
      <c r="G15" s="177"/>
      <c r="H15" s="16">
        <v>112</v>
      </c>
      <c r="I15" s="13">
        <v>4723</v>
      </c>
      <c r="J15" s="13">
        <v>4723</v>
      </c>
      <c r="K15" s="13">
        <v>4723</v>
      </c>
      <c r="L15" s="14">
        <f t="shared" si="0"/>
        <v>14169</v>
      </c>
      <c r="M15" s="169"/>
    </row>
    <row r="16" spans="1:16" x14ac:dyDescent="0.25">
      <c r="B16" s="165"/>
      <c r="C16" s="167"/>
      <c r="D16" s="169"/>
      <c r="E16" s="171"/>
      <c r="F16" s="174"/>
      <c r="G16" s="177"/>
      <c r="H16" s="16">
        <v>119</v>
      </c>
      <c r="I16" s="13">
        <v>18362.95</v>
      </c>
      <c r="J16" s="13">
        <v>15721.441999999999</v>
      </c>
      <c r="K16" s="13">
        <v>15721.441999999999</v>
      </c>
      <c r="L16" s="14">
        <f t="shared" si="0"/>
        <v>49805.834000000003</v>
      </c>
      <c r="M16" s="169"/>
    </row>
    <row r="17" spans="2:15" x14ac:dyDescent="0.25">
      <c r="B17" s="165"/>
      <c r="C17" s="168"/>
      <c r="D17" s="154"/>
      <c r="E17" s="172"/>
      <c r="F17" s="175"/>
      <c r="G17" s="189"/>
      <c r="H17" s="16">
        <v>244</v>
      </c>
      <c r="I17" s="13">
        <v>1940.5</v>
      </c>
      <c r="J17" s="13">
        <v>1940.5</v>
      </c>
      <c r="K17" s="13">
        <v>1940.5</v>
      </c>
      <c r="L17" s="14">
        <f t="shared" si="0"/>
        <v>5821.5</v>
      </c>
      <c r="M17" s="169"/>
    </row>
    <row r="18" spans="2:15" x14ac:dyDescent="0.25">
      <c r="B18" s="165" t="s">
        <v>22</v>
      </c>
      <c r="C18" s="151" t="s">
        <v>23</v>
      </c>
      <c r="D18" s="153" t="s">
        <v>17</v>
      </c>
      <c r="E18" s="170">
        <v>243</v>
      </c>
      <c r="F18" s="173" t="s">
        <v>18</v>
      </c>
      <c r="G18" s="165" t="s">
        <v>24</v>
      </c>
      <c r="H18" s="18">
        <v>111</v>
      </c>
      <c r="I18" s="19">
        <v>62118.658000000003</v>
      </c>
      <c r="J18" s="19">
        <v>56726.311999999998</v>
      </c>
      <c r="K18" s="19">
        <v>56726.311999999998</v>
      </c>
      <c r="L18" s="14">
        <f t="shared" si="0"/>
        <v>175571.28200000001</v>
      </c>
      <c r="M18" s="169"/>
      <c r="O18" s="20"/>
    </row>
    <row r="19" spans="2:15" x14ac:dyDescent="0.25">
      <c r="B19" s="165"/>
      <c r="C19" s="191"/>
      <c r="D19" s="169"/>
      <c r="E19" s="171"/>
      <c r="F19" s="174"/>
      <c r="G19" s="193"/>
      <c r="H19" s="18">
        <v>112</v>
      </c>
      <c r="I19" s="19">
        <v>2250</v>
      </c>
      <c r="J19" s="19">
        <v>2250</v>
      </c>
      <c r="K19" s="19">
        <v>2250</v>
      </c>
      <c r="L19" s="14">
        <f t="shared" si="0"/>
        <v>6750</v>
      </c>
      <c r="M19" s="169"/>
      <c r="O19" s="20"/>
    </row>
    <row r="20" spans="2:15" x14ac:dyDescent="0.25">
      <c r="B20" s="165"/>
      <c r="C20" s="191"/>
      <c r="D20" s="169"/>
      <c r="E20" s="171"/>
      <c r="F20" s="174"/>
      <c r="G20" s="165"/>
      <c r="H20" s="18">
        <v>119</v>
      </c>
      <c r="I20" s="21">
        <v>18759.834999999999</v>
      </c>
      <c r="J20" s="21">
        <v>17131.347000000002</v>
      </c>
      <c r="K20" s="21">
        <v>17131.347000000002</v>
      </c>
      <c r="L20" s="14">
        <f t="shared" si="0"/>
        <v>53022.529000000002</v>
      </c>
      <c r="M20" s="169"/>
      <c r="O20" s="15"/>
    </row>
    <row r="21" spans="2:15" x14ac:dyDescent="0.25">
      <c r="B21" s="165"/>
      <c r="C21" s="191"/>
      <c r="D21" s="169"/>
      <c r="E21" s="171"/>
      <c r="F21" s="174"/>
      <c r="G21" s="165"/>
      <c r="H21" s="18">
        <v>244</v>
      </c>
      <c r="I21" s="21">
        <v>7024.9979999999996</v>
      </c>
      <c r="J21" s="21">
        <v>6689.9979999999996</v>
      </c>
      <c r="K21" s="21">
        <v>6689.9979999999996</v>
      </c>
      <c r="L21" s="14">
        <f t="shared" si="0"/>
        <v>20404.993999999999</v>
      </c>
      <c r="M21" s="169"/>
      <c r="N21" s="139">
        <v>3</v>
      </c>
    </row>
    <row r="22" spans="2:15" x14ac:dyDescent="0.25">
      <c r="B22" s="165"/>
      <c r="C22" s="191"/>
      <c r="D22" s="169"/>
      <c r="E22" s="171"/>
      <c r="F22" s="174"/>
      <c r="G22" s="165"/>
      <c r="H22" s="18">
        <v>247</v>
      </c>
      <c r="I22" s="21">
        <v>48996.786999999997</v>
      </c>
      <c r="J22" s="21">
        <v>48116.963000000003</v>
      </c>
      <c r="K22" s="21">
        <v>48116.963000000003</v>
      </c>
      <c r="L22" s="14">
        <f t="shared" si="0"/>
        <v>145230.71299999999</v>
      </c>
      <c r="M22" s="169"/>
    </row>
    <row r="23" spans="2:15" x14ac:dyDescent="0.25">
      <c r="B23" s="165"/>
      <c r="C23" s="191"/>
      <c r="D23" s="169"/>
      <c r="E23" s="171"/>
      <c r="F23" s="174"/>
      <c r="G23" s="165"/>
      <c r="H23" s="18">
        <v>852</v>
      </c>
      <c r="I23" s="21">
        <v>0.13200000000000001</v>
      </c>
      <c r="J23" s="21">
        <v>0</v>
      </c>
      <c r="K23" s="21">
        <v>0</v>
      </c>
      <c r="L23" s="14">
        <f t="shared" si="0"/>
        <v>0.13200000000000001</v>
      </c>
      <c r="M23" s="169"/>
    </row>
    <row r="24" spans="2:15" x14ac:dyDescent="0.25">
      <c r="B24" s="165"/>
      <c r="C24" s="191"/>
      <c r="D24" s="169"/>
      <c r="E24" s="171"/>
      <c r="F24" s="174"/>
      <c r="G24" s="165"/>
      <c r="H24" s="18">
        <v>853</v>
      </c>
      <c r="I24" s="21">
        <v>240</v>
      </c>
      <c r="J24" s="21">
        <v>60</v>
      </c>
      <c r="K24" s="21">
        <v>60</v>
      </c>
      <c r="L24" s="14">
        <f t="shared" si="0"/>
        <v>360</v>
      </c>
      <c r="M24" s="169"/>
    </row>
    <row r="25" spans="2:15" x14ac:dyDescent="0.25">
      <c r="B25" s="165"/>
      <c r="C25" s="191"/>
      <c r="D25" s="169"/>
      <c r="E25" s="171"/>
      <c r="F25" s="174"/>
      <c r="G25" s="22" t="s">
        <v>25</v>
      </c>
      <c r="H25" s="18">
        <v>244</v>
      </c>
      <c r="I25" s="23">
        <v>37881.087160000003</v>
      </c>
      <c r="J25" s="23">
        <v>45768.33</v>
      </c>
      <c r="K25" s="23">
        <v>45809.832000000002</v>
      </c>
      <c r="L25" s="14">
        <f t="shared" si="0"/>
        <v>129459.24916000001</v>
      </c>
      <c r="M25" s="169"/>
    </row>
    <row r="26" spans="2:15" x14ac:dyDescent="0.25">
      <c r="B26" s="165"/>
      <c r="C26" s="191"/>
      <c r="D26" s="169"/>
      <c r="E26" s="171"/>
      <c r="F26" s="174"/>
      <c r="G26" s="22" t="s">
        <v>26</v>
      </c>
      <c r="H26" s="18">
        <v>244</v>
      </c>
      <c r="I26" s="23">
        <v>4307.7280000000001</v>
      </c>
      <c r="J26" s="23">
        <v>4307.7280000000001</v>
      </c>
      <c r="K26" s="23">
        <v>4307.7280000000001</v>
      </c>
      <c r="L26" s="14">
        <f t="shared" si="0"/>
        <v>12923.184000000001</v>
      </c>
      <c r="M26" s="169"/>
    </row>
    <row r="27" spans="2:15" x14ac:dyDescent="0.25">
      <c r="B27" s="165"/>
      <c r="C27" s="191"/>
      <c r="D27" s="154"/>
      <c r="E27" s="172"/>
      <c r="F27" s="175"/>
      <c r="G27" s="22" t="s">
        <v>27</v>
      </c>
      <c r="H27" s="18">
        <v>244</v>
      </c>
      <c r="I27" s="23">
        <v>4876.4669999999996</v>
      </c>
      <c r="J27" s="23">
        <v>4692.1670000000004</v>
      </c>
      <c r="K27" s="23">
        <v>4692.1670000000004</v>
      </c>
      <c r="L27" s="14">
        <f t="shared" si="0"/>
        <v>14260.800999999999</v>
      </c>
      <c r="M27" s="24"/>
    </row>
    <row r="28" spans="2:15" ht="42" customHeight="1" x14ac:dyDescent="0.25">
      <c r="B28" s="165"/>
      <c r="C28" s="191"/>
      <c r="D28" s="153" t="s">
        <v>28</v>
      </c>
      <c r="E28" s="194">
        <v>247</v>
      </c>
      <c r="F28" s="197" t="s">
        <v>18</v>
      </c>
      <c r="G28" s="179" t="s">
        <v>29</v>
      </c>
      <c r="H28" s="18">
        <v>243</v>
      </c>
      <c r="I28" s="23">
        <v>58041.936000000002</v>
      </c>
      <c r="J28" s="23">
        <v>0</v>
      </c>
      <c r="K28" s="23">
        <v>0</v>
      </c>
      <c r="L28" s="14">
        <f t="shared" ref="L28:L30" si="1">SUM(I28:K28)</f>
        <v>58041.936000000002</v>
      </c>
      <c r="M28" s="24"/>
    </row>
    <row r="29" spans="2:15" ht="42" customHeight="1" x14ac:dyDescent="0.25">
      <c r="B29" s="165"/>
      <c r="C29" s="191"/>
      <c r="D29" s="169"/>
      <c r="E29" s="195"/>
      <c r="F29" s="198"/>
      <c r="G29" s="179"/>
      <c r="H29" s="18">
        <v>244</v>
      </c>
      <c r="I29" s="23">
        <v>500</v>
      </c>
      <c r="J29" s="23">
        <v>0</v>
      </c>
      <c r="K29" s="23">
        <v>0</v>
      </c>
      <c r="L29" s="14">
        <f t="shared" si="1"/>
        <v>500</v>
      </c>
      <c r="M29" s="24"/>
    </row>
    <row r="30" spans="2:15" ht="42" customHeight="1" x14ac:dyDescent="0.25">
      <c r="B30" s="165"/>
      <c r="C30" s="191"/>
      <c r="D30" s="169"/>
      <c r="E30" s="195"/>
      <c r="F30" s="198"/>
      <c r="G30" s="180" t="s">
        <v>30</v>
      </c>
      <c r="H30" s="18">
        <v>243</v>
      </c>
      <c r="I30" s="23">
        <v>5500</v>
      </c>
      <c r="J30" s="23">
        <v>0</v>
      </c>
      <c r="K30" s="23">
        <v>0</v>
      </c>
      <c r="L30" s="14">
        <f t="shared" si="1"/>
        <v>5500</v>
      </c>
      <c r="M30" s="24"/>
    </row>
    <row r="31" spans="2:15" ht="41.25" customHeight="1" x14ac:dyDescent="0.25">
      <c r="B31" s="190"/>
      <c r="C31" s="192"/>
      <c r="D31" s="154"/>
      <c r="E31" s="196"/>
      <c r="F31" s="199"/>
      <c r="G31" s="181"/>
      <c r="H31" s="18">
        <v>244</v>
      </c>
      <c r="I31" s="23">
        <v>1000</v>
      </c>
      <c r="J31" s="23">
        <v>0</v>
      </c>
      <c r="K31" s="23">
        <v>0</v>
      </c>
      <c r="L31" s="14">
        <f t="shared" si="0"/>
        <v>1000</v>
      </c>
      <c r="M31" s="25"/>
    </row>
    <row r="32" spans="2:15" ht="47.25" customHeight="1" x14ac:dyDescent="0.25">
      <c r="B32" s="182" t="s">
        <v>31</v>
      </c>
      <c r="C32" s="184" t="s">
        <v>32</v>
      </c>
      <c r="D32" s="153" t="s">
        <v>17</v>
      </c>
      <c r="E32" s="155">
        <v>243</v>
      </c>
      <c r="F32" s="155" t="s">
        <v>33</v>
      </c>
      <c r="G32" s="186" t="s">
        <v>34</v>
      </c>
      <c r="H32" s="26">
        <v>321</v>
      </c>
      <c r="I32" s="14">
        <v>5986.6</v>
      </c>
      <c r="J32" s="14">
        <v>5986.6</v>
      </c>
      <c r="K32" s="14">
        <v>5986.6</v>
      </c>
      <c r="L32" s="14">
        <f t="shared" si="0"/>
        <v>17959.800000000003</v>
      </c>
      <c r="M32" s="153" t="s">
        <v>35</v>
      </c>
      <c r="N32" s="27"/>
    </row>
    <row r="33" spans="2:14" ht="34.5" customHeight="1" x14ac:dyDescent="0.25">
      <c r="B33" s="183"/>
      <c r="C33" s="185"/>
      <c r="D33" s="154"/>
      <c r="E33" s="156"/>
      <c r="F33" s="156"/>
      <c r="G33" s="187"/>
      <c r="H33" s="26">
        <v>244</v>
      </c>
      <c r="I33" s="14">
        <v>119.7</v>
      </c>
      <c r="J33" s="14">
        <v>119.7</v>
      </c>
      <c r="K33" s="14">
        <v>119.7</v>
      </c>
      <c r="L33" s="14">
        <f t="shared" si="0"/>
        <v>359.1</v>
      </c>
      <c r="M33" s="154"/>
      <c r="N33" s="27"/>
    </row>
    <row r="34" spans="2:14" ht="110.25" x14ac:dyDescent="0.25">
      <c r="B34" s="28" t="s">
        <v>36</v>
      </c>
      <c r="C34" s="29" t="s">
        <v>37</v>
      </c>
      <c r="D34" s="30" t="s">
        <v>17</v>
      </c>
      <c r="E34" s="31">
        <v>243</v>
      </c>
      <c r="F34" s="31" t="s">
        <v>38</v>
      </c>
      <c r="G34" s="32" t="s">
        <v>39</v>
      </c>
      <c r="H34" s="26">
        <v>244</v>
      </c>
      <c r="I34" s="14">
        <v>514.1</v>
      </c>
      <c r="J34" s="14">
        <v>514.1</v>
      </c>
      <c r="K34" s="14">
        <v>514.1</v>
      </c>
      <c r="L34" s="14">
        <f t="shared" si="0"/>
        <v>1542.3000000000002</v>
      </c>
      <c r="M34" s="30" t="s">
        <v>40</v>
      </c>
    </row>
    <row r="35" spans="2:14" x14ac:dyDescent="0.25">
      <c r="B35" s="28"/>
      <c r="C35" s="29"/>
      <c r="D35" s="30"/>
      <c r="E35" s="31"/>
      <c r="F35" s="31"/>
      <c r="G35" s="33"/>
      <c r="H35" s="26"/>
      <c r="I35" s="14"/>
      <c r="J35" s="14"/>
      <c r="K35" s="14"/>
      <c r="L35" s="14">
        <f t="shared" si="0"/>
        <v>0</v>
      </c>
      <c r="M35" s="30"/>
    </row>
    <row r="36" spans="2:14" x14ac:dyDescent="0.25">
      <c r="B36" s="28"/>
      <c r="C36" s="29"/>
      <c r="D36" s="30"/>
      <c r="E36" s="31"/>
      <c r="F36" s="31"/>
      <c r="G36" s="34"/>
      <c r="H36" s="26"/>
      <c r="I36" s="14"/>
      <c r="J36" s="14"/>
      <c r="K36" s="14"/>
      <c r="L36" s="14">
        <f t="shared" si="0"/>
        <v>0</v>
      </c>
      <c r="M36" s="30"/>
    </row>
    <row r="37" spans="2:14" x14ac:dyDescent="0.25">
      <c r="B37" s="208" t="s">
        <v>41</v>
      </c>
      <c r="C37" s="208"/>
      <c r="D37" s="35"/>
      <c r="E37" s="35"/>
      <c r="F37" s="35"/>
      <c r="G37" s="36"/>
      <c r="H37" s="35"/>
      <c r="I37" s="37">
        <f>SUM(I10:I36)</f>
        <v>437048.47815999994</v>
      </c>
      <c r="J37" s="37">
        <f t="shared" ref="J37:L37" si="2">SUM(J10:J36)</f>
        <v>361682.94500000007</v>
      </c>
      <c r="K37" s="37">
        <f t="shared" si="2"/>
        <v>361724.44700000004</v>
      </c>
      <c r="L37" s="37">
        <f t="shared" si="2"/>
        <v>1160455.8701600002</v>
      </c>
      <c r="M37" s="38"/>
    </row>
    <row r="38" spans="2:14" x14ac:dyDescent="0.25">
      <c r="B38" s="164" t="s">
        <v>42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</row>
    <row r="39" spans="2:14" x14ac:dyDescent="0.25">
      <c r="B39" s="149" t="s">
        <v>43</v>
      </c>
      <c r="C39" s="153" t="s">
        <v>44</v>
      </c>
      <c r="D39" s="153" t="s">
        <v>17</v>
      </c>
      <c r="E39" s="155">
        <v>243</v>
      </c>
      <c r="F39" s="201" t="s">
        <v>45</v>
      </c>
      <c r="G39" s="205" t="s">
        <v>46</v>
      </c>
      <c r="H39" s="39">
        <v>111</v>
      </c>
      <c r="I39" s="14">
        <v>116187.823</v>
      </c>
      <c r="J39" s="14">
        <v>108920.223</v>
      </c>
      <c r="K39" s="14">
        <v>108920.223</v>
      </c>
      <c r="L39" s="14">
        <f t="shared" ref="L39:L98" si="3">SUM(I39:K39)</f>
        <v>334028.26899999997</v>
      </c>
      <c r="M39" s="144" t="s">
        <v>47</v>
      </c>
    </row>
    <row r="40" spans="2:14" x14ac:dyDescent="0.25">
      <c r="B40" s="159"/>
      <c r="C40" s="169"/>
      <c r="D40" s="169"/>
      <c r="E40" s="209"/>
      <c r="F40" s="201"/>
      <c r="G40" s="206"/>
      <c r="H40" s="39">
        <v>112</v>
      </c>
      <c r="I40" s="14">
        <v>760</v>
      </c>
      <c r="J40" s="14">
        <v>785</v>
      </c>
      <c r="K40" s="14">
        <v>785</v>
      </c>
      <c r="L40" s="14">
        <f t="shared" si="3"/>
        <v>2330</v>
      </c>
      <c r="M40" s="144"/>
    </row>
    <row r="41" spans="2:14" x14ac:dyDescent="0.25">
      <c r="B41" s="159"/>
      <c r="C41" s="169"/>
      <c r="D41" s="169"/>
      <c r="E41" s="209"/>
      <c r="F41" s="201"/>
      <c r="G41" s="206"/>
      <c r="H41" s="39">
        <v>119</v>
      </c>
      <c r="I41" s="14">
        <v>35085.718000000001</v>
      </c>
      <c r="J41" s="14">
        <v>32890.909</v>
      </c>
      <c r="K41" s="14">
        <v>32890.909</v>
      </c>
      <c r="L41" s="14">
        <f t="shared" si="3"/>
        <v>100867.53600000001</v>
      </c>
      <c r="M41" s="144"/>
    </row>
    <row r="42" spans="2:14" x14ac:dyDescent="0.25">
      <c r="B42" s="159"/>
      <c r="C42" s="169"/>
      <c r="D42" s="169"/>
      <c r="E42" s="209"/>
      <c r="F42" s="201"/>
      <c r="G42" s="206"/>
      <c r="H42" s="40">
        <v>244</v>
      </c>
      <c r="I42" s="14">
        <v>8958.2279999999992</v>
      </c>
      <c r="J42" s="14">
        <v>8933.2279999999992</v>
      </c>
      <c r="K42" s="14">
        <v>8933.2279999999992</v>
      </c>
      <c r="L42" s="14">
        <f t="shared" si="3"/>
        <v>26824.683999999997</v>
      </c>
      <c r="M42" s="144"/>
    </row>
    <row r="43" spans="2:14" x14ac:dyDescent="0.25">
      <c r="B43" s="159"/>
      <c r="C43" s="169"/>
      <c r="D43" s="169"/>
      <c r="E43" s="209"/>
      <c r="F43" s="201"/>
      <c r="G43" s="206"/>
      <c r="H43" s="40">
        <v>611</v>
      </c>
      <c r="I43" s="14">
        <v>77538.547999999995</v>
      </c>
      <c r="J43" s="14">
        <v>72923.740000000005</v>
      </c>
      <c r="K43" s="14">
        <v>72923.740000000005</v>
      </c>
      <c r="L43" s="14">
        <f t="shared" si="3"/>
        <v>223386.02799999999</v>
      </c>
      <c r="M43" s="144"/>
    </row>
    <row r="44" spans="2:14" x14ac:dyDescent="0.25">
      <c r="B44" s="159"/>
      <c r="C44" s="169"/>
      <c r="D44" s="169"/>
      <c r="E44" s="209"/>
      <c r="F44" s="200" t="s">
        <v>45</v>
      </c>
      <c r="G44" s="202" t="s">
        <v>48</v>
      </c>
      <c r="H44" s="41">
        <v>111</v>
      </c>
      <c r="I44" s="14">
        <v>21527.969000000001</v>
      </c>
      <c r="J44" s="14">
        <v>21527.969000000001</v>
      </c>
      <c r="K44" s="14">
        <v>0</v>
      </c>
      <c r="L44" s="14">
        <f t="shared" si="3"/>
        <v>43055.938000000002</v>
      </c>
      <c r="M44" s="144"/>
    </row>
    <row r="45" spans="2:14" x14ac:dyDescent="0.25">
      <c r="B45" s="159"/>
      <c r="C45" s="169"/>
      <c r="D45" s="169"/>
      <c r="E45" s="209"/>
      <c r="F45" s="200"/>
      <c r="G45" s="203"/>
      <c r="H45" s="42">
        <v>119</v>
      </c>
      <c r="I45" s="14">
        <v>6501.4470000000001</v>
      </c>
      <c r="J45" s="14">
        <v>6501.4470000000001</v>
      </c>
      <c r="K45" s="14">
        <v>0</v>
      </c>
      <c r="L45" s="14">
        <f t="shared" si="3"/>
        <v>13002.894</v>
      </c>
      <c r="M45" s="144"/>
    </row>
    <row r="46" spans="2:14" x14ac:dyDescent="0.25">
      <c r="B46" s="159"/>
      <c r="C46" s="169"/>
      <c r="D46" s="169"/>
      <c r="E46" s="209"/>
      <c r="F46" s="201"/>
      <c r="G46" s="204"/>
      <c r="H46" s="42">
        <v>611</v>
      </c>
      <c r="I46" s="14">
        <v>8061.9840000000004</v>
      </c>
      <c r="J46" s="14">
        <v>8061.9840000000004</v>
      </c>
      <c r="K46" s="14">
        <v>0</v>
      </c>
      <c r="L46" s="14">
        <f t="shared" si="3"/>
        <v>16123.968000000001</v>
      </c>
      <c r="M46" s="144"/>
    </row>
    <row r="47" spans="2:14" x14ac:dyDescent="0.25">
      <c r="B47" s="159"/>
      <c r="C47" s="169"/>
      <c r="D47" s="169"/>
      <c r="E47" s="209"/>
      <c r="F47" s="200" t="s">
        <v>49</v>
      </c>
      <c r="G47" s="202" t="s">
        <v>46</v>
      </c>
      <c r="H47" s="41">
        <v>111</v>
      </c>
      <c r="I47" s="14">
        <v>0</v>
      </c>
      <c r="J47" s="14">
        <v>0</v>
      </c>
      <c r="K47" s="14">
        <v>0</v>
      </c>
      <c r="L47" s="14">
        <f t="shared" si="3"/>
        <v>0</v>
      </c>
      <c r="M47" s="144"/>
    </row>
    <row r="48" spans="2:14" x14ac:dyDescent="0.25">
      <c r="B48" s="159"/>
      <c r="C48" s="169"/>
      <c r="D48" s="169"/>
      <c r="E48" s="209"/>
      <c r="F48" s="200"/>
      <c r="G48" s="203"/>
      <c r="H48" s="42">
        <v>119</v>
      </c>
      <c r="I48" s="14">
        <v>0</v>
      </c>
      <c r="J48" s="14">
        <v>0</v>
      </c>
      <c r="K48" s="14">
        <v>0</v>
      </c>
      <c r="L48" s="14">
        <f t="shared" si="3"/>
        <v>0</v>
      </c>
      <c r="M48" s="144"/>
    </row>
    <row r="49" spans="2:14" x14ac:dyDescent="0.25">
      <c r="B49" s="159"/>
      <c r="C49" s="169"/>
      <c r="D49" s="169"/>
      <c r="E49" s="209"/>
      <c r="F49" s="201"/>
      <c r="G49" s="204"/>
      <c r="H49" s="42">
        <v>611</v>
      </c>
      <c r="I49" s="14">
        <v>2662.0659999999998</v>
      </c>
      <c r="J49" s="14">
        <v>2538.4</v>
      </c>
      <c r="K49" s="14">
        <v>2538.4</v>
      </c>
      <c r="L49" s="14">
        <f t="shared" si="3"/>
        <v>7738.866</v>
      </c>
      <c r="M49" s="144"/>
    </row>
    <row r="50" spans="2:14" x14ac:dyDescent="0.25">
      <c r="B50" s="159"/>
      <c r="C50" s="169"/>
      <c r="D50" s="169"/>
      <c r="E50" s="209"/>
      <c r="F50" s="200" t="s">
        <v>45</v>
      </c>
      <c r="G50" s="205" t="s">
        <v>50</v>
      </c>
      <c r="H50" s="39">
        <v>111</v>
      </c>
      <c r="I50" s="14">
        <v>37393.595999999998</v>
      </c>
      <c r="J50" s="14">
        <v>34620.231</v>
      </c>
      <c r="K50" s="14">
        <v>34620.231</v>
      </c>
      <c r="L50" s="14">
        <f t="shared" si="3"/>
        <v>106634.05799999999</v>
      </c>
      <c r="M50" s="144"/>
    </row>
    <row r="51" spans="2:14" x14ac:dyDescent="0.25">
      <c r="B51" s="159"/>
      <c r="C51" s="169"/>
      <c r="D51" s="169"/>
      <c r="E51" s="209"/>
      <c r="F51" s="201"/>
      <c r="G51" s="206"/>
      <c r="H51" s="39">
        <v>112</v>
      </c>
      <c r="I51" s="14">
        <v>4225</v>
      </c>
      <c r="J51" s="14">
        <v>4225</v>
      </c>
      <c r="K51" s="14">
        <v>4225</v>
      </c>
      <c r="L51" s="14">
        <f t="shared" si="3"/>
        <v>12675</v>
      </c>
      <c r="M51" s="144"/>
    </row>
    <row r="52" spans="2:14" x14ac:dyDescent="0.25">
      <c r="B52" s="159"/>
      <c r="C52" s="169"/>
      <c r="D52" s="169"/>
      <c r="E52" s="209"/>
      <c r="F52" s="201"/>
      <c r="G52" s="206"/>
      <c r="H52" s="39">
        <v>119</v>
      </c>
      <c r="I52" s="14">
        <v>11292.861999999999</v>
      </c>
      <c r="J52" s="14">
        <v>10455.311</v>
      </c>
      <c r="K52" s="14">
        <v>10455.311</v>
      </c>
      <c r="L52" s="14">
        <f t="shared" si="3"/>
        <v>32203.483999999997</v>
      </c>
      <c r="M52" s="144"/>
    </row>
    <row r="53" spans="2:14" x14ac:dyDescent="0.25">
      <c r="B53" s="159"/>
      <c r="C53" s="169"/>
      <c r="D53" s="169"/>
      <c r="E53" s="209"/>
      <c r="F53" s="201"/>
      <c r="G53" s="206"/>
      <c r="H53" s="39">
        <v>244</v>
      </c>
      <c r="I53" s="14">
        <v>850</v>
      </c>
      <c r="J53" s="14">
        <v>850</v>
      </c>
      <c r="K53" s="14">
        <v>850</v>
      </c>
      <c r="L53" s="14">
        <f t="shared" si="3"/>
        <v>2550</v>
      </c>
      <c r="M53" s="144"/>
    </row>
    <row r="54" spans="2:14" x14ac:dyDescent="0.25">
      <c r="B54" s="150"/>
      <c r="C54" s="154"/>
      <c r="D54" s="154"/>
      <c r="E54" s="156"/>
      <c r="F54" s="201"/>
      <c r="G54" s="207"/>
      <c r="H54" s="39">
        <v>611</v>
      </c>
      <c r="I54" s="14">
        <v>29235.306</v>
      </c>
      <c r="J54" s="14">
        <v>27779.558000000001</v>
      </c>
      <c r="K54" s="14">
        <v>27779.558000000001</v>
      </c>
      <c r="L54" s="14">
        <f t="shared" si="3"/>
        <v>84794.422000000006</v>
      </c>
      <c r="M54" s="144"/>
    </row>
    <row r="55" spans="2:14" x14ac:dyDescent="0.25">
      <c r="B55" s="217" t="s">
        <v>51</v>
      </c>
      <c r="C55" s="218" t="s">
        <v>52</v>
      </c>
      <c r="D55" s="153" t="s">
        <v>17</v>
      </c>
      <c r="E55" s="155">
        <v>243</v>
      </c>
      <c r="F55" s="219" t="s">
        <v>45</v>
      </c>
      <c r="G55" s="205" t="s">
        <v>29</v>
      </c>
      <c r="H55" s="39">
        <v>111</v>
      </c>
      <c r="I55" s="44">
        <v>62099.773999999998</v>
      </c>
      <c r="J55" s="44">
        <v>56448.190999999999</v>
      </c>
      <c r="K55" s="44">
        <v>56448.190999999999</v>
      </c>
      <c r="L55" s="14">
        <f t="shared" si="3"/>
        <v>174996.15599999999</v>
      </c>
      <c r="M55" s="144"/>
    </row>
    <row r="56" spans="2:14" x14ac:dyDescent="0.25">
      <c r="B56" s="217"/>
      <c r="C56" s="218"/>
      <c r="D56" s="169"/>
      <c r="E56" s="209"/>
      <c r="F56" s="220"/>
      <c r="G56" s="206"/>
      <c r="H56" s="39">
        <v>112</v>
      </c>
      <c r="I56" s="44">
        <v>2400</v>
      </c>
      <c r="J56" s="44">
        <v>2400</v>
      </c>
      <c r="K56" s="44">
        <v>2400</v>
      </c>
      <c r="L56" s="14">
        <f t="shared" si="3"/>
        <v>7200</v>
      </c>
      <c r="M56" s="144"/>
    </row>
    <row r="57" spans="2:14" x14ac:dyDescent="0.25">
      <c r="B57" s="217"/>
      <c r="C57" s="218"/>
      <c r="D57" s="169"/>
      <c r="E57" s="209"/>
      <c r="F57" s="220"/>
      <c r="G57" s="222"/>
      <c r="H57" s="39">
        <v>119</v>
      </c>
      <c r="I57" s="44">
        <v>18754.13</v>
      </c>
      <c r="J57" s="44">
        <v>17047.352999999999</v>
      </c>
      <c r="K57" s="44">
        <v>17047.352999999999</v>
      </c>
      <c r="L57" s="14">
        <f t="shared" si="3"/>
        <v>52848.835999999996</v>
      </c>
      <c r="M57" s="144"/>
    </row>
    <row r="58" spans="2:14" x14ac:dyDescent="0.25">
      <c r="B58" s="217"/>
      <c r="C58" s="218"/>
      <c r="D58" s="169"/>
      <c r="E58" s="209"/>
      <c r="F58" s="220"/>
      <c r="G58" s="222"/>
      <c r="H58" s="39">
        <v>244</v>
      </c>
      <c r="I58" s="14">
        <v>5701.9125999999997</v>
      </c>
      <c r="J58" s="14">
        <v>3547.5610000000001</v>
      </c>
      <c r="K58" s="14">
        <v>3547.5610000000001</v>
      </c>
      <c r="L58" s="14">
        <f t="shared" si="3"/>
        <v>12797.034599999999</v>
      </c>
      <c r="M58" s="144"/>
    </row>
    <row r="59" spans="2:14" x14ac:dyDescent="0.25">
      <c r="B59" s="217"/>
      <c r="C59" s="218"/>
      <c r="D59" s="169"/>
      <c r="E59" s="209"/>
      <c r="F59" s="220"/>
      <c r="G59" s="222"/>
      <c r="H59" s="40">
        <v>247</v>
      </c>
      <c r="I59" s="14">
        <v>54581.178999999996</v>
      </c>
      <c r="J59" s="14">
        <v>53285.040999999997</v>
      </c>
      <c r="K59" s="14">
        <v>53285.040999999997</v>
      </c>
      <c r="L59" s="14">
        <f t="shared" si="3"/>
        <v>161151.261</v>
      </c>
      <c r="M59" s="144"/>
    </row>
    <row r="60" spans="2:14" x14ac:dyDescent="0.25">
      <c r="B60" s="217"/>
      <c r="C60" s="218"/>
      <c r="D60" s="169"/>
      <c r="E60" s="209"/>
      <c r="F60" s="220"/>
      <c r="G60" s="222"/>
      <c r="H60" s="40">
        <v>611</v>
      </c>
      <c r="I60" s="14">
        <v>82504.346999999994</v>
      </c>
      <c r="J60" s="14">
        <v>78668.315000000002</v>
      </c>
      <c r="K60" s="14">
        <v>78668.315000000002</v>
      </c>
      <c r="L60" s="14">
        <f t="shared" si="3"/>
        <v>239840.97700000001</v>
      </c>
      <c r="M60" s="144"/>
    </row>
    <row r="61" spans="2:14" x14ac:dyDescent="0.25">
      <c r="B61" s="217"/>
      <c r="C61" s="218"/>
      <c r="D61" s="169"/>
      <c r="E61" s="209"/>
      <c r="F61" s="220"/>
      <c r="G61" s="222"/>
      <c r="H61" s="40">
        <v>612</v>
      </c>
      <c r="I61" s="14">
        <v>8205.4434000000001</v>
      </c>
      <c r="J61" s="14">
        <v>0</v>
      </c>
      <c r="K61" s="14">
        <v>0</v>
      </c>
      <c r="L61" s="14">
        <f t="shared" si="3"/>
        <v>8205.4434000000001</v>
      </c>
      <c r="M61" s="144"/>
    </row>
    <row r="62" spans="2:14" x14ac:dyDescent="0.25">
      <c r="B62" s="217"/>
      <c r="C62" s="218"/>
      <c r="D62" s="169"/>
      <c r="E62" s="209"/>
      <c r="F62" s="220"/>
      <c r="G62" s="222"/>
      <c r="H62" s="40">
        <v>852</v>
      </c>
      <c r="I62" s="14">
        <v>49.868000000000002</v>
      </c>
      <c r="J62" s="14">
        <v>50</v>
      </c>
      <c r="K62" s="14">
        <v>50</v>
      </c>
      <c r="L62" s="14">
        <f t="shared" si="3"/>
        <v>149.86799999999999</v>
      </c>
      <c r="M62" s="144"/>
    </row>
    <row r="63" spans="2:14" x14ac:dyDescent="0.25">
      <c r="B63" s="217"/>
      <c r="C63" s="218"/>
      <c r="D63" s="169"/>
      <c r="E63" s="209"/>
      <c r="F63" s="220"/>
      <c r="G63" s="223"/>
      <c r="H63" s="40">
        <v>853</v>
      </c>
      <c r="I63" s="14">
        <v>420.005</v>
      </c>
      <c r="J63" s="14">
        <v>70</v>
      </c>
      <c r="K63" s="14">
        <v>70</v>
      </c>
      <c r="L63" s="14">
        <f t="shared" si="3"/>
        <v>560.005</v>
      </c>
      <c r="M63" s="144"/>
      <c r="N63" s="139">
        <v>4</v>
      </c>
    </row>
    <row r="64" spans="2:14" x14ac:dyDescent="0.25">
      <c r="B64" s="217"/>
      <c r="C64" s="218"/>
      <c r="D64" s="169"/>
      <c r="E64" s="209"/>
      <c r="F64" s="220"/>
      <c r="G64" s="45" t="s">
        <v>25</v>
      </c>
      <c r="H64" s="41">
        <v>244</v>
      </c>
      <c r="I64" s="14">
        <v>5631.7070000000003</v>
      </c>
      <c r="J64" s="14">
        <v>8312.6350000000002</v>
      </c>
      <c r="K64" s="14">
        <v>8269.7330000000002</v>
      </c>
      <c r="L64" s="14">
        <f t="shared" si="3"/>
        <v>22214.075000000001</v>
      </c>
      <c r="M64" s="30"/>
    </row>
    <row r="65" spans="2:13" x14ac:dyDescent="0.25">
      <c r="B65" s="217"/>
      <c r="C65" s="218"/>
      <c r="D65" s="169"/>
      <c r="E65" s="209"/>
      <c r="F65" s="220"/>
      <c r="G65" s="46" t="s">
        <v>25</v>
      </c>
      <c r="H65" s="41">
        <v>612</v>
      </c>
      <c r="I65" s="14">
        <v>3184.4609999999998</v>
      </c>
      <c r="J65" s="14">
        <v>3184.4609999999998</v>
      </c>
      <c r="K65" s="14">
        <v>3184.4609999999998</v>
      </c>
      <c r="L65" s="14">
        <f t="shared" si="3"/>
        <v>9553.3829999999998</v>
      </c>
      <c r="M65" s="30"/>
    </row>
    <row r="66" spans="2:13" x14ac:dyDescent="0.25">
      <c r="B66" s="217"/>
      <c r="C66" s="218"/>
      <c r="D66" s="169"/>
      <c r="E66" s="209"/>
      <c r="F66" s="220"/>
      <c r="G66" s="186" t="s">
        <v>53</v>
      </c>
      <c r="H66" s="47">
        <v>111</v>
      </c>
      <c r="I66" s="14">
        <v>534.56200000000001</v>
      </c>
      <c r="J66" s="14"/>
      <c r="K66" s="14"/>
      <c r="L66" s="14">
        <f t="shared" si="3"/>
        <v>534.56200000000001</v>
      </c>
      <c r="M66" s="153" t="s">
        <v>54</v>
      </c>
    </row>
    <row r="67" spans="2:13" x14ac:dyDescent="0.25">
      <c r="B67" s="217"/>
      <c r="C67" s="218"/>
      <c r="D67" s="169"/>
      <c r="E67" s="209"/>
      <c r="F67" s="220"/>
      <c r="G67" s="224"/>
      <c r="H67" s="48">
        <v>119</v>
      </c>
      <c r="I67" s="14">
        <v>161.43799999999999</v>
      </c>
      <c r="J67" s="14"/>
      <c r="K67" s="14"/>
      <c r="L67" s="14">
        <f t="shared" si="3"/>
        <v>161.43799999999999</v>
      </c>
      <c r="M67" s="169"/>
    </row>
    <row r="68" spans="2:13" x14ac:dyDescent="0.25">
      <c r="B68" s="217"/>
      <c r="C68" s="218"/>
      <c r="D68" s="169"/>
      <c r="E68" s="209"/>
      <c r="F68" s="220"/>
      <c r="G68" s="224"/>
      <c r="H68" s="48">
        <v>112</v>
      </c>
      <c r="I68" s="14">
        <v>1859.2863500000001</v>
      </c>
      <c r="J68" s="14"/>
      <c r="K68" s="14"/>
      <c r="L68" s="14">
        <f t="shared" si="3"/>
        <v>1859.2863500000001</v>
      </c>
      <c r="M68" s="169"/>
    </row>
    <row r="69" spans="2:13" x14ac:dyDescent="0.25">
      <c r="B69" s="217"/>
      <c r="C69" s="218"/>
      <c r="D69" s="169"/>
      <c r="E69" s="209"/>
      <c r="F69" s="220"/>
      <c r="G69" s="224"/>
      <c r="H69" s="48">
        <v>244</v>
      </c>
      <c r="I69" s="14">
        <v>1780.8979099999999</v>
      </c>
      <c r="J69" s="14"/>
      <c r="K69" s="14"/>
      <c r="L69" s="14">
        <f t="shared" si="3"/>
        <v>1780.8979099999999</v>
      </c>
      <c r="M69" s="169"/>
    </row>
    <row r="70" spans="2:13" x14ac:dyDescent="0.25">
      <c r="B70" s="217"/>
      <c r="C70" s="218"/>
      <c r="D70" s="169"/>
      <c r="E70" s="209"/>
      <c r="F70" s="220"/>
      <c r="G70" s="224"/>
      <c r="H70" s="48">
        <v>340</v>
      </c>
      <c r="I70" s="14">
        <v>120</v>
      </c>
      <c r="J70" s="14"/>
      <c r="K70" s="14"/>
      <c r="L70" s="14">
        <f t="shared" si="3"/>
        <v>120</v>
      </c>
      <c r="M70" s="169"/>
    </row>
    <row r="71" spans="2:13" x14ac:dyDescent="0.25">
      <c r="B71" s="217"/>
      <c r="C71" s="218"/>
      <c r="D71" s="154"/>
      <c r="E71" s="156"/>
      <c r="F71" s="221"/>
      <c r="G71" s="225"/>
      <c r="H71" s="48">
        <v>611</v>
      </c>
      <c r="I71" s="14">
        <v>3830.5</v>
      </c>
      <c r="J71" s="14"/>
      <c r="K71" s="14"/>
      <c r="L71" s="14">
        <f t="shared" si="3"/>
        <v>3830.5</v>
      </c>
      <c r="M71" s="154"/>
    </row>
    <row r="72" spans="2:13" x14ac:dyDescent="0.25">
      <c r="B72" s="149" t="s">
        <v>55</v>
      </c>
      <c r="C72" s="151" t="s">
        <v>56</v>
      </c>
      <c r="D72" s="153" t="s">
        <v>28</v>
      </c>
      <c r="E72" s="210">
        <v>247</v>
      </c>
      <c r="F72" s="213" t="s">
        <v>45</v>
      </c>
      <c r="G72" s="216" t="s">
        <v>24</v>
      </c>
      <c r="H72" s="49">
        <v>243</v>
      </c>
      <c r="I72" s="14">
        <v>51949.94083</v>
      </c>
      <c r="J72" s="14"/>
      <c r="K72" s="14"/>
      <c r="L72" s="14">
        <f t="shared" si="3"/>
        <v>51949.94083</v>
      </c>
      <c r="M72" s="9"/>
    </row>
    <row r="73" spans="2:13" x14ac:dyDescent="0.25">
      <c r="B73" s="159"/>
      <c r="C73" s="191"/>
      <c r="D73" s="169"/>
      <c r="E73" s="211"/>
      <c r="F73" s="214"/>
      <c r="G73" s="216"/>
      <c r="H73" s="50">
        <v>244</v>
      </c>
      <c r="I73" s="14">
        <v>1000</v>
      </c>
      <c r="J73" s="14"/>
      <c r="K73" s="14"/>
      <c r="L73" s="14">
        <f t="shared" si="3"/>
        <v>1000</v>
      </c>
      <c r="M73" s="9"/>
    </row>
    <row r="74" spans="2:13" x14ac:dyDescent="0.25">
      <c r="B74" s="150"/>
      <c r="C74" s="152"/>
      <c r="D74" s="154"/>
      <c r="E74" s="212"/>
      <c r="F74" s="215"/>
      <c r="G74" s="51" t="s">
        <v>30</v>
      </c>
      <c r="H74" s="52">
        <v>244</v>
      </c>
      <c r="I74" s="14">
        <v>8000</v>
      </c>
      <c r="J74" s="14"/>
      <c r="K74" s="14"/>
      <c r="L74" s="14">
        <f t="shared" si="3"/>
        <v>8000</v>
      </c>
      <c r="M74" s="9"/>
    </row>
    <row r="75" spans="2:13" ht="47.25" x14ac:dyDescent="0.25">
      <c r="B75" s="10" t="s">
        <v>57</v>
      </c>
      <c r="C75" s="53" t="s">
        <v>58</v>
      </c>
      <c r="D75" s="9" t="s">
        <v>59</v>
      </c>
      <c r="E75" s="26">
        <v>241</v>
      </c>
      <c r="F75" s="26" t="s">
        <v>60</v>
      </c>
      <c r="G75" s="54" t="s">
        <v>61</v>
      </c>
      <c r="H75" s="26">
        <v>811</v>
      </c>
      <c r="I75" s="14">
        <v>14500</v>
      </c>
      <c r="J75" s="14">
        <v>14500</v>
      </c>
      <c r="K75" s="14">
        <v>14500</v>
      </c>
      <c r="L75" s="14">
        <f t="shared" si="3"/>
        <v>43500</v>
      </c>
      <c r="M75" s="55"/>
    </row>
    <row r="76" spans="2:13" x14ac:dyDescent="0.25">
      <c r="B76" s="149" t="s">
        <v>62</v>
      </c>
      <c r="C76" s="151" t="s">
        <v>63</v>
      </c>
      <c r="D76" s="153" t="s">
        <v>17</v>
      </c>
      <c r="E76" s="155">
        <v>243</v>
      </c>
      <c r="F76" s="155" t="s">
        <v>38</v>
      </c>
      <c r="G76" s="186" t="s">
        <v>64</v>
      </c>
      <c r="H76" s="56">
        <v>111</v>
      </c>
      <c r="I76" s="14">
        <v>469.029</v>
      </c>
      <c r="J76" s="14">
        <v>469.029</v>
      </c>
      <c r="K76" s="14">
        <v>469.029</v>
      </c>
      <c r="L76" s="14">
        <f t="shared" si="3"/>
        <v>1407.087</v>
      </c>
      <c r="M76" s="153" t="s">
        <v>65</v>
      </c>
    </row>
    <row r="77" spans="2:13" x14ac:dyDescent="0.25">
      <c r="B77" s="159"/>
      <c r="C77" s="191"/>
      <c r="D77" s="169"/>
      <c r="E77" s="209"/>
      <c r="F77" s="209"/>
      <c r="G77" s="227"/>
      <c r="H77" s="56">
        <v>119</v>
      </c>
      <c r="I77" s="14">
        <v>141.64599999999999</v>
      </c>
      <c r="J77" s="14">
        <v>141.64599999999999</v>
      </c>
      <c r="K77" s="14">
        <v>141.64599999999999</v>
      </c>
      <c r="L77" s="14">
        <f t="shared" si="3"/>
        <v>424.93799999999999</v>
      </c>
      <c r="M77" s="169"/>
    </row>
    <row r="78" spans="2:13" x14ac:dyDescent="0.25">
      <c r="B78" s="159"/>
      <c r="C78" s="191"/>
      <c r="D78" s="169"/>
      <c r="E78" s="209"/>
      <c r="F78" s="209"/>
      <c r="G78" s="227"/>
      <c r="H78" s="56">
        <v>321</v>
      </c>
      <c r="I78" s="14">
        <v>736.61099999999999</v>
      </c>
      <c r="J78" s="14">
        <v>736.61099999999999</v>
      </c>
      <c r="K78" s="14">
        <v>736.61099999999999</v>
      </c>
      <c r="L78" s="14">
        <f t="shared" si="3"/>
        <v>2209.8330000000001</v>
      </c>
      <c r="M78" s="169"/>
    </row>
    <row r="79" spans="2:13" x14ac:dyDescent="0.25">
      <c r="B79" s="159"/>
      <c r="C79" s="191"/>
      <c r="D79" s="169"/>
      <c r="E79" s="209"/>
      <c r="F79" s="209"/>
      <c r="G79" s="227"/>
      <c r="H79" s="56">
        <v>244</v>
      </c>
      <c r="I79" s="14">
        <v>12406.16</v>
      </c>
      <c r="J79" s="14">
        <v>12406.16</v>
      </c>
      <c r="K79" s="14">
        <v>12406.16</v>
      </c>
      <c r="L79" s="14">
        <f t="shared" si="3"/>
        <v>37218.479999999996</v>
      </c>
      <c r="M79" s="169"/>
    </row>
    <row r="80" spans="2:13" x14ac:dyDescent="0.25">
      <c r="B80" s="150"/>
      <c r="C80" s="152"/>
      <c r="D80" s="154"/>
      <c r="E80" s="156"/>
      <c r="F80" s="156"/>
      <c r="G80" s="187"/>
      <c r="H80" s="56">
        <v>612</v>
      </c>
      <c r="I80" s="14">
        <v>11016.853999999999</v>
      </c>
      <c r="J80" s="14">
        <v>11016.853999999999</v>
      </c>
      <c r="K80" s="14">
        <v>11016.853999999999</v>
      </c>
      <c r="L80" s="14">
        <f t="shared" si="3"/>
        <v>33050.561999999998</v>
      </c>
      <c r="M80" s="154"/>
    </row>
    <row r="81" spans="2:15" ht="33.75" customHeight="1" x14ac:dyDescent="0.25">
      <c r="B81" s="149" t="s">
        <v>66</v>
      </c>
      <c r="C81" s="151" t="s">
        <v>67</v>
      </c>
      <c r="D81" s="153" t="s">
        <v>17</v>
      </c>
      <c r="E81" s="155">
        <v>243</v>
      </c>
      <c r="F81" s="155" t="s">
        <v>38</v>
      </c>
      <c r="G81" s="186" t="s">
        <v>68</v>
      </c>
      <c r="H81" s="56">
        <v>244</v>
      </c>
      <c r="I81" s="14">
        <v>8307.0773499999996</v>
      </c>
      <c r="J81" s="14">
        <v>7740.5684700000002</v>
      </c>
      <c r="K81" s="14">
        <v>14244.01936</v>
      </c>
      <c r="L81" s="14">
        <f t="shared" si="3"/>
        <v>30291.66518</v>
      </c>
      <c r="M81" s="153" t="s">
        <v>69</v>
      </c>
    </row>
    <row r="82" spans="2:15" x14ac:dyDescent="0.25">
      <c r="B82" s="159"/>
      <c r="C82" s="152"/>
      <c r="D82" s="169"/>
      <c r="E82" s="226"/>
      <c r="F82" s="156"/>
      <c r="G82" s="225"/>
      <c r="H82" s="56">
        <v>612</v>
      </c>
      <c r="I82" s="14">
        <v>6179.6909999999998</v>
      </c>
      <c r="J82" s="14">
        <v>6179.6909999999998</v>
      </c>
      <c r="K82" s="14">
        <v>0</v>
      </c>
      <c r="L82" s="14">
        <f t="shared" si="3"/>
        <v>12359.382</v>
      </c>
      <c r="M82" s="169"/>
    </row>
    <row r="83" spans="2:15" ht="31.5" customHeight="1" x14ac:dyDescent="0.25">
      <c r="B83" s="159"/>
      <c r="C83" s="151" t="s">
        <v>70</v>
      </c>
      <c r="D83" s="169"/>
      <c r="E83" s="155">
        <v>243</v>
      </c>
      <c r="F83" s="155" t="s">
        <v>38</v>
      </c>
      <c r="G83" s="186" t="s">
        <v>68</v>
      </c>
      <c r="H83" s="56">
        <v>244</v>
      </c>
      <c r="I83" s="14">
        <v>3361.6016500000001</v>
      </c>
      <c r="J83" s="14">
        <v>3130.2105299999998</v>
      </c>
      <c r="K83" s="14">
        <v>5817.9806399999998</v>
      </c>
      <c r="L83" s="14">
        <f t="shared" si="3"/>
        <v>12309.792819999999</v>
      </c>
      <c r="M83" s="169"/>
    </row>
    <row r="84" spans="2:15" x14ac:dyDescent="0.25">
      <c r="B84" s="159"/>
      <c r="C84" s="152"/>
      <c r="D84" s="169"/>
      <c r="E84" s="226"/>
      <c r="F84" s="156"/>
      <c r="G84" s="225"/>
      <c r="H84" s="56">
        <v>612</v>
      </c>
      <c r="I84" s="14">
        <v>2555.5300000000002</v>
      </c>
      <c r="J84" s="14">
        <v>2555.5300000000002</v>
      </c>
      <c r="K84" s="14">
        <v>0</v>
      </c>
      <c r="L84" s="14">
        <f t="shared" si="3"/>
        <v>5111.0600000000004</v>
      </c>
      <c r="M84" s="169"/>
    </row>
    <row r="85" spans="2:15" ht="31.5" customHeight="1" x14ac:dyDescent="0.25">
      <c r="B85" s="159"/>
      <c r="C85" s="151" t="s">
        <v>71</v>
      </c>
      <c r="D85" s="169"/>
      <c r="E85" s="155">
        <v>243</v>
      </c>
      <c r="F85" s="155" t="s">
        <v>38</v>
      </c>
      <c r="G85" s="186" t="s">
        <v>68</v>
      </c>
      <c r="H85" s="56">
        <v>244</v>
      </c>
      <c r="I85" s="14">
        <v>35.116</v>
      </c>
      <c r="J85" s="14">
        <v>32.716000000000001</v>
      </c>
      <c r="K85" s="14">
        <v>60.4</v>
      </c>
      <c r="L85" s="14">
        <f t="shared" si="3"/>
        <v>128.232</v>
      </c>
      <c r="M85" s="169"/>
    </row>
    <row r="86" spans="2:15" x14ac:dyDescent="0.25">
      <c r="B86" s="150"/>
      <c r="C86" s="152"/>
      <c r="D86" s="154"/>
      <c r="E86" s="226"/>
      <c r="F86" s="156"/>
      <c r="G86" s="225"/>
      <c r="H86" s="56">
        <v>612</v>
      </c>
      <c r="I86" s="14">
        <v>26.283999999999999</v>
      </c>
      <c r="J86" s="14">
        <v>26.283999999999999</v>
      </c>
      <c r="K86" s="14">
        <v>0</v>
      </c>
      <c r="L86" s="14">
        <f t="shared" si="3"/>
        <v>52.567999999999998</v>
      </c>
      <c r="M86" s="154"/>
    </row>
    <row r="87" spans="2:15" ht="63" customHeight="1" x14ac:dyDescent="0.25">
      <c r="B87" s="149" t="s">
        <v>72</v>
      </c>
      <c r="C87" s="151" t="s">
        <v>73</v>
      </c>
      <c r="D87" s="153" t="s">
        <v>17</v>
      </c>
      <c r="E87" s="155">
        <v>243</v>
      </c>
      <c r="F87" s="155" t="s">
        <v>45</v>
      </c>
      <c r="G87" s="157" t="s">
        <v>74</v>
      </c>
      <c r="H87" s="56">
        <v>244</v>
      </c>
      <c r="I87" s="14">
        <v>1226.8900000000001</v>
      </c>
      <c r="J87" s="14">
        <v>1520</v>
      </c>
      <c r="K87" s="14">
        <v>1520</v>
      </c>
      <c r="L87" s="14">
        <f t="shared" si="3"/>
        <v>4266.8900000000003</v>
      </c>
      <c r="M87" s="153" t="s">
        <v>75</v>
      </c>
    </row>
    <row r="88" spans="2:15" x14ac:dyDescent="0.25">
      <c r="B88" s="150"/>
      <c r="C88" s="152"/>
      <c r="D88" s="154"/>
      <c r="E88" s="156"/>
      <c r="F88" s="156"/>
      <c r="G88" s="158"/>
      <c r="H88" s="56">
        <v>612</v>
      </c>
      <c r="I88" s="14">
        <v>673.11</v>
      </c>
      <c r="J88" s="14"/>
      <c r="K88" s="14"/>
      <c r="L88" s="14">
        <f t="shared" si="3"/>
        <v>673.11</v>
      </c>
      <c r="M88" s="169"/>
    </row>
    <row r="89" spans="2:15" ht="63" customHeight="1" x14ac:dyDescent="0.25">
      <c r="B89" s="149" t="s">
        <v>76</v>
      </c>
      <c r="C89" s="151" t="s">
        <v>77</v>
      </c>
      <c r="D89" s="153" t="s">
        <v>17</v>
      </c>
      <c r="E89" s="155">
        <v>243</v>
      </c>
      <c r="F89" s="155" t="s">
        <v>45</v>
      </c>
      <c r="G89" s="157" t="s">
        <v>78</v>
      </c>
      <c r="H89" s="56">
        <v>244</v>
      </c>
      <c r="I89" s="14">
        <v>469.10500000000002</v>
      </c>
      <c r="J89" s="14">
        <v>582.35</v>
      </c>
      <c r="K89" s="14">
        <v>582.35</v>
      </c>
      <c r="L89" s="14">
        <f t="shared" si="3"/>
        <v>1633.8049999999998</v>
      </c>
      <c r="M89" s="154"/>
    </row>
    <row r="90" spans="2:15" x14ac:dyDescent="0.25">
      <c r="B90" s="150"/>
      <c r="C90" s="152"/>
      <c r="D90" s="154"/>
      <c r="E90" s="156"/>
      <c r="F90" s="156"/>
      <c r="G90" s="158"/>
      <c r="H90" s="56">
        <v>612</v>
      </c>
      <c r="I90" s="14">
        <v>257.36559</v>
      </c>
      <c r="J90" s="14"/>
      <c r="K90" s="14"/>
      <c r="L90" s="14">
        <f t="shared" si="3"/>
        <v>257.36559</v>
      </c>
      <c r="M90" s="84"/>
    </row>
    <row r="91" spans="2:15" ht="78.75" x14ac:dyDescent="0.25">
      <c r="B91" s="58" t="s">
        <v>79</v>
      </c>
      <c r="C91" s="53" t="s">
        <v>80</v>
      </c>
      <c r="D91" s="30" t="s">
        <v>17</v>
      </c>
      <c r="E91" s="59">
        <v>243</v>
      </c>
      <c r="F91" s="59" t="s">
        <v>45</v>
      </c>
      <c r="G91" s="28" t="s">
        <v>81</v>
      </c>
      <c r="H91" s="26">
        <v>244</v>
      </c>
      <c r="I91" s="14">
        <v>3240</v>
      </c>
      <c r="J91" s="14">
        <v>0</v>
      </c>
      <c r="K91" s="14">
        <v>0</v>
      </c>
      <c r="L91" s="14">
        <f t="shared" si="3"/>
        <v>3240</v>
      </c>
      <c r="M91" s="60"/>
    </row>
    <row r="92" spans="2:15" ht="78.75" x14ac:dyDescent="0.25">
      <c r="B92" s="10" t="s">
        <v>82</v>
      </c>
      <c r="C92" s="53" t="s">
        <v>83</v>
      </c>
      <c r="D92" s="30" t="s">
        <v>17</v>
      </c>
      <c r="E92" s="26">
        <v>243</v>
      </c>
      <c r="F92" s="26" t="s">
        <v>45</v>
      </c>
      <c r="G92" s="54" t="s">
        <v>84</v>
      </c>
      <c r="H92" s="26">
        <v>244</v>
      </c>
      <c r="I92" s="14">
        <v>100.3</v>
      </c>
      <c r="J92" s="14">
        <v>0</v>
      </c>
      <c r="K92" s="14">
        <v>0</v>
      </c>
      <c r="L92" s="14">
        <f t="shared" si="3"/>
        <v>100.3</v>
      </c>
      <c r="M92" s="60"/>
    </row>
    <row r="93" spans="2:15" ht="63" x14ac:dyDescent="0.25">
      <c r="B93" s="149" t="s">
        <v>85</v>
      </c>
      <c r="C93" s="53" t="s">
        <v>86</v>
      </c>
      <c r="D93" s="153" t="s">
        <v>17</v>
      </c>
      <c r="E93" s="210">
        <v>243</v>
      </c>
      <c r="F93" s="210" t="s">
        <v>45</v>
      </c>
      <c r="G93" s="61" t="s">
        <v>87</v>
      </c>
      <c r="H93" s="26">
        <v>244</v>
      </c>
      <c r="I93" s="14">
        <v>0</v>
      </c>
      <c r="J93" s="14">
        <v>0</v>
      </c>
      <c r="K93" s="14">
        <v>0</v>
      </c>
      <c r="L93" s="14">
        <f t="shared" si="3"/>
        <v>0</v>
      </c>
      <c r="M93" s="153" t="s">
        <v>88</v>
      </c>
    </row>
    <row r="94" spans="2:15" ht="63" x14ac:dyDescent="0.25">
      <c r="B94" s="159"/>
      <c r="C94" s="53" t="s">
        <v>89</v>
      </c>
      <c r="D94" s="169"/>
      <c r="E94" s="211"/>
      <c r="F94" s="211"/>
      <c r="G94" s="61" t="s">
        <v>87</v>
      </c>
      <c r="H94" s="26">
        <v>244</v>
      </c>
      <c r="I94" s="14">
        <v>0</v>
      </c>
      <c r="J94" s="14">
        <v>0</v>
      </c>
      <c r="K94" s="14">
        <v>0</v>
      </c>
      <c r="L94" s="14">
        <f t="shared" si="3"/>
        <v>0</v>
      </c>
      <c r="M94" s="169"/>
      <c r="O94" s="62"/>
    </row>
    <row r="95" spans="2:15" ht="63" x14ac:dyDescent="0.25">
      <c r="B95" s="150"/>
      <c r="C95" s="53" t="s">
        <v>90</v>
      </c>
      <c r="D95" s="154"/>
      <c r="E95" s="212"/>
      <c r="F95" s="212"/>
      <c r="G95" s="61" t="s">
        <v>87</v>
      </c>
      <c r="H95" s="26">
        <v>244</v>
      </c>
      <c r="I95" s="14">
        <v>0</v>
      </c>
      <c r="J95" s="14">
        <v>191.30600000000001</v>
      </c>
      <c r="K95" s="14">
        <v>191.30600000000001</v>
      </c>
      <c r="L95" s="14">
        <f t="shared" si="3"/>
        <v>382.61200000000002</v>
      </c>
      <c r="M95" s="154"/>
    </row>
    <row r="96" spans="2:15" ht="84" customHeight="1" x14ac:dyDescent="0.25">
      <c r="B96" s="149" t="s">
        <v>91</v>
      </c>
      <c r="C96" s="53" t="s">
        <v>92</v>
      </c>
      <c r="D96" s="153" t="s">
        <v>17</v>
      </c>
      <c r="E96" s="210">
        <v>243</v>
      </c>
      <c r="F96" s="210" t="s">
        <v>45</v>
      </c>
      <c r="G96" s="61" t="s">
        <v>93</v>
      </c>
      <c r="H96" s="26">
        <v>244</v>
      </c>
      <c r="I96" s="14">
        <v>7338.1795000000002</v>
      </c>
      <c r="J96" s="14">
        <v>4543.3733400000001</v>
      </c>
      <c r="K96" s="14">
        <v>0</v>
      </c>
      <c r="L96" s="14">
        <f t="shared" si="3"/>
        <v>11881.55284</v>
      </c>
      <c r="M96" s="153" t="s">
        <v>88</v>
      </c>
      <c r="N96" s="139">
        <v>5</v>
      </c>
    </row>
    <row r="97" spans="2:15" ht="79.5" customHeight="1" x14ac:dyDescent="0.25">
      <c r="B97" s="159"/>
      <c r="C97" s="53" t="s">
        <v>94</v>
      </c>
      <c r="D97" s="169"/>
      <c r="E97" s="211"/>
      <c r="F97" s="211"/>
      <c r="G97" s="61" t="s">
        <v>93</v>
      </c>
      <c r="H97" s="26">
        <v>244</v>
      </c>
      <c r="I97" s="14">
        <v>386.22050000000002</v>
      </c>
      <c r="J97" s="14">
        <v>239.12665999999999</v>
      </c>
      <c r="K97" s="14">
        <v>0</v>
      </c>
      <c r="L97" s="14">
        <f t="shared" si="3"/>
        <v>625.34716000000003</v>
      </c>
      <c r="M97" s="169"/>
    </row>
    <row r="98" spans="2:15" ht="83.25" customHeight="1" x14ac:dyDescent="0.25">
      <c r="B98" s="150"/>
      <c r="C98" s="53" t="s">
        <v>95</v>
      </c>
      <c r="D98" s="154"/>
      <c r="E98" s="212"/>
      <c r="F98" s="212"/>
      <c r="G98" s="61" t="s">
        <v>93</v>
      </c>
      <c r="H98" s="26">
        <v>244</v>
      </c>
      <c r="I98" s="14">
        <v>238.9</v>
      </c>
      <c r="J98" s="14">
        <v>148</v>
      </c>
      <c r="K98" s="14">
        <v>0</v>
      </c>
      <c r="L98" s="14">
        <f t="shared" si="3"/>
        <v>386.9</v>
      </c>
      <c r="M98" s="154"/>
    </row>
    <row r="99" spans="2:15" x14ac:dyDescent="0.25">
      <c r="B99" s="228" t="s">
        <v>96</v>
      </c>
      <c r="C99" s="229"/>
      <c r="D99" s="35"/>
      <c r="E99" s="35"/>
      <c r="F99" s="35"/>
      <c r="G99" s="36"/>
      <c r="H99" s="35"/>
      <c r="I99" s="37">
        <f>SUM(I39:I98)</f>
        <v>746715.66968000017</v>
      </c>
      <c r="J99" s="37">
        <f>SUM(J39:J98)</f>
        <v>630186.01300000027</v>
      </c>
      <c r="K99" s="37">
        <f>SUM(K39:K98)</f>
        <v>589578.61099999992</v>
      </c>
      <c r="L99" s="37">
        <f t="shared" ref="L99" si="4">SUM(L39:L96)</f>
        <v>1965468.0465199996</v>
      </c>
      <c r="M99" s="38"/>
    </row>
    <row r="100" spans="2:15" x14ac:dyDescent="0.25">
      <c r="B100" s="63" t="s">
        <v>97</v>
      </c>
      <c r="C100" s="64"/>
      <c r="D100" s="64"/>
      <c r="E100" s="64"/>
      <c r="F100" s="64"/>
      <c r="G100" s="65"/>
      <c r="H100" s="64"/>
      <c r="I100" s="66"/>
      <c r="J100" s="66"/>
      <c r="K100" s="66"/>
      <c r="L100" s="66"/>
      <c r="M100" s="67"/>
    </row>
    <row r="101" spans="2:15" ht="15.75" customHeight="1" x14ac:dyDescent="0.25">
      <c r="B101" s="157" t="s">
        <v>98</v>
      </c>
      <c r="C101" s="153" t="s">
        <v>23</v>
      </c>
      <c r="D101" s="144" t="s">
        <v>17</v>
      </c>
      <c r="E101" s="217" t="s">
        <v>99</v>
      </c>
      <c r="F101" s="217" t="s">
        <v>49</v>
      </c>
      <c r="G101" s="149" t="s">
        <v>24</v>
      </c>
      <c r="H101" s="9">
        <v>112</v>
      </c>
      <c r="I101" s="14"/>
      <c r="J101" s="14"/>
      <c r="K101" s="14"/>
      <c r="L101" s="14">
        <f t="shared" ref="L101:L112" si="5">SUM(I101:K101)</f>
        <v>0</v>
      </c>
      <c r="M101" s="145" t="s">
        <v>100</v>
      </c>
    </row>
    <row r="102" spans="2:15" x14ac:dyDescent="0.25">
      <c r="B102" s="231"/>
      <c r="C102" s="169"/>
      <c r="D102" s="144"/>
      <c r="E102" s="217"/>
      <c r="F102" s="217"/>
      <c r="G102" s="159"/>
      <c r="H102" s="9">
        <v>611</v>
      </c>
      <c r="I102" s="14">
        <v>123474.852</v>
      </c>
      <c r="J102" s="14">
        <v>110087.66899999999</v>
      </c>
      <c r="K102" s="14">
        <v>109394.586</v>
      </c>
      <c r="L102" s="14">
        <f t="shared" si="5"/>
        <v>342957.10700000002</v>
      </c>
      <c r="M102" s="145"/>
    </row>
    <row r="103" spans="2:15" x14ac:dyDescent="0.25">
      <c r="B103" s="231"/>
      <c r="C103" s="169"/>
      <c r="D103" s="144"/>
      <c r="E103" s="217"/>
      <c r="F103" s="217"/>
      <c r="G103" s="159"/>
      <c r="H103" s="9">
        <v>853</v>
      </c>
      <c r="I103" s="14"/>
      <c r="J103" s="14"/>
      <c r="K103" s="14"/>
      <c r="L103" s="14">
        <f t="shared" si="5"/>
        <v>0</v>
      </c>
      <c r="M103" s="145"/>
    </row>
    <row r="104" spans="2:15" x14ac:dyDescent="0.25">
      <c r="B104" s="231"/>
      <c r="C104" s="169"/>
      <c r="D104" s="144"/>
      <c r="E104" s="217"/>
      <c r="F104" s="217"/>
      <c r="G104" s="43" t="s">
        <v>25</v>
      </c>
      <c r="H104" s="9">
        <v>612</v>
      </c>
      <c r="I104" s="14">
        <v>100.45</v>
      </c>
      <c r="J104" s="14"/>
      <c r="K104" s="14"/>
      <c r="L104" s="14">
        <f t="shared" si="5"/>
        <v>100.45</v>
      </c>
      <c r="M104" s="145"/>
    </row>
    <row r="105" spans="2:15" x14ac:dyDescent="0.25">
      <c r="B105" s="230" t="s">
        <v>101</v>
      </c>
      <c r="C105" s="144" t="s">
        <v>102</v>
      </c>
      <c r="D105" s="144"/>
      <c r="E105" s="217"/>
      <c r="F105" s="217"/>
      <c r="G105" s="149" t="s">
        <v>103</v>
      </c>
      <c r="H105" s="9">
        <v>611</v>
      </c>
      <c r="I105" s="14">
        <v>15683.144</v>
      </c>
      <c r="J105" s="14">
        <v>20148.886999999999</v>
      </c>
      <c r="K105" s="14">
        <v>20841.97</v>
      </c>
      <c r="L105" s="14">
        <f t="shared" si="5"/>
        <v>56674.001000000004</v>
      </c>
      <c r="M105" s="145"/>
    </row>
    <row r="106" spans="2:15" x14ac:dyDescent="0.25">
      <c r="B106" s="230"/>
      <c r="C106" s="144"/>
      <c r="D106" s="144"/>
      <c r="E106" s="217"/>
      <c r="F106" s="217"/>
      <c r="G106" s="159"/>
      <c r="H106" s="9">
        <v>613</v>
      </c>
      <c r="I106" s="14">
        <v>70.813999999999993</v>
      </c>
      <c r="J106" s="14">
        <v>90.977999999999994</v>
      </c>
      <c r="K106" s="14">
        <v>94.106999999999999</v>
      </c>
      <c r="L106" s="14">
        <f t="shared" si="5"/>
        <v>255.89899999999997</v>
      </c>
      <c r="M106" s="145"/>
    </row>
    <row r="107" spans="2:15" x14ac:dyDescent="0.25">
      <c r="B107" s="230"/>
      <c r="C107" s="144"/>
      <c r="D107" s="144"/>
      <c r="E107" s="217"/>
      <c r="F107" s="217"/>
      <c r="G107" s="159"/>
      <c r="H107" s="9">
        <v>623</v>
      </c>
      <c r="I107" s="14">
        <v>70.813999999999993</v>
      </c>
      <c r="J107" s="14">
        <v>90.977999999999994</v>
      </c>
      <c r="K107" s="14">
        <v>94.106999999999999</v>
      </c>
      <c r="L107" s="14">
        <f t="shared" si="5"/>
        <v>255.89899999999997</v>
      </c>
      <c r="M107" s="145"/>
    </row>
    <row r="108" spans="2:15" x14ac:dyDescent="0.25">
      <c r="B108" s="230"/>
      <c r="C108" s="144"/>
      <c r="D108" s="144"/>
      <c r="E108" s="217"/>
      <c r="F108" s="217"/>
      <c r="G108" s="159"/>
      <c r="H108" s="9">
        <v>633</v>
      </c>
      <c r="I108" s="14">
        <v>70.813999999999993</v>
      </c>
      <c r="J108" s="14">
        <v>90.977999999999994</v>
      </c>
      <c r="K108" s="14">
        <v>94.108000000000004</v>
      </c>
      <c r="L108" s="14">
        <f t="shared" si="5"/>
        <v>255.89999999999998</v>
      </c>
      <c r="M108" s="145"/>
    </row>
    <row r="109" spans="2:15" x14ac:dyDescent="0.25">
      <c r="B109" s="230"/>
      <c r="C109" s="144"/>
      <c r="D109" s="144"/>
      <c r="E109" s="217"/>
      <c r="F109" s="217"/>
      <c r="G109" s="150"/>
      <c r="H109" s="9">
        <v>813</v>
      </c>
      <c r="I109" s="14">
        <v>70.813999999999993</v>
      </c>
      <c r="J109" s="14">
        <v>90.978999999999999</v>
      </c>
      <c r="K109" s="14">
        <v>94.108000000000004</v>
      </c>
      <c r="L109" s="14">
        <f t="shared" si="5"/>
        <v>255.90100000000001</v>
      </c>
      <c r="M109" s="145"/>
    </row>
    <row r="110" spans="2:15" x14ac:dyDescent="0.25">
      <c r="B110" s="217" t="s">
        <v>104</v>
      </c>
      <c r="C110" s="218" t="s">
        <v>105</v>
      </c>
      <c r="D110" s="153" t="s">
        <v>28</v>
      </c>
      <c r="E110" s="210">
        <v>247</v>
      </c>
      <c r="F110" s="210" t="s">
        <v>49</v>
      </c>
      <c r="G110" s="149" t="s">
        <v>24</v>
      </c>
      <c r="H110" s="26">
        <v>243</v>
      </c>
      <c r="I110" s="14">
        <v>30150</v>
      </c>
      <c r="J110" s="14"/>
      <c r="K110" s="14"/>
      <c r="L110" s="14">
        <f t="shared" si="5"/>
        <v>30150</v>
      </c>
      <c r="M110" s="55"/>
      <c r="O110" s="68"/>
    </row>
    <row r="111" spans="2:15" x14ac:dyDescent="0.25">
      <c r="B111" s="217"/>
      <c r="C111" s="218"/>
      <c r="D111" s="169"/>
      <c r="E111" s="211"/>
      <c r="F111" s="211"/>
      <c r="G111" s="150"/>
      <c r="H111" s="26">
        <v>244</v>
      </c>
      <c r="I111" s="14">
        <v>1200</v>
      </c>
      <c r="J111" s="14"/>
      <c r="K111" s="14"/>
      <c r="L111" s="14">
        <f t="shared" si="5"/>
        <v>1200</v>
      </c>
      <c r="M111" s="69"/>
      <c r="O111" s="68"/>
    </row>
    <row r="112" spans="2:15" x14ac:dyDescent="0.25">
      <c r="B112" s="217"/>
      <c r="C112" s="218"/>
      <c r="D112" s="169"/>
      <c r="E112" s="211"/>
      <c r="F112" s="211"/>
      <c r="G112" s="10" t="s">
        <v>30</v>
      </c>
      <c r="H112" s="26">
        <v>243</v>
      </c>
      <c r="I112" s="14">
        <v>11000</v>
      </c>
      <c r="J112" s="14"/>
      <c r="K112" s="14"/>
      <c r="L112" s="14">
        <f t="shared" si="5"/>
        <v>11000</v>
      </c>
      <c r="M112" s="69"/>
      <c r="O112" s="68"/>
    </row>
    <row r="113" spans="2:15" x14ac:dyDescent="0.25">
      <c r="B113" s="236" t="s">
        <v>106</v>
      </c>
      <c r="C113" s="237"/>
      <c r="D113" s="70"/>
      <c r="E113" s="71"/>
      <c r="F113" s="71"/>
      <c r="G113" s="36"/>
      <c r="H113" s="71"/>
      <c r="I113" s="37">
        <f>SUM(I101:I112)</f>
        <v>181891.70200000005</v>
      </c>
      <c r="J113" s="37">
        <f>SUM(J101:J112)</f>
        <v>130600.46900000001</v>
      </c>
      <c r="K113" s="37">
        <f>SUM(K101:K112)</f>
        <v>130612.98599999999</v>
      </c>
      <c r="L113" s="37">
        <f>SUM(L101:L112)</f>
        <v>443105.15700000001</v>
      </c>
      <c r="M113" s="72"/>
    </row>
    <row r="114" spans="2:15" s="73" customFormat="1" x14ac:dyDescent="0.25">
      <c r="B114" s="238" t="s">
        <v>107</v>
      </c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40"/>
    </row>
    <row r="115" spans="2:15" s="76" customFormat="1" x14ac:dyDescent="0.25">
      <c r="B115" s="230" t="s">
        <v>108</v>
      </c>
      <c r="C115" s="241" t="s">
        <v>109</v>
      </c>
      <c r="D115" s="144" t="s">
        <v>17</v>
      </c>
      <c r="E115" s="200">
        <v>243</v>
      </c>
      <c r="F115" s="201" t="s">
        <v>45</v>
      </c>
      <c r="G115" s="186" t="s">
        <v>110</v>
      </c>
      <c r="H115" s="56">
        <v>112</v>
      </c>
      <c r="I115" s="74">
        <v>784</v>
      </c>
      <c r="J115" s="75">
        <v>784</v>
      </c>
      <c r="K115" s="75">
        <v>784</v>
      </c>
      <c r="L115" s="14">
        <f>SUM(I115:K115)</f>
        <v>2352</v>
      </c>
      <c r="M115" s="243" t="s">
        <v>111</v>
      </c>
    </row>
    <row r="116" spans="2:15" s="76" customFormat="1" x14ac:dyDescent="0.25">
      <c r="B116" s="230"/>
      <c r="C116" s="242"/>
      <c r="D116" s="144"/>
      <c r="E116" s="200"/>
      <c r="F116" s="201"/>
      <c r="G116" s="224"/>
      <c r="H116" s="56">
        <v>611</v>
      </c>
      <c r="I116" s="74">
        <v>451.78800000000001</v>
      </c>
      <c r="J116" s="75"/>
      <c r="K116" s="75"/>
      <c r="L116" s="14">
        <f>SUM(I116:K116)</f>
        <v>451.78800000000001</v>
      </c>
      <c r="M116" s="243"/>
    </row>
    <row r="117" spans="2:15" s="76" customFormat="1" x14ac:dyDescent="0.25">
      <c r="B117" s="230"/>
      <c r="C117" s="242"/>
      <c r="D117" s="144"/>
      <c r="E117" s="200"/>
      <c r="F117" s="201"/>
      <c r="G117" s="224"/>
      <c r="H117" s="56">
        <v>244</v>
      </c>
      <c r="I117" s="75">
        <v>460.096</v>
      </c>
      <c r="J117" s="75">
        <v>500</v>
      </c>
      <c r="K117" s="75">
        <v>500</v>
      </c>
      <c r="L117" s="14">
        <f>SUM(I117:K117)</f>
        <v>1460.096</v>
      </c>
      <c r="M117" s="243"/>
    </row>
    <row r="118" spans="2:15" s="76" customFormat="1" x14ac:dyDescent="0.25">
      <c r="B118" s="230"/>
      <c r="C118" s="242"/>
      <c r="D118" s="144"/>
      <c r="E118" s="200"/>
      <c r="F118" s="57" t="s">
        <v>49</v>
      </c>
      <c r="G118" s="227"/>
      <c r="H118" s="56">
        <v>611</v>
      </c>
      <c r="I118" s="75">
        <v>1133.116</v>
      </c>
      <c r="J118" s="75">
        <v>1545</v>
      </c>
      <c r="K118" s="75">
        <v>1545</v>
      </c>
      <c r="L118" s="14">
        <f>SUM(I118:K118)</f>
        <v>4223.116</v>
      </c>
      <c r="M118" s="243"/>
    </row>
    <row r="119" spans="2:15" s="81" customFormat="1" x14ac:dyDescent="0.25">
      <c r="B119" s="249" t="s">
        <v>112</v>
      </c>
      <c r="C119" s="249"/>
      <c r="D119" s="77"/>
      <c r="E119" s="77"/>
      <c r="F119" s="77"/>
      <c r="G119" s="78"/>
      <c r="H119" s="77"/>
      <c r="I119" s="79">
        <f>SUM(I115:I118)</f>
        <v>2829</v>
      </c>
      <c r="J119" s="79">
        <f t="shared" ref="J119:L119" si="6">SUM(J115:J118)</f>
        <v>2829</v>
      </c>
      <c r="K119" s="79">
        <f t="shared" si="6"/>
        <v>2829</v>
      </c>
      <c r="L119" s="79">
        <f t="shared" si="6"/>
        <v>8487</v>
      </c>
      <c r="M119" s="80"/>
    </row>
    <row r="120" spans="2:15" x14ac:dyDescent="0.25">
      <c r="B120" s="232" t="s">
        <v>113</v>
      </c>
      <c r="C120" s="233"/>
      <c r="D120" s="233"/>
      <c r="E120" s="233"/>
      <c r="F120" s="233"/>
      <c r="G120" s="233"/>
      <c r="H120" s="233"/>
      <c r="I120" s="234"/>
      <c r="J120" s="82"/>
      <c r="K120" s="82"/>
      <c r="L120" s="83"/>
      <c r="M120" s="83"/>
    </row>
    <row r="121" spans="2:15" x14ac:dyDescent="0.25">
      <c r="B121" s="149" t="s">
        <v>114</v>
      </c>
      <c r="C121" s="184" t="s">
        <v>115</v>
      </c>
      <c r="D121" s="153" t="s">
        <v>17</v>
      </c>
      <c r="E121" s="153">
        <v>243</v>
      </c>
      <c r="F121" s="153" t="s">
        <v>116</v>
      </c>
      <c r="G121" s="217" t="s">
        <v>117</v>
      </c>
      <c r="H121" s="9">
        <v>111</v>
      </c>
      <c r="I121" s="14">
        <v>1113.5453199999999</v>
      </c>
      <c r="J121" s="14">
        <v>1918.83</v>
      </c>
      <c r="K121" s="14">
        <v>1918.83</v>
      </c>
      <c r="L121" s="14">
        <f t="shared" ref="L121:L145" si="7">SUM(I121:K121)</f>
        <v>4951.20532</v>
      </c>
      <c r="M121" s="153" t="s">
        <v>118</v>
      </c>
      <c r="O121" s="81"/>
    </row>
    <row r="122" spans="2:15" x14ac:dyDescent="0.25">
      <c r="B122" s="159"/>
      <c r="C122" s="235"/>
      <c r="D122" s="169"/>
      <c r="E122" s="169"/>
      <c r="F122" s="169"/>
      <c r="G122" s="217"/>
      <c r="H122" s="9">
        <v>112</v>
      </c>
      <c r="I122" s="14"/>
      <c r="J122" s="14"/>
      <c r="K122" s="14"/>
      <c r="L122" s="14">
        <f t="shared" si="7"/>
        <v>0</v>
      </c>
      <c r="M122" s="169"/>
      <c r="O122" s="81"/>
    </row>
    <row r="123" spans="2:15" x14ac:dyDescent="0.25">
      <c r="B123" s="159"/>
      <c r="C123" s="235"/>
      <c r="D123" s="169"/>
      <c r="E123" s="169"/>
      <c r="F123" s="169"/>
      <c r="G123" s="217"/>
      <c r="H123" s="9">
        <v>119</v>
      </c>
      <c r="I123" s="14">
        <v>334.68302</v>
      </c>
      <c r="J123" s="14">
        <v>579.48699999999997</v>
      </c>
      <c r="K123" s="14">
        <v>579.48699999999997</v>
      </c>
      <c r="L123" s="14">
        <f t="shared" si="7"/>
        <v>1493.6570200000001</v>
      </c>
      <c r="M123" s="169"/>
      <c r="O123" s="81"/>
    </row>
    <row r="124" spans="2:15" x14ac:dyDescent="0.25">
      <c r="B124" s="159"/>
      <c r="C124" s="235"/>
      <c r="D124" s="169"/>
      <c r="E124" s="169"/>
      <c r="F124" s="169"/>
      <c r="G124" s="217"/>
      <c r="H124" s="9">
        <v>612</v>
      </c>
      <c r="I124" s="14">
        <v>1979.1746599999999</v>
      </c>
      <c r="J124" s="14"/>
      <c r="K124" s="14"/>
      <c r="L124" s="14"/>
      <c r="M124" s="169"/>
      <c r="O124" s="81"/>
    </row>
    <row r="125" spans="2:15" x14ac:dyDescent="0.25">
      <c r="B125" s="159"/>
      <c r="C125" s="235"/>
      <c r="D125" s="169"/>
      <c r="E125" s="169"/>
      <c r="F125" s="169"/>
      <c r="G125" s="217"/>
      <c r="H125" s="9">
        <v>244</v>
      </c>
      <c r="I125" s="14">
        <v>702.36599999999999</v>
      </c>
      <c r="J125" s="14">
        <v>1554.64</v>
      </c>
      <c r="K125" s="14">
        <v>1554.64</v>
      </c>
      <c r="L125" s="14">
        <f t="shared" si="7"/>
        <v>3811.6460000000006</v>
      </c>
      <c r="M125" s="169"/>
      <c r="O125" s="81"/>
    </row>
    <row r="126" spans="2:15" x14ac:dyDescent="0.25">
      <c r="B126" s="159"/>
      <c r="C126" s="235"/>
      <c r="D126" s="169"/>
      <c r="E126" s="169"/>
      <c r="F126" s="169"/>
      <c r="G126" s="51" t="s">
        <v>25</v>
      </c>
      <c r="H126" s="9">
        <v>244</v>
      </c>
      <c r="I126" s="14">
        <v>506.52508</v>
      </c>
      <c r="J126" s="14"/>
      <c r="K126" s="14"/>
      <c r="L126" s="14">
        <f t="shared" si="7"/>
        <v>506.52508</v>
      </c>
      <c r="M126" s="169"/>
      <c r="O126" s="81"/>
    </row>
    <row r="127" spans="2:15" x14ac:dyDescent="0.25">
      <c r="B127" s="159"/>
      <c r="C127" s="235"/>
      <c r="D127" s="169"/>
      <c r="E127" s="169"/>
      <c r="F127" s="169"/>
      <c r="G127" s="51" t="s">
        <v>119</v>
      </c>
      <c r="H127" s="9">
        <v>244</v>
      </c>
      <c r="I127" s="14">
        <v>410.25</v>
      </c>
      <c r="J127" s="14">
        <v>410.25</v>
      </c>
      <c r="K127" s="14">
        <v>410.25</v>
      </c>
      <c r="L127" s="14">
        <f t="shared" si="7"/>
        <v>1230.75</v>
      </c>
      <c r="M127" s="169"/>
      <c r="O127" s="81"/>
    </row>
    <row r="128" spans="2:15" x14ac:dyDescent="0.25">
      <c r="B128" s="159"/>
      <c r="C128" s="235"/>
      <c r="D128" s="169"/>
      <c r="E128" s="169"/>
      <c r="F128" s="169"/>
      <c r="G128" s="51" t="s">
        <v>25</v>
      </c>
      <c r="H128" s="9">
        <v>612</v>
      </c>
      <c r="I128" s="14">
        <v>568.12017000000003</v>
      </c>
      <c r="J128" s="14">
        <v>883.40800000000002</v>
      </c>
      <c r="K128" s="14">
        <v>883.40800000000002</v>
      </c>
      <c r="L128" s="14">
        <f t="shared" si="7"/>
        <v>2334.9361699999999</v>
      </c>
      <c r="M128" s="169"/>
      <c r="O128" s="81"/>
    </row>
    <row r="129" spans="2:14" ht="63" customHeight="1" x14ac:dyDescent="0.25">
      <c r="B129" s="157" t="s">
        <v>120</v>
      </c>
      <c r="C129" s="53" t="s">
        <v>121</v>
      </c>
      <c r="D129" s="153" t="s">
        <v>17</v>
      </c>
      <c r="E129" s="149" t="s">
        <v>99</v>
      </c>
      <c r="F129" s="247" t="s">
        <v>122</v>
      </c>
      <c r="G129" s="149" t="s">
        <v>123</v>
      </c>
      <c r="H129" s="10" t="s">
        <v>124</v>
      </c>
      <c r="I129" s="14">
        <v>5584.7020000000002</v>
      </c>
      <c r="J129" s="14">
        <v>8986.3449999999993</v>
      </c>
      <c r="K129" s="14">
        <v>8986.3449999999993</v>
      </c>
      <c r="L129" s="14">
        <f t="shared" si="7"/>
        <v>23557.392</v>
      </c>
      <c r="M129" s="169"/>
    </row>
    <row r="130" spans="2:14" x14ac:dyDescent="0.25">
      <c r="B130" s="158"/>
      <c r="C130" s="17"/>
      <c r="D130" s="154"/>
      <c r="E130" s="150"/>
      <c r="F130" s="248"/>
      <c r="G130" s="150"/>
      <c r="H130" s="43" t="s">
        <v>128</v>
      </c>
      <c r="I130" s="14">
        <v>3615.3910000000001</v>
      </c>
      <c r="J130" s="14"/>
      <c r="K130" s="14"/>
      <c r="L130" s="14">
        <f t="shared" si="7"/>
        <v>3615.3910000000001</v>
      </c>
      <c r="M130" s="169"/>
    </row>
    <row r="131" spans="2:14" ht="63" customHeight="1" x14ac:dyDescent="0.25">
      <c r="B131" s="157" t="s">
        <v>125</v>
      </c>
      <c r="C131" s="151" t="s">
        <v>126</v>
      </c>
      <c r="D131" s="153" t="s">
        <v>17</v>
      </c>
      <c r="E131" s="149" t="s">
        <v>99</v>
      </c>
      <c r="F131" s="149" t="s">
        <v>116</v>
      </c>
      <c r="G131" s="149" t="s">
        <v>127</v>
      </c>
      <c r="H131" s="10" t="s">
        <v>124</v>
      </c>
      <c r="I131" s="14">
        <f>5264.4-2240.68491</f>
        <v>3023.7150899999997</v>
      </c>
      <c r="J131" s="14">
        <v>5264.4</v>
      </c>
      <c r="K131" s="14">
        <v>5264.4</v>
      </c>
      <c r="L131" s="14">
        <f t="shared" si="7"/>
        <v>13552.515089999999</v>
      </c>
      <c r="M131" s="169"/>
    </row>
    <row r="132" spans="2:14" x14ac:dyDescent="0.25">
      <c r="B132" s="158"/>
      <c r="C132" s="152"/>
      <c r="D132" s="154"/>
      <c r="E132" s="150"/>
      <c r="F132" s="150"/>
      <c r="G132" s="150"/>
      <c r="H132" s="10" t="s">
        <v>128</v>
      </c>
      <c r="I132" s="14">
        <v>3798.2489099999998</v>
      </c>
      <c r="J132" s="14"/>
      <c r="K132" s="14"/>
      <c r="L132" s="14"/>
      <c r="M132" s="169"/>
    </row>
    <row r="133" spans="2:14" x14ac:dyDescent="0.25">
      <c r="B133" s="157" t="s">
        <v>129</v>
      </c>
      <c r="C133" s="151" t="s">
        <v>130</v>
      </c>
      <c r="D133" s="153" t="s">
        <v>17</v>
      </c>
      <c r="E133" s="149" t="s">
        <v>99</v>
      </c>
      <c r="F133" s="149" t="s">
        <v>116</v>
      </c>
      <c r="G133" s="149" t="s">
        <v>127</v>
      </c>
      <c r="H133" s="10" t="s">
        <v>124</v>
      </c>
      <c r="I133" s="14">
        <v>302.3</v>
      </c>
      <c r="J133" s="14">
        <v>302.3</v>
      </c>
      <c r="K133" s="14">
        <v>302.3</v>
      </c>
      <c r="L133" s="14">
        <f>SUM(I133:K133)</f>
        <v>906.90000000000009</v>
      </c>
      <c r="M133" s="154"/>
    </row>
    <row r="134" spans="2:14" x14ac:dyDescent="0.25">
      <c r="B134" s="231"/>
      <c r="C134" s="191"/>
      <c r="D134" s="169"/>
      <c r="E134" s="159"/>
      <c r="F134" s="159"/>
      <c r="G134" s="159"/>
      <c r="H134" s="43" t="s">
        <v>128</v>
      </c>
      <c r="I134" s="14">
        <v>399.73599999999999</v>
      </c>
      <c r="J134" s="14"/>
      <c r="K134" s="14"/>
      <c r="L134" s="14"/>
      <c r="M134" s="84"/>
    </row>
    <row r="135" spans="2:14" x14ac:dyDescent="0.25">
      <c r="B135" s="231"/>
      <c r="C135" s="191"/>
      <c r="D135" s="169"/>
      <c r="E135" s="159"/>
      <c r="F135" s="159"/>
      <c r="G135" s="159"/>
      <c r="H135" s="10" t="s">
        <v>131</v>
      </c>
      <c r="I135" s="14">
        <v>154.69999999999999</v>
      </c>
      <c r="J135" s="14">
        <v>154.69999999999999</v>
      </c>
      <c r="K135" s="14">
        <v>154.69999999999999</v>
      </c>
      <c r="L135" s="14">
        <f>SUM(I135:K135)</f>
        <v>464.09999999999997</v>
      </c>
      <c r="M135" s="84"/>
    </row>
    <row r="136" spans="2:14" x14ac:dyDescent="0.25">
      <c r="B136" s="231"/>
      <c r="C136" s="191"/>
      <c r="D136" s="169"/>
      <c r="E136" s="159"/>
      <c r="F136" s="159"/>
      <c r="G136" s="159"/>
      <c r="H136" s="10" t="s">
        <v>132</v>
      </c>
      <c r="I136" s="14">
        <v>197.5</v>
      </c>
      <c r="J136" s="14">
        <v>197.5</v>
      </c>
      <c r="K136" s="14">
        <v>197.5</v>
      </c>
      <c r="L136" s="14">
        <f t="shared" ref="L136:L138" si="8">SUM(I136:K136)</f>
        <v>592.5</v>
      </c>
      <c r="M136" s="84"/>
    </row>
    <row r="137" spans="2:14" x14ac:dyDescent="0.25">
      <c r="B137" s="231"/>
      <c r="C137" s="191"/>
      <c r="D137" s="169"/>
      <c r="E137" s="159"/>
      <c r="F137" s="159"/>
      <c r="G137" s="159"/>
      <c r="H137" s="10" t="s">
        <v>133</v>
      </c>
      <c r="I137" s="14">
        <v>124.962</v>
      </c>
      <c r="J137" s="14">
        <v>124.962</v>
      </c>
      <c r="K137" s="14">
        <v>124.962</v>
      </c>
      <c r="L137" s="14">
        <f t="shared" si="8"/>
        <v>374.88600000000002</v>
      </c>
      <c r="M137" s="84"/>
    </row>
    <row r="138" spans="2:14" x14ac:dyDescent="0.25">
      <c r="B138" s="158"/>
      <c r="C138" s="152"/>
      <c r="D138" s="154"/>
      <c r="E138" s="150"/>
      <c r="F138" s="150"/>
      <c r="G138" s="150"/>
      <c r="H138" s="10" t="s">
        <v>134</v>
      </c>
      <c r="I138" s="14">
        <v>37.738</v>
      </c>
      <c r="J138" s="14">
        <v>37.738</v>
      </c>
      <c r="K138" s="14">
        <v>37.738</v>
      </c>
      <c r="L138" s="14">
        <f t="shared" si="8"/>
        <v>113.214</v>
      </c>
      <c r="M138" s="84"/>
    </row>
    <row r="139" spans="2:14" ht="78.75" customHeight="1" x14ac:dyDescent="0.25">
      <c r="B139" s="157" t="s">
        <v>135</v>
      </c>
      <c r="C139" s="151" t="s">
        <v>136</v>
      </c>
      <c r="D139" s="153" t="s">
        <v>17</v>
      </c>
      <c r="E139" s="149" t="s">
        <v>99</v>
      </c>
      <c r="F139" s="149" t="s">
        <v>116</v>
      </c>
      <c r="G139" s="51" t="s">
        <v>137</v>
      </c>
      <c r="H139" s="10" t="s">
        <v>124</v>
      </c>
      <c r="I139" s="14">
        <v>337.16300000000001</v>
      </c>
      <c r="J139" s="14">
        <v>337.05700000000002</v>
      </c>
      <c r="K139" s="14">
        <v>485.05700000000002</v>
      </c>
      <c r="L139" s="14">
        <f t="shared" si="7"/>
        <v>1159.277</v>
      </c>
      <c r="M139" s="84"/>
      <c r="N139" s="139">
        <v>6</v>
      </c>
    </row>
    <row r="140" spans="2:14" x14ac:dyDescent="0.25">
      <c r="B140" s="158"/>
      <c r="C140" s="152"/>
      <c r="D140" s="154"/>
      <c r="E140" s="150"/>
      <c r="F140" s="150"/>
      <c r="G140" s="51" t="s">
        <v>119</v>
      </c>
      <c r="H140" s="10" t="s">
        <v>124</v>
      </c>
      <c r="I140" s="14">
        <v>124</v>
      </c>
      <c r="J140" s="14">
        <v>124</v>
      </c>
      <c r="K140" s="14">
        <v>124</v>
      </c>
      <c r="L140" s="14">
        <f t="shared" si="7"/>
        <v>372</v>
      </c>
      <c r="M140" s="84"/>
    </row>
    <row r="141" spans="2:14" ht="78.75" x14ac:dyDescent="0.25">
      <c r="B141" s="34" t="s">
        <v>138</v>
      </c>
      <c r="C141" s="53" t="s">
        <v>139</v>
      </c>
      <c r="D141" s="9" t="s">
        <v>17</v>
      </c>
      <c r="E141" s="10" t="s">
        <v>99</v>
      </c>
      <c r="F141" s="10" t="s">
        <v>116</v>
      </c>
      <c r="G141" s="51" t="s">
        <v>119</v>
      </c>
      <c r="H141" s="9">
        <v>244</v>
      </c>
      <c r="I141" s="14">
        <v>1013.655</v>
      </c>
      <c r="J141" s="14">
        <v>1013.655</v>
      </c>
      <c r="K141" s="14">
        <v>1013.655</v>
      </c>
      <c r="L141" s="14">
        <f t="shared" si="7"/>
        <v>3040.9650000000001</v>
      </c>
      <c r="M141" s="84"/>
    </row>
    <row r="142" spans="2:14" ht="63" x14ac:dyDescent="0.25">
      <c r="B142" s="182" t="s">
        <v>140</v>
      </c>
      <c r="C142" s="53" t="s">
        <v>141</v>
      </c>
      <c r="D142" s="153" t="s">
        <v>17</v>
      </c>
      <c r="E142" s="10" t="s">
        <v>99</v>
      </c>
      <c r="F142" s="10" t="s">
        <v>116</v>
      </c>
      <c r="G142" s="10" t="s">
        <v>142</v>
      </c>
      <c r="H142" s="10" t="s">
        <v>124</v>
      </c>
      <c r="I142" s="14">
        <v>4305.7227199999998</v>
      </c>
      <c r="J142" s="14">
        <v>4305.7227199999998</v>
      </c>
      <c r="K142" s="14">
        <v>4305.7227199999998</v>
      </c>
      <c r="L142" s="14">
        <f t="shared" si="7"/>
        <v>12917.168159999999</v>
      </c>
      <c r="M142" s="84"/>
    </row>
    <row r="143" spans="2:14" ht="63" x14ac:dyDescent="0.25">
      <c r="B143" s="183"/>
      <c r="C143" s="53" t="s">
        <v>143</v>
      </c>
      <c r="D143" s="154"/>
      <c r="E143" s="10" t="s">
        <v>144</v>
      </c>
      <c r="F143" s="10" t="s">
        <v>116</v>
      </c>
      <c r="G143" s="10" t="s">
        <v>142</v>
      </c>
      <c r="H143" s="10" t="s">
        <v>124</v>
      </c>
      <c r="I143" s="14">
        <v>4113.4772800000001</v>
      </c>
      <c r="J143" s="14">
        <v>1758.6772800000001</v>
      </c>
      <c r="K143" s="14">
        <v>1758.6772800000001</v>
      </c>
      <c r="L143" s="14">
        <f t="shared" si="7"/>
        <v>7630.8318399999998</v>
      </c>
      <c r="M143" s="84"/>
    </row>
    <row r="144" spans="2:14" ht="110.25" x14ac:dyDescent="0.25">
      <c r="B144" s="54" t="s">
        <v>145</v>
      </c>
      <c r="C144" s="53" t="s">
        <v>146</v>
      </c>
      <c r="D144" s="9" t="s">
        <v>147</v>
      </c>
      <c r="E144" s="10" t="s">
        <v>124</v>
      </c>
      <c r="F144" s="10" t="s">
        <v>116</v>
      </c>
      <c r="G144" s="10" t="s">
        <v>148</v>
      </c>
      <c r="H144" s="10" t="s">
        <v>149</v>
      </c>
      <c r="I144" s="14"/>
      <c r="J144" s="14"/>
      <c r="K144" s="14"/>
      <c r="L144" s="14">
        <f t="shared" si="7"/>
        <v>0</v>
      </c>
      <c r="M144" s="84"/>
    </row>
    <row r="145" spans="2:13" ht="110.25" x14ac:dyDescent="0.25">
      <c r="B145" s="54" t="s">
        <v>150</v>
      </c>
      <c r="C145" s="53" t="s">
        <v>151</v>
      </c>
      <c r="D145" s="9" t="s">
        <v>147</v>
      </c>
      <c r="E145" s="10" t="s">
        <v>124</v>
      </c>
      <c r="F145" s="10" t="s">
        <v>116</v>
      </c>
      <c r="G145" s="10" t="s">
        <v>152</v>
      </c>
      <c r="H145" s="10" t="s">
        <v>124</v>
      </c>
      <c r="I145" s="14"/>
      <c r="J145" s="14"/>
      <c r="K145" s="14"/>
      <c r="L145" s="14">
        <f t="shared" si="7"/>
        <v>0</v>
      </c>
      <c r="M145" s="84"/>
    </row>
    <row r="146" spans="2:13" x14ac:dyDescent="0.25">
      <c r="B146" s="208" t="s">
        <v>153</v>
      </c>
      <c r="C146" s="208"/>
      <c r="D146" s="85"/>
      <c r="E146" s="85"/>
      <c r="F146" s="85"/>
      <c r="G146" s="86"/>
      <c r="H146" s="85"/>
      <c r="I146" s="37">
        <f>SUM(I121:I145)</f>
        <v>32747.67525</v>
      </c>
      <c r="J146" s="37">
        <f t="shared" ref="J146:L146" si="9">SUM(J121:J145)</f>
        <v>27953.672000000002</v>
      </c>
      <c r="K146" s="37">
        <f t="shared" si="9"/>
        <v>28101.672000000002</v>
      </c>
      <c r="L146" s="37">
        <f t="shared" si="9"/>
        <v>82625.859680000009</v>
      </c>
      <c r="M146" s="38"/>
    </row>
    <row r="147" spans="2:13" x14ac:dyDescent="0.25">
      <c r="B147" s="208" t="s">
        <v>154</v>
      </c>
      <c r="C147" s="208"/>
      <c r="D147" s="85"/>
      <c r="E147" s="85"/>
      <c r="F147" s="85"/>
      <c r="G147" s="86"/>
      <c r="H147" s="85"/>
      <c r="I147" s="37">
        <f>I37+I99+I113+I119+I146</f>
        <v>1401232.5250900004</v>
      </c>
      <c r="J147" s="37">
        <f>J37+J99+J113+J119+J146</f>
        <v>1153252.0990000004</v>
      </c>
      <c r="K147" s="37">
        <f>K37+K99+K113+K119+K146</f>
        <v>1112846.716</v>
      </c>
      <c r="L147" s="37">
        <f>L37+L99+L113+L119+L146</f>
        <v>3660141.9333600001</v>
      </c>
      <c r="M147" s="38"/>
    </row>
    <row r="148" spans="2:13" s="90" customFormat="1" x14ac:dyDescent="0.25">
      <c r="B148" s="245"/>
      <c r="C148" s="245"/>
      <c r="D148" s="87"/>
      <c r="E148" s="87"/>
      <c r="F148" s="87"/>
      <c r="G148" s="88"/>
      <c r="H148" s="87"/>
      <c r="I148" s="89"/>
      <c r="J148" s="6"/>
      <c r="K148" s="6"/>
      <c r="L148" s="6"/>
    </row>
    <row r="149" spans="2:13" s="90" customFormat="1" x14ac:dyDescent="0.25">
      <c r="B149" s="137"/>
      <c r="C149" s="137"/>
      <c r="D149" s="87"/>
      <c r="E149" s="87"/>
      <c r="F149" s="87"/>
      <c r="G149" s="88"/>
      <c r="H149" s="87"/>
      <c r="I149" s="89"/>
      <c r="J149" s="6"/>
      <c r="K149" s="6"/>
      <c r="L149" s="6"/>
    </row>
    <row r="150" spans="2:13" s="90" customFormat="1" x14ac:dyDescent="0.25">
      <c r="B150" s="137"/>
      <c r="C150" s="137"/>
      <c r="D150" s="87"/>
      <c r="E150" s="87"/>
      <c r="F150" s="87"/>
      <c r="G150" s="88"/>
      <c r="H150" s="87"/>
      <c r="I150" s="89"/>
      <c r="J150" s="6"/>
      <c r="K150" s="6"/>
      <c r="L150" s="6"/>
    </row>
    <row r="151" spans="2:13" s="90" customFormat="1" x14ac:dyDescent="0.25">
      <c r="B151" s="137"/>
      <c r="C151" s="137"/>
      <c r="D151" s="87"/>
      <c r="E151" s="87"/>
      <c r="F151" s="87"/>
      <c r="G151" s="88"/>
      <c r="H151" s="87"/>
      <c r="I151" s="89"/>
      <c r="J151" s="6"/>
      <c r="K151" s="6"/>
      <c r="L151" s="6"/>
    </row>
    <row r="152" spans="2:13" s="90" customFormat="1" x14ac:dyDescent="0.25">
      <c r="B152" s="137"/>
      <c r="C152" s="137"/>
      <c r="D152" s="87"/>
      <c r="E152" s="87"/>
      <c r="F152" s="87"/>
      <c r="G152" s="88"/>
      <c r="H152" s="87"/>
      <c r="I152" s="89"/>
      <c r="J152" s="6"/>
      <c r="K152" s="6"/>
      <c r="L152" s="6"/>
    </row>
    <row r="153" spans="2:13" s="90" customFormat="1" x14ac:dyDescent="0.25">
      <c r="B153" s="137"/>
      <c r="C153" s="137"/>
      <c r="D153" s="87"/>
      <c r="E153" s="87"/>
      <c r="F153" s="87"/>
      <c r="G153" s="88"/>
      <c r="H153" s="87"/>
      <c r="I153" s="89"/>
      <c r="J153" s="6"/>
      <c r="K153" s="6"/>
      <c r="L153" s="6"/>
    </row>
    <row r="154" spans="2:13" s="90" customFormat="1" x14ac:dyDescent="0.25">
      <c r="B154" s="137"/>
      <c r="C154" s="137"/>
      <c r="D154" s="87"/>
      <c r="E154" s="87"/>
      <c r="F154" s="87"/>
      <c r="G154" s="88"/>
      <c r="H154" s="87"/>
      <c r="I154" s="89"/>
      <c r="J154" s="6"/>
      <c r="K154" s="6"/>
      <c r="L154" s="6"/>
    </row>
    <row r="155" spans="2:13" s="90" customFormat="1" x14ac:dyDescent="0.25">
      <c r="B155" s="137"/>
      <c r="C155" s="137"/>
      <c r="D155" s="87"/>
      <c r="E155" s="87"/>
      <c r="F155" s="87"/>
      <c r="G155" s="88"/>
      <c r="H155" s="87"/>
      <c r="I155" s="89"/>
      <c r="J155" s="6"/>
      <c r="K155" s="6"/>
      <c r="L155" s="6"/>
    </row>
    <row r="156" spans="2:13" s="90" customFormat="1" x14ac:dyDescent="0.25">
      <c r="B156" s="137"/>
      <c r="C156" s="137"/>
      <c r="D156" s="87"/>
      <c r="E156" s="87"/>
      <c r="F156" s="87"/>
      <c r="G156" s="88"/>
      <c r="H156" s="87"/>
      <c r="I156" s="89"/>
      <c r="J156" s="6"/>
      <c r="K156" s="6"/>
      <c r="L156" s="6"/>
    </row>
    <row r="157" spans="2:13" s="90" customFormat="1" x14ac:dyDescent="0.25">
      <c r="B157" s="137"/>
      <c r="C157" s="137"/>
      <c r="D157" s="87"/>
      <c r="E157" s="87"/>
      <c r="F157" s="87"/>
      <c r="G157" s="88"/>
      <c r="H157" s="87"/>
      <c r="I157" s="89"/>
      <c r="J157" s="6"/>
      <c r="K157" s="6"/>
      <c r="L157" s="6"/>
    </row>
    <row r="158" spans="2:13" s="90" customFormat="1" x14ac:dyDescent="0.25">
      <c r="B158" s="137"/>
      <c r="C158" s="137"/>
      <c r="D158" s="87"/>
      <c r="E158" s="87"/>
      <c r="F158" s="87"/>
      <c r="G158" s="88"/>
      <c r="H158" s="87"/>
      <c r="I158" s="89"/>
      <c r="J158" s="6"/>
      <c r="K158" s="6"/>
      <c r="L158" s="6"/>
    </row>
    <row r="159" spans="2:13" s="90" customFormat="1" x14ac:dyDescent="0.25">
      <c r="B159" s="137"/>
      <c r="C159" s="137"/>
      <c r="D159" s="87"/>
      <c r="E159" s="87"/>
      <c r="F159" s="87"/>
      <c r="G159" s="88"/>
      <c r="H159" s="87"/>
      <c r="I159" s="89"/>
      <c r="J159" s="6"/>
      <c r="K159" s="6"/>
      <c r="L159" s="6"/>
    </row>
    <row r="160" spans="2:13" s="90" customFormat="1" x14ac:dyDescent="0.25">
      <c r="B160" s="137"/>
      <c r="C160" s="137"/>
      <c r="D160" s="87"/>
      <c r="E160" s="87"/>
      <c r="F160" s="87"/>
      <c r="G160" s="88"/>
      <c r="H160" s="87"/>
      <c r="I160" s="89"/>
      <c r="J160" s="6"/>
      <c r="K160" s="6"/>
      <c r="L160" s="6"/>
    </row>
    <row r="161" spans="2:14" s="90" customFormat="1" x14ac:dyDescent="0.25">
      <c r="B161" s="137"/>
      <c r="C161" s="137"/>
      <c r="D161" s="87"/>
      <c r="E161" s="87"/>
      <c r="F161" s="87"/>
      <c r="G161" s="88"/>
      <c r="H161" s="87"/>
      <c r="I161" s="89"/>
      <c r="J161" s="6"/>
      <c r="K161" s="6"/>
      <c r="L161" s="6"/>
    </row>
    <row r="162" spans="2:14" s="90" customFormat="1" x14ac:dyDescent="0.25">
      <c r="B162" s="137"/>
      <c r="C162" s="137"/>
      <c r="D162" s="87"/>
      <c r="E162" s="87"/>
      <c r="F162" s="87"/>
      <c r="G162" s="88"/>
      <c r="H162" s="87"/>
      <c r="I162" s="89"/>
      <c r="J162" s="6"/>
      <c r="K162" s="6"/>
      <c r="L162" s="6"/>
    </row>
    <row r="163" spans="2:14" s="90" customFormat="1" x14ac:dyDescent="0.25">
      <c r="B163" s="137"/>
      <c r="C163" s="137"/>
      <c r="D163" s="87"/>
      <c r="E163" s="87"/>
      <c r="F163" s="87"/>
      <c r="G163" s="88"/>
      <c r="H163" s="87"/>
      <c r="I163" s="89"/>
      <c r="J163" s="6"/>
      <c r="K163" s="6"/>
      <c r="L163" s="6"/>
    </row>
    <row r="164" spans="2:14" s="90" customFormat="1" x14ac:dyDescent="0.25">
      <c r="B164" s="137"/>
      <c r="C164" s="137"/>
      <c r="D164" s="87"/>
      <c r="E164" s="87"/>
      <c r="F164" s="87"/>
      <c r="G164" s="88"/>
      <c r="H164" s="87"/>
      <c r="I164" s="89"/>
      <c r="J164" s="6"/>
      <c r="K164" s="6"/>
      <c r="L164" s="6"/>
      <c r="N164" s="139"/>
    </row>
    <row r="165" spans="2:14" s="90" customFormat="1" x14ac:dyDescent="0.25">
      <c r="B165" s="137"/>
      <c r="C165" s="137"/>
      <c r="D165" s="87"/>
      <c r="E165" s="87"/>
      <c r="F165" s="87"/>
      <c r="G165" s="88"/>
      <c r="H165" s="87"/>
      <c r="I165" s="89"/>
      <c r="J165" s="6"/>
      <c r="K165" s="6"/>
      <c r="L165" s="6"/>
    </row>
    <row r="166" spans="2:14" s="90" customFormat="1" x14ac:dyDescent="0.25">
      <c r="B166" s="137"/>
      <c r="C166" s="137"/>
      <c r="D166" s="87"/>
      <c r="E166" s="87"/>
      <c r="F166" s="87"/>
      <c r="G166" s="88"/>
      <c r="H166" s="87"/>
      <c r="I166" s="89"/>
      <c r="J166" s="6"/>
      <c r="K166" s="6"/>
      <c r="L166" s="6"/>
    </row>
    <row r="167" spans="2:14" s="90" customFormat="1" x14ac:dyDescent="0.25">
      <c r="B167" s="137"/>
      <c r="C167" s="137"/>
      <c r="D167" s="87"/>
      <c r="E167" s="87"/>
      <c r="F167" s="87"/>
      <c r="G167" s="88"/>
      <c r="H167" s="87"/>
      <c r="I167" s="89"/>
      <c r="J167" s="6"/>
      <c r="K167" s="6"/>
      <c r="L167" s="6"/>
    </row>
    <row r="168" spans="2:14" s="90" customFormat="1" x14ac:dyDescent="0.25">
      <c r="B168" s="137"/>
      <c r="C168" s="137"/>
      <c r="D168" s="87"/>
      <c r="E168" s="87"/>
      <c r="F168" s="87"/>
      <c r="G168" s="88"/>
      <c r="H168" s="87"/>
      <c r="I168" s="89"/>
      <c r="J168" s="6"/>
      <c r="K168" s="6"/>
      <c r="L168" s="6"/>
    </row>
    <row r="169" spans="2:14" s="90" customFormat="1" x14ac:dyDescent="0.25">
      <c r="B169" s="137"/>
      <c r="C169" s="137"/>
      <c r="D169" s="87"/>
      <c r="E169" s="87"/>
      <c r="F169" s="87"/>
      <c r="G169" s="88"/>
      <c r="H169" s="87"/>
      <c r="I169" s="89"/>
      <c r="J169" s="6"/>
      <c r="K169" s="6"/>
      <c r="L169" s="6"/>
    </row>
    <row r="170" spans="2:14" s="90" customFormat="1" x14ac:dyDescent="0.25">
      <c r="B170" s="137"/>
      <c r="C170" s="137"/>
      <c r="D170" s="87"/>
      <c r="E170" s="87"/>
      <c r="F170" s="87"/>
      <c r="G170" s="88"/>
      <c r="H170" s="87"/>
      <c r="I170" s="89"/>
      <c r="J170" s="6"/>
      <c r="K170" s="6"/>
      <c r="L170" s="6"/>
    </row>
    <row r="171" spans="2:14" s="90" customFormat="1" x14ac:dyDescent="0.25">
      <c r="B171" s="137"/>
      <c r="C171" s="137"/>
      <c r="D171" s="87"/>
      <c r="E171" s="87"/>
      <c r="F171" s="87"/>
      <c r="G171" s="88"/>
      <c r="H171" s="87"/>
      <c r="I171" s="89"/>
      <c r="J171" s="6"/>
      <c r="K171" s="6"/>
      <c r="L171" s="6"/>
    </row>
    <row r="172" spans="2:14" s="90" customFormat="1" x14ac:dyDescent="0.25">
      <c r="B172" s="137"/>
      <c r="C172" s="137"/>
      <c r="D172" s="87"/>
      <c r="E172" s="87"/>
      <c r="F172" s="87"/>
      <c r="G172" s="88"/>
      <c r="H172" s="87"/>
      <c r="I172" s="89"/>
      <c r="J172" s="6"/>
      <c r="K172" s="6"/>
      <c r="L172" s="6"/>
    </row>
    <row r="173" spans="2:14" s="90" customFormat="1" x14ac:dyDescent="0.25">
      <c r="B173" s="137"/>
      <c r="C173" s="137"/>
      <c r="D173" s="87"/>
      <c r="E173" s="87"/>
      <c r="F173" s="87"/>
      <c r="G173" s="88"/>
      <c r="H173" s="87"/>
      <c r="I173" s="89"/>
      <c r="J173" s="6"/>
      <c r="K173" s="6"/>
      <c r="L173" s="6"/>
    </row>
    <row r="174" spans="2:14" s="90" customFormat="1" x14ac:dyDescent="0.25">
      <c r="B174" s="137"/>
      <c r="C174" s="137"/>
      <c r="D174" s="87"/>
      <c r="E174" s="87"/>
      <c r="F174" s="87"/>
      <c r="G174" s="88"/>
      <c r="H174" s="87"/>
      <c r="I174" s="89"/>
      <c r="J174" s="6"/>
      <c r="K174" s="6"/>
      <c r="L174" s="6"/>
    </row>
    <row r="175" spans="2:14" s="90" customFormat="1" x14ac:dyDescent="0.25">
      <c r="B175" s="137"/>
      <c r="C175" s="137"/>
      <c r="D175" s="87"/>
      <c r="E175" s="87"/>
      <c r="F175" s="87"/>
      <c r="G175" s="88"/>
      <c r="H175" s="87"/>
      <c r="I175" s="89"/>
      <c r="J175" s="6"/>
      <c r="K175" s="6"/>
      <c r="L175" s="6"/>
    </row>
    <row r="176" spans="2:14" s="90" customFormat="1" x14ac:dyDescent="0.25">
      <c r="B176" s="137"/>
      <c r="C176" s="137"/>
      <c r="D176" s="87"/>
      <c r="E176" s="87"/>
      <c r="F176" s="87"/>
      <c r="G176" s="88"/>
      <c r="H176" s="87"/>
      <c r="I176" s="89"/>
      <c r="J176" s="6"/>
      <c r="K176" s="6"/>
      <c r="L176" s="6"/>
      <c r="N176" s="139">
        <v>7</v>
      </c>
    </row>
    <row r="177" spans="2:15" s="90" customFormat="1" x14ac:dyDescent="0.25">
      <c r="B177" s="137"/>
      <c r="C177" s="137"/>
      <c r="D177" s="87"/>
      <c r="E177" s="87"/>
      <c r="F177" s="87"/>
      <c r="G177" s="88"/>
      <c r="H177" s="87"/>
      <c r="I177" s="89"/>
      <c r="J177" s="6"/>
      <c r="K177" s="6"/>
      <c r="L177" s="6"/>
    </row>
    <row r="178" spans="2:15" s="90" customFormat="1" x14ac:dyDescent="0.25">
      <c r="B178" s="137"/>
      <c r="C178" s="137"/>
      <c r="D178" s="87"/>
      <c r="E178" s="87"/>
      <c r="F178" s="87"/>
      <c r="G178" s="88"/>
      <c r="H178" s="87"/>
      <c r="I178" s="89"/>
      <c r="J178" s="6"/>
      <c r="K178" s="6"/>
      <c r="L178" s="6"/>
    </row>
    <row r="179" spans="2:15" s="90" customFormat="1" x14ac:dyDescent="0.25">
      <c r="B179" s="137"/>
      <c r="C179" s="137"/>
      <c r="D179" s="87"/>
      <c r="E179" s="87"/>
      <c r="F179" s="87"/>
      <c r="G179" s="88"/>
      <c r="H179" s="87"/>
      <c r="I179" s="89"/>
      <c r="J179" s="6"/>
      <c r="K179" s="6"/>
      <c r="L179" s="6"/>
    </row>
    <row r="180" spans="2:15" s="90" customFormat="1" x14ac:dyDescent="0.25">
      <c r="B180" s="137"/>
      <c r="C180" s="137"/>
      <c r="D180" s="87"/>
      <c r="E180" s="87"/>
      <c r="F180" s="87"/>
      <c r="G180" s="88"/>
      <c r="H180" s="87"/>
      <c r="I180" s="89"/>
      <c r="J180" s="6"/>
      <c r="K180" s="6"/>
      <c r="L180" s="6"/>
    </row>
    <row r="181" spans="2:15" s="6" customFormat="1" x14ac:dyDescent="0.25">
      <c r="B181" s="246"/>
      <c r="C181" s="246"/>
      <c r="D181" s="91"/>
      <c r="E181" s="91"/>
      <c r="F181" s="91"/>
      <c r="G181" s="92"/>
      <c r="H181" s="91"/>
      <c r="I181" s="93"/>
    </row>
    <row r="182" spans="2:15" x14ac:dyDescent="0.25">
      <c r="B182" s="94"/>
      <c r="D182" s="96"/>
      <c r="E182" s="96"/>
      <c r="F182" s="97"/>
      <c r="G182" s="98" t="s">
        <v>155</v>
      </c>
      <c r="H182" s="96"/>
      <c r="I182" s="99">
        <f>I10+I11+I12+I13+I14+I15+I16+I17+I32+I33+I34+I39+I41+I40+I42+I43+I47+I48+I49+I50+I51+I52+I53+I54+I76+I77+I78+I79+I80+I83+I84+I87+I91+I94+I97+I131+I132+I133+I135+I136+I137+I138+I143</f>
        <v>557033.18043000007</v>
      </c>
      <c r="J182" s="99">
        <f>J10+J11+J12+J13+J14+J15+J16+J17+J32+J33+J34+J39+J41+J40+J42+J43+J47+J48+J49+J50+J51+J52+J53+J54+J76+J77+J78+J79+J80+J83+J84+J87+J91+J94+J97+J131+J132+J133+J135+J136+J137+J138+J143</f>
        <v>520917.14447000012</v>
      </c>
      <c r="K182" s="99">
        <f>K10+K11+K12+K13+K14+K15+K16+K17+K32+K33+K34+K39+K41+K40+K42+K43+K47+K48+K49+K50+K51+K52+K53+K54+K76+K77+K78+K79+K80+K83+K84+K87+K91+K94+K97+K131+K132+K133+K135+K136+K137+K138+K143</f>
        <v>520810.25792000012</v>
      </c>
      <c r="L182" s="99">
        <f>L10+L11+L12+L13+L14+L15+L16+L17+L32+L33+L34+L39+L41+L40+L42+L43+L47+L48+L49+L50+L51+L52+L53+L54+L76+L77+L78+L79+L80+L83+L84+L87+L91+L94+L97+L131+L132+L133+L135+L136+L137+L138+L143</f>
        <v>1594962.3339099998</v>
      </c>
    </row>
    <row r="183" spans="2:15" x14ac:dyDescent="0.25">
      <c r="B183" s="94"/>
      <c r="D183" s="96"/>
      <c r="E183" s="96"/>
      <c r="F183" s="96"/>
      <c r="G183" s="98" t="s">
        <v>156</v>
      </c>
      <c r="H183" s="11"/>
      <c r="I183" s="99">
        <f>I147-I182-I184-I185</f>
        <v>748190.5898300003</v>
      </c>
      <c r="J183" s="99">
        <f t="shared" ref="J183:L183" si="10">J147-J182-J184-J185</f>
        <v>573474.19900000026</v>
      </c>
      <c r="K183" s="99">
        <f t="shared" si="10"/>
        <v>573486.7159999999</v>
      </c>
      <c r="L183" s="99">
        <f t="shared" si="10"/>
        <v>1891760.3470100004</v>
      </c>
    </row>
    <row r="184" spans="2:15" x14ac:dyDescent="0.25">
      <c r="B184" s="94"/>
      <c r="C184" s="100"/>
      <c r="D184" s="96"/>
      <c r="E184" s="96"/>
      <c r="F184" s="96"/>
      <c r="G184" s="98" t="s">
        <v>157</v>
      </c>
      <c r="H184" s="11"/>
      <c r="I184" s="99">
        <f>I30+I31+I74+I112+I66+I67+I68+I69+I70+I71</f>
        <v>33786.684259999995</v>
      </c>
      <c r="J184" s="99">
        <f>J30+J31+J74+J112+J66+J67+J68+J69+J70+J71</f>
        <v>0</v>
      </c>
      <c r="K184" s="99">
        <f>K30+K31+K74+K112+K66+K67+K68+K69+K70+K71</f>
        <v>0</v>
      </c>
      <c r="L184" s="99">
        <f>L30+L31+L74+L112+L66+L67+L68+L69+L70+L71</f>
        <v>33786.684259999995</v>
      </c>
    </row>
    <row r="185" spans="2:15" x14ac:dyDescent="0.25">
      <c r="B185" s="94"/>
      <c r="D185" s="96"/>
      <c r="E185" s="96"/>
      <c r="F185" s="96"/>
      <c r="G185" s="94" t="s">
        <v>158</v>
      </c>
      <c r="H185" s="11"/>
      <c r="I185" s="99">
        <f>I96+I93+I81+I82+I44+I45+I46+I142</f>
        <v>62222.070570000003</v>
      </c>
      <c r="J185" s="99">
        <f>J96+J93+J81+J82+J44+J45+J46+J142</f>
        <v>58860.755530000002</v>
      </c>
      <c r="K185" s="99">
        <f>K96+K93+K81+K82+K44+K45+K46+K142</f>
        <v>18549.74208</v>
      </c>
      <c r="L185" s="99">
        <f>L96+L93+L81+L82+L44+L45+L46+L142</f>
        <v>139632.56818</v>
      </c>
    </row>
    <row r="186" spans="2:15" x14ac:dyDescent="0.25">
      <c r="B186" s="94"/>
      <c r="D186" s="96"/>
      <c r="E186" s="96"/>
      <c r="F186" s="97" t="s">
        <v>159</v>
      </c>
      <c r="H186" s="11"/>
      <c r="I186" s="102">
        <f>I147-I187-I188-I189-I190</f>
        <v>1218390.6482600004</v>
      </c>
      <c r="J186" s="102">
        <f t="shared" ref="J186:L186" si="11">J147-J187-J188-J189-J190</f>
        <v>1138752.0990000004</v>
      </c>
      <c r="K186" s="102">
        <f t="shared" si="11"/>
        <v>1098346.716</v>
      </c>
      <c r="L186" s="102">
        <f t="shared" si="11"/>
        <v>3449500.0565300002</v>
      </c>
      <c r="M186" s="103"/>
      <c r="N186" s="103"/>
      <c r="O186" s="103"/>
    </row>
    <row r="187" spans="2:15" x14ac:dyDescent="0.25">
      <c r="B187" s="94"/>
      <c r="D187" s="96"/>
      <c r="E187" s="96"/>
      <c r="F187" s="97" t="s">
        <v>160</v>
      </c>
      <c r="H187" s="11"/>
      <c r="I187" s="104">
        <f>I110+I72+I74+I31+I28+I29+I30+I73+I112+I111</f>
        <v>168341.87683000002</v>
      </c>
      <c r="J187" s="104">
        <f>J110+J72+J74+J31+J28+J29+J30+J73+J112</f>
        <v>0</v>
      </c>
      <c r="K187" s="104">
        <f>K110+K72+K74+K31+K28+K29+K30+K73+K112</f>
        <v>0</v>
      </c>
      <c r="L187" s="104">
        <f>L110+L72+L74+L31+L28+L29+L30+L73+L112</f>
        <v>167141.87683000002</v>
      </c>
    </row>
    <row r="188" spans="2:15" x14ac:dyDescent="0.25">
      <c r="B188" s="94"/>
      <c r="D188" s="96"/>
      <c r="E188" s="96"/>
      <c r="F188" s="97" t="s">
        <v>161</v>
      </c>
      <c r="G188" s="94"/>
      <c r="H188" s="96"/>
      <c r="I188" s="105">
        <v>0</v>
      </c>
      <c r="J188" s="105">
        <v>0</v>
      </c>
      <c r="K188" s="105">
        <v>0</v>
      </c>
      <c r="L188" s="99">
        <f t="shared" ref="L188:L189" si="12">SUM(I188:K188)</f>
        <v>0</v>
      </c>
    </row>
    <row r="189" spans="2:15" x14ac:dyDescent="0.25">
      <c r="B189" s="94"/>
      <c r="D189" s="96"/>
      <c r="E189" s="96"/>
      <c r="F189" s="97" t="s">
        <v>162</v>
      </c>
      <c r="G189" s="94"/>
      <c r="H189" s="96"/>
      <c r="I189" s="105">
        <f>I144+I145</f>
        <v>0</v>
      </c>
      <c r="J189" s="105">
        <f t="shared" ref="J189:K189" si="13">J144+J145</f>
        <v>0</v>
      </c>
      <c r="K189" s="105">
        <f t="shared" si="13"/>
        <v>0</v>
      </c>
      <c r="L189" s="99">
        <f t="shared" si="12"/>
        <v>0</v>
      </c>
    </row>
    <row r="190" spans="2:15" x14ac:dyDescent="0.25">
      <c r="B190" s="94"/>
      <c r="D190" s="96"/>
      <c r="E190" s="96"/>
      <c r="F190" s="97" t="s">
        <v>163</v>
      </c>
      <c r="G190" s="94"/>
      <c r="H190" s="96"/>
      <c r="I190" s="99">
        <f>I75</f>
        <v>14500</v>
      </c>
      <c r="J190" s="99">
        <f t="shared" ref="J190:L190" si="14">J75</f>
        <v>14500</v>
      </c>
      <c r="K190" s="99">
        <f t="shared" si="14"/>
        <v>14500</v>
      </c>
      <c r="L190" s="99">
        <f t="shared" si="14"/>
        <v>43500</v>
      </c>
    </row>
    <row r="191" spans="2:15" x14ac:dyDescent="0.25">
      <c r="B191" s="94"/>
      <c r="D191" s="96"/>
      <c r="E191" s="96"/>
      <c r="F191" s="96"/>
      <c r="G191" s="94"/>
      <c r="H191" s="96"/>
    </row>
    <row r="192" spans="2:15" x14ac:dyDescent="0.25">
      <c r="B192" s="94"/>
      <c r="D192" s="96"/>
      <c r="E192" s="96"/>
      <c r="F192" s="96"/>
      <c r="G192" s="94"/>
      <c r="H192" s="96"/>
      <c r="I192" s="99" t="e">
        <f>I183+#REF!+'пр 2 к ПП 3'!H23</f>
        <v>#REF!</v>
      </c>
      <c r="J192" s="99" t="e">
        <f>J183+#REF!+'пр 2 к ПП 3'!I23</f>
        <v>#REF!</v>
      </c>
      <c r="K192" s="99" t="e">
        <f>K183+#REF!+'пр 2 к ПП 3'!J23</f>
        <v>#REF!</v>
      </c>
      <c r="L192" s="99" t="e">
        <f>L183+#REF!+'пр 2 к ПП 3'!K23</f>
        <v>#REF!</v>
      </c>
    </row>
    <row r="193" spans="2:11" x14ac:dyDescent="0.25">
      <c r="B193" s="94"/>
      <c r="D193" s="96"/>
      <c r="E193" s="96"/>
      <c r="F193" s="96"/>
      <c r="G193" s="94"/>
      <c r="H193" s="96"/>
      <c r="I193" s="106">
        <v>639328.55000000005</v>
      </c>
      <c r="J193" s="106">
        <v>639328.55000000005</v>
      </c>
      <c r="K193" s="106">
        <v>639328.55000000005</v>
      </c>
    </row>
    <row r="194" spans="2:11" x14ac:dyDescent="0.25">
      <c r="B194" s="94"/>
      <c r="D194" s="96"/>
      <c r="E194" s="96"/>
      <c r="F194" s="96"/>
      <c r="G194" s="94"/>
      <c r="H194" s="96"/>
      <c r="I194" s="99" t="e">
        <f>I193-I192</f>
        <v>#REF!</v>
      </c>
      <c r="J194" s="99" t="e">
        <f t="shared" ref="J194:K194" si="15">J193-J192</f>
        <v>#REF!</v>
      </c>
      <c r="K194" s="99" t="e">
        <f t="shared" si="15"/>
        <v>#REF!</v>
      </c>
    </row>
    <row r="195" spans="2:11" x14ac:dyDescent="0.25">
      <c r="B195" s="94"/>
      <c r="D195" s="96"/>
      <c r="E195" s="96"/>
      <c r="F195" s="96"/>
      <c r="G195" s="94"/>
      <c r="H195" s="96"/>
      <c r="J195" s="11">
        <v>10816.4</v>
      </c>
      <c r="K195" s="11">
        <v>10816.4</v>
      </c>
    </row>
    <row r="196" spans="2:11" x14ac:dyDescent="0.25">
      <c r="B196" s="94"/>
      <c r="D196" s="96"/>
      <c r="E196" s="96"/>
      <c r="F196" s="96"/>
      <c r="G196" s="94"/>
      <c r="H196" s="96"/>
      <c r="J196" s="99" t="e">
        <f>J195-J194</f>
        <v>#REF!</v>
      </c>
      <c r="K196" s="99" t="e">
        <f>K195-K194</f>
        <v>#REF!</v>
      </c>
    </row>
    <row r="197" spans="2:11" x14ac:dyDescent="0.25">
      <c r="B197" s="94"/>
      <c r="D197" s="96"/>
      <c r="E197" s="96"/>
      <c r="F197" s="96"/>
      <c r="G197" s="94"/>
      <c r="H197" s="96"/>
    </row>
    <row r="198" spans="2:11" x14ac:dyDescent="0.25">
      <c r="B198" s="94"/>
      <c r="D198" s="96"/>
      <c r="E198" s="96"/>
      <c r="F198" s="96"/>
      <c r="G198" s="94"/>
      <c r="H198" s="96"/>
      <c r="I198" s="99">
        <f>I18+I19+I20+I21+I22+I23+I24+I55+I56+I57+I58+I59+I60+I61+I62+I63+I102</f>
        <v>497581.92100000003</v>
      </c>
      <c r="J198" s="99">
        <f t="shared" ref="J198:K198" si="16">J18+J19+J20+J21+J22+J23+J24+J55+J56+J57+J58+J59+J60+J61+J62+J63+J102</f>
        <v>452578.75</v>
      </c>
      <c r="K198" s="99">
        <f t="shared" si="16"/>
        <v>451885.66700000002</v>
      </c>
    </row>
    <row r="199" spans="2:11" x14ac:dyDescent="0.25">
      <c r="B199" s="94"/>
      <c r="D199" s="96"/>
      <c r="E199" s="96"/>
      <c r="F199" s="96"/>
      <c r="G199" s="94"/>
      <c r="H199" s="96"/>
    </row>
    <row r="200" spans="2:11" x14ac:dyDescent="0.25">
      <c r="B200" s="94"/>
      <c r="D200" s="96"/>
      <c r="E200" s="96"/>
      <c r="F200" s="96"/>
      <c r="G200" s="94"/>
      <c r="H200" s="96"/>
    </row>
    <row r="201" spans="2:11" x14ac:dyDescent="0.25">
      <c r="B201" s="94"/>
      <c r="D201" s="96"/>
      <c r="E201" s="96"/>
      <c r="F201" s="96"/>
      <c r="G201" s="94"/>
      <c r="H201" s="96"/>
    </row>
    <row r="202" spans="2:11" x14ac:dyDescent="0.25">
      <c r="B202" s="94"/>
      <c r="D202" s="96"/>
      <c r="E202" s="96"/>
      <c r="F202" s="96"/>
      <c r="G202" s="94"/>
      <c r="H202" s="96"/>
    </row>
    <row r="203" spans="2:11" x14ac:dyDescent="0.25">
      <c r="B203" s="94"/>
      <c r="D203" s="96"/>
      <c r="E203" s="96"/>
      <c r="F203" s="96"/>
      <c r="G203" s="94"/>
      <c r="H203" s="96"/>
    </row>
    <row r="204" spans="2:11" x14ac:dyDescent="0.25">
      <c r="B204" s="94"/>
      <c r="D204" s="96"/>
      <c r="E204" s="96"/>
      <c r="F204" s="96"/>
      <c r="G204" s="94"/>
      <c r="H204" s="96"/>
    </row>
    <row r="205" spans="2:11" x14ac:dyDescent="0.25">
      <c r="B205" s="94"/>
      <c r="D205" s="96"/>
      <c r="E205" s="96"/>
      <c r="F205" s="96"/>
      <c r="G205" s="94"/>
      <c r="H205" s="96"/>
    </row>
    <row r="206" spans="2:11" x14ac:dyDescent="0.25">
      <c r="B206" s="94"/>
      <c r="D206" s="96"/>
      <c r="E206" s="96"/>
      <c r="F206" s="96"/>
      <c r="G206" s="94"/>
      <c r="H206" s="96"/>
    </row>
    <row r="207" spans="2:11" x14ac:dyDescent="0.25">
      <c r="B207" s="94"/>
      <c r="D207" s="96"/>
      <c r="E207" s="96"/>
      <c r="F207" s="96"/>
      <c r="G207" s="94"/>
      <c r="H207" s="96"/>
    </row>
    <row r="208" spans="2:11" x14ac:dyDescent="0.25">
      <c r="B208" s="94"/>
      <c r="D208" s="96"/>
      <c r="E208" s="96"/>
      <c r="F208" s="96"/>
      <c r="G208" s="94"/>
      <c r="H208" s="96"/>
    </row>
    <row r="209" spans="2:8" x14ac:dyDescent="0.25">
      <c r="B209" s="94"/>
      <c r="D209" s="96"/>
      <c r="E209" s="96"/>
      <c r="F209" s="96"/>
      <c r="G209" s="94"/>
      <c r="H209" s="96"/>
    </row>
    <row r="210" spans="2:8" x14ac:dyDescent="0.25">
      <c r="B210" s="94"/>
      <c r="D210" s="96"/>
      <c r="E210" s="96"/>
      <c r="F210" s="96"/>
      <c r="G210" s="94"/>
      <c r="H210" s="96"/>
    </row>
    <row r="211" spans="2:8" x14ac:dyDescent="0.25">
      <c r="B211" s="94"/>
      <c r="D211" s="96"/>
      <c r="E211" s="96"/>
      <c r="F211" s="96"/>
      <c r="G211" s="94"/>
      <c r="H211" s="96"/>
    </row>
    <row r="212" spans="2:8" x14ac:dyDescent="0.25">
      <c r="B212" s="94"/>
      <c r="D212" s="96"/>
      <c r="E212" s="96"/>
      <c r="F212" s="96"/>
      <c r="G212" s="94"/>
      <c r="H212" s="96"/>
    </row>
    <row r="213" spans="2:8" x14ac:dyDescent="0.25">
      <c r="B213" s="94"/>
      <c r="D213" s="96"/>
      <c r="E213" s="96"/>
      <c r="F213" s="96"/>
      <c r="G213" s="94"/>
      <c r="H213" s="96"/>
    </row>
    <row r="214" spans="2:8" x14ac:dyDescent="0.25">
      <c r="B214" s="94"/>
      <c r="D214" s="96"/>
      <c r="E214" s="96"/>
      <c r="F214" s="96"/>
      <c r="G214" s="94"/>
      <c r="H214" s="96"/>
    </row>
    <row r="215" spans="2:8" x14ac:dyDescent="0.25">
      <c r="B215" s="94"/>
      <c r="D215" s="96"/>
      <c r="E215" s="96"/>
      <c r="F215" s="96"/>
      <c r="G215" s="94"/>
      <c r="H215" s="96"/>
    </row>
    <row r="216" spans="2:8" x14ac:dyDescent="0.25">
      <c r="B216" s="94"/>
      <c r="D216" s="96"/>
      <c r="E216" s="96"/>
      <c r="F216" s="96"/>
      <c r="G216" s="94"/>
      <c r="H216" s="96"/>
    </row>
    <row r="217" spans="2:8" x14ac:dyDescent="0.25">
      <c r="B217" s="94"/>
      <c r="D217" s="96"/>
      <c r="E217" s="96"/>
      <c r="F217" s="96"/>
      <c r="G217" s="94"/>
      <c r="H217" s="96"/>
    </row>
    <row r="218" spans="2:8" x14ac:dyDescent="0.25">
      <c r="B218" s="94"/>
      <c r="D218" s="96"/>
      <c r="E218" s="96"/>
      <c r="F218" s="96"/>
      <c r="G218" s="94"/>
      <c r="H218" s="96"/>
    </row>
    <row r="219" spans="2:8" x14ac:dyDescent="0.25">
      <c r="B219" s="94"/>
      <c r="D219" s="96"/>
      <c r="E219" s="96"/>
      <c r="F219" s="96"/>
      <c r="G219" s="94"/>
      <c r="H219" s="96"/>
    </row>
  </sheetData>
  <autoFilter ref="B6:P147"/>
  <mergeCells count="175">
    <mergeCell ref="L1:M1"/>
    <mergeCell ref="B146:C146"/>
    <mergeCell ref="B147:C147"/>
    <mergeCell ref="B148:C148"/>
    <mergeCell ref="B181:C181"/>
    <mergeCell ref="E133:E138"/>
    <mergeCell ref="F133:F138"/>
    <mergeCell ref="G133:G138"/>
    <mergeCell ref="B139:B140"/>
    <mergeCell ref="C139:C140"/>
    <mergeCell ref="D139:D140"/>
    <mergeCell ref="E139:E140"/>
    <mergeCell ref="F139:F140"/>
    <mergeCell ref="B133:B138"/>
    <mergeCell ref="C133:C138"/>
    <mergeCell ref="D133:D138"/>
    <mergeCell ref="B129:B130"/>
    <mergeCell ref="D129:D130"/>
    <mergeCell ref="E129:E130"/>
    <mergeCell ref="F129:F130"/>
    <mergeCell ref="G129:G130"/>
    <mergeCell ref="B142:B143"/>
    <mergeCell ref="D142:D143"/>
    <mergeCell ref="B119:C119"/>
    <mergeCell ref="B120:I120"/>
    <mergeCell ref="B121:B128"/>
    <mergeCell ref="C121:C128"/>
    <mergeCell ref="D121:D128"/>
    <mergeCell ref="E121:E128"/>
    <mergeCell ref="F121:F128"/>
    <mergeCell ref="G121:G125"/>
    <mergeCell ref="B113:C113"/>
    <mergeCell ref="B114:M114"/>
    <mergeCell ref="B115:B118"/>
    <mergeCell ref="C115:C118"/>
    <mergeCell ref="D115:D118"/>
    <mergeCell ref="E115:E118"/>
    <mergeCell ref="F115:F117"/>
    <mergeCell ref="G115:G118"/>
    <mergeCell ref="M115:M118"/>
    <mergeCell ref="M121:M133"/>
    <mergeCell ref="B131:B132"/>
    <mergeCell ref="C131:C132"/>
    <mergeCell ref="D131:D132"/>
    <mergeCell ref="E131:E132"/>
    <mergeCell ref="F131:F132"/>
    <mergeCell ref="G131:G132"/>
    <mergeCell ref="M101:M109"/>
    <mergeCell ref="B105:B109"/>
    <mergeCell ref="C105:C109"/>
    <mergeCell ref="G105:G109"/>
    <mergeCell ref="B110:B112"/>
    <mergeCell ref="C110:C112"/>
    <mergeCell ref="D110:D112"/>
    <mergeCell ref="E110:E112"/>
    <mergeCell ref="F110:F112"/>
    <mergeCell ref="B101:B104"/>
    <mergeCell ref="C101:C104"/>
    <mergeCell ref="D101:D109"/>
    <mergeCell ref="E101:E109"/>
    <mergeCell ref="F101:F109"/>
    <mergeCell ref="B96:B98"/>
    <mergeCell ref="D96:D98"/>
    <mergeCell ref="E96:E98"/>
    <mergeCell ref="F96:F98"/>
    <mergeCell ref="M96:M98"/>
    <mergeCell ref="B99:C99"/>
    <mergeCell ref="M87:M89"/>
    <mergeCell ref="B93:B95"/>
    <mergeCell ref="D93:D95"/>
    <mergeCell ref="E93:E95"/>
    <mergeCell ref="F93:F95"/>
    <mergeCell ref="M93:M95"/>
    <mergeCell ref="F83:F84"/>
    <mergeCell ref="G83:G84"/>
    <mergeCell ref="C85:C86"/>
    <mergeCell ref="E85:E86"/>
    <mergeCell ref="F85:F86"/>
    <mergeCell ref="G85:G86"/>
    <mergeCell ref="M76:M80"/>
    <mergeCell ref="B81:B86"/>
    <mergeCell ref="C81:C82"/>
    <mergeCell ref="D81:D86"/>
    <mergeCell ref="E81:E82"/>
    <mergeCell ref="F81:F82"/>
    <mergeCell ref="G81:G82"/>
    <mergeCell ref="M81:M86"/>
    <mergeCell ref="C83:C84"/>
    <mergeCell ref="E83:E84"/>
    <mergeCell ref="B76:B80"/>
    <mergeCell ref="C76:C80"/>
    <mergeCell ref="D76:D80"/>
    <mergeCell ref="E76:E80"/>
    <mergeCell ref="F76:F80"/>
    <mergeCell ref="G76:G80"/>
    <mergeCell ref="M66:M71"/>
    <mergeCell ref="B72:B74"/>
    <mergeCell ref="C72:C74"/>
    <mergeCell ref="D72:D74"/>
    <mergeCell ref="E72:E74"/>
    <mergeCell ref="F72:F74"/>
    <mergeCell ref="G72:G73"/>
    <mergeCell ref="B55:B71"/>
    <mergeCell ref="C55:C71"/>
    <mergeCell ref="D55:D71"/>
    <mergeCell ref="E55:E71"/>
    <mergeCell ref="F55:F71"/>
    <mergeCell ref="G55:G63"/>
    <mergeCell ref="G66:G71"/>
    <mergeCell ref="F44:F46"/>
    <mergeCell ref="G44:G46"/>
    <mergeCell ref="F47:F49"/>
    <mergeCell ref="G47:G49"/>
    <mergeCell ref="F50:F54"/>
    <mergeCell ref="G50:G54"/>
    <mergeCell ref="M32:M33"/>
    <mergeCell ref="B37:C37"/>
    <mergeCell ref="B38:M38"/>
    <mergeCell ref="B39:B54"/>
    <mergeCell ref="C39:C54"/>
    <mergeCell ref="D39:D54"/>
    <mergeCell ref="E39:E54"/>
    <mergeCell ref="F39:F43"/>
    <mergeCell ref="G39:G43"/>
    <mergeCell ref="M39:M63"/>
    <mergeCell ref="G30:G31"/>
    <mergeCell ref="B32:B33"/>
    <mergeCell ref="C32:C33"/>
    <mergeCell ref="D32:D33"/>
    <mergeCell ref="E32:E33"/>
    <mergeCell ref="F32:F33"/>
    <mergeCell ref="G32:G33"/>
    <mergeCell ref="G14:G17"/>
    <mergeCell ref="B18:B31"/>
    <mergeCell ref="C18:C31"/>
    <mergeCell ref="D18:D27"/>
    <mergeCell ref="E18:E27"/>
    <mergeCell ref="F18:F27"/>
    <mergeCell ref="G18:G24"/>
    <mergeCell ref="D28:D31"/>
    <mergeCell ref="E28:E31"/>
    <mergeCell ref="F28:F31"/>
    <mergeCell ref="B9:M9"/>
    <mergeCell ref="B10:B17"/>
    <mergeCell ref="C10:C17"/>
    <mergeCell ref="D10:D17"/>
    <mergeCell ref="E10:E17"/>
    <mergeCell ref="F10:F17"/>
    <mergeCell ref="G10:G13"/>
    <mergeCell ref="M10:M26"/>
    <mergeCell ref="G28:G29"/>
    <mergeCell ref="L3:M3"/>
    <mergeCell ref="B4:M4"/>
    <mergeCell ref="B5:B6"/>
    <mergeCell ref="C5:C6"/>
    <mergeCell ref="D5:D6"/>
    <mergeCell ref="E5:H5"/>
    <mergeCell ref="I5:L5"/>
    <mergeCell ref="M5:M6"/>
    <mergeCell ref="G110:G111"/>
    <mergeCell ref="B87:B88"/>
    <mergeCell ref="C87:C88"/>
    <mergeCell ref="D87:D88"/>
    <mergeCell ref="E87:E88"/>
    <mergeCell ref="F87:F88"/>
    <mergeCell ref="G87:G88"/>
    <mergeCell ref="B89:B90"/>
    <mergeCell ref="C89:C90"/>
    <mergeCell ref="D89:D90"/>
    <mergeCell ref="E89:E90"/>
    <mergeCell ref="F89:F90"/>
    <mergeCell ref="G89:G90"/>
    <mergeCell ref="G101:G103"/>
    <mergeCell ref="B7:M7"/>
    <mergeCell ref="B8:M8"/>
  </mergeCells>
  <pageMargins left="0.78740157480314965" right="0.39370078740157483" top="1.1811023622047245" bottom="0.39370078740157483" header="1.1811023622047245" footer="0.39370078740157483"/>
  <pageSetup paperSize="9" scale="51" fitToHeight="6" orientation="landscape" r:id="rId1"/>
  <headerFooter differentFirst="1"/>
  <rowBreaks count="1" manualBreakCount="1">
    <brk id="37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5"/>
  <sheetViews>
    <sheetView view="pageBreakPreview" zoomScale="75" zoomScaleNormal="75" zoomScaleSheetLayoutView="75" workbookViewId="0">
      <pane ySplit="6" topLeftCell="A7" activePane="bottomLeft" state="frozen"/>
      <selection activeCell="H101" sqref="H101"/>
      <selection pane="bottomLeft" activeCell="K1" sqref="K1:L1"/>
    </sheetView>
  </sheetViews>
  <sheetFormatPr defaultRowHeight="15.75" x14ac:dyDescent="0.25"/>
  <cols>
    <col min="1" max="1" width="7.375" style="101" customWidth="1"/>
    <col min="2" max="2" width="79.375" style="11" hidden="1" customWidth="1"/>
    <col min="3" max="3" width="19" style="107" customWidth="1"/>
    <col min="4" max="4" width="9.5" style="107" customWidth="1"/>
    <col min="5" max="5" width="10.875" style="107" customWidth="1"/>
    <col min="6" max="6" width="15.125" style="107" customWidth="1"/>
    <col min="7" max="7" width="10.75" style="107" customWidth="1"/>
    <col min="8" max="9" width="13.875" style="11" customWidth="1"/>
    <col min="10" max="10" width="13.25" style="11" customWidth="1"/>
    <col min="11" max="11" width="17.5" style="11" customWidth="1"/>
    <col min="12" max="12" width="34.125" style="11" customWidth="1"/>
    <col min="13" max="13" width="7.125" style="11" hidden="1" customWidth="1"/>
    <col min="14" max="14" width="8.125" style="11" customWidth="1"/>
    <col min="15" max="256" width="9" style="11"/>
    <col min="257" max="257" width="7.375" style="11" customWidth="1"/>
    <col min="258" max="258" width="79.375" style="11" customWidth="1"/>
    <col min="259" max="259" width="19" style="11" customWidth="1"/>
    <col min="260" max="260" width="9.5" style="11" customWidth="1"/>
    <col min="261" max="261" width="10.875" style="11" customWidth="1"/>
    <col min="262" max="262" width="15.125" style="11" customWidth="1"/>
    <col min="263" max="263" width="10.75" style="11" customWidth="1"/>
    <col min="264" max="265" width="13.875" style="11" customWidth="1"/>
    <col min="266" max="266" width="13.25" style="11" customWidth="1"/>
    <col min="267" max="267" width="16.375" style="11" customWidth="1"/>
    <col min="268" max="268" width="34.125" style="11" customWidth="1"/>
    <col min="269" max="269" width="0" style="11" hidden="1" customWidth="1"/>
    <col min="270" max="270" width="22.125" style="11" customWidth="1"/>
    <col min="271" max="512" width="9" style="11"/>
    <col min="513" max="513" width="7.375" style="11" customWidth="1"/>
    <col min="514" max="514" width="79.375" style="11" customWidth="1"/>
    <col min="515" max="515" width="19" style="11" customWidth="1"/>
    <col min="516" max="516" width="9.5" style="11" customWidth="1"/>
    <col min="517" max="517" width="10.875" style="11" customWidth="1"/>
    <col min="518" max="518" width="15.125" style="11" customWidth="1"/>
    <col min="519" max="519" width="10.75" style="11" customWidth="1"/>
    <col min="520" max="521" width="13.875" style="11" customWidth="1"/>
    <col min="522" max="522" width="13.25" style="11" customWidth="1"/>
    <col min="523" max="523" width="16.375" style="11" customWidth="1"/>
    <col min="524" max="524" width="34.125" style="11" customWidth="1"/>
    <col min="525" max="525" width="0" style="11" hidden="1" customWidth="1"/>
    <col min="526" max="526" width="22.125" style="11" customWidth="1"/>
    <col min="527" max="768" width="9" style="11"/>
    <col min="769" max="769" width="7.375" style="11" customWidth="1"/>
    <col min="770" max="770" width="79.375" style="11" customWidth="1"/>
    <col min="771" max="771" width="19" style="11" customWidth="1"/>
    <col min="772" max="772" width="9.5" style="11" customWidth="1"/>
    <col min="773" max="773" width="10.875" style="11" customWidth="1"/>
    <col min="774" max="774" width="15.125" style="11" customWidth="1"/>
    <col min="775" max="775" width="10.75" style="11" customWidth="1"/>
    <col min="776" max="777" width="13.875" style="11" customWidth="1"/>
    <col min="778" max="778" width="13.25" style="11" customWidth="1"/>
    <col min="779" max="779" width="16.375" style="11" customWidth="1"/>
    <col min="780" max="780" width="34.125" style="11" customWidth="1"/>
    <col min="781" max="781" width="0" style="11" hidden="1" customWidth="1"/>
    <col min="782" max="782" width="22.125" style="11" customWidth="1"/>
    <col min="783" max="1024" width="9" style="11"/>
    <col min="1025" max="1025" width="7.375" style="11" customWidth="1"/>
    <col min="1026" max="1026" width="79.375" style="11" customWidth="1"/>
    <col min="1027" max="1027" width="19" style="11" customWidth="1"/>
    <col min="1028" max="1028" width="9.5" style="11" customWidth="1"/>
    <col min="1029" max="1029" width="10.875" style="11" customWidth="1"/>
    <col min="1030" max="1030" width="15.125" style="11" customWidth="1"/>
    <col min="1031" max="1031" width="10.75" style="11" customWidth="1"/>
    <col min="1032" max="1033" width="13.875" style="11" customWidth="1"/>
    <col min="1034" max="1034" width="13.25" style="11" customWidth="1"/>
    <col min="1035" max="1035" width="16.375" style="11" customWidth="1"/>
    <col min="1036" max="1036" width="34.125" style="11" customWidth="1"/>
    <col min="1037" max="1037" width="0" style="11" hidden="1" customWidth="1"/>
    <col min="1038" max="1038" width="22.125" style="11" customWidth="1"/>
    <col min="1039" max="1280" width="9" style="11"/>
    <col min="1281" max="1281" width="7.375" style="11" customWidth="1"/>
    <col min="1282" max="1282" width="79.375" style="11" customWidth="1"/>
    <col min="1283" max="1283" width="19" style="11" customWidth="1"/>
    <col min="1284" max="1284" width="9.5" style="11" customWidth="1"/>
    <col min="1285" max="1285" width="10.875" style="11" customWidth="1"/>
    <col min="1286" max="1286" width="15.125" style="11" customWidth="1"/>
    <col min="1287" max="1287" width="10.75" style="11" customWidth="1"/>
    <col min="1288" max="1289" width="13.875" style="11" customWidth="1"/>
    <col min="1290" max="1290" width="13.25" style="11" customWidth="1"/>
    <col min="1291" max="1291" width="16.375" style="11" customWidth="1"/>
    <col min="1292" max="1292" width="34.125" style="11" customWidth="1"/>
    <col min="1293" max="1293" width="0" style="11" hidden="1" customWidth="1"/>
    <col min="1294" max="1294" width="22.125" style="11" customWidth="1"/>
    <col min="1295" max="1536" width="9" style="11"/>
    <col min="1537" max="1537" width="7.375" style="11" customWidth="1"/>
    <col min="1538" max="1538" width="79.375" style="11" customWidth="1"/>
    <col min="1539" max="1539" width="19" style="11" customWidth="1"/>
    <col min="1540" max="1540" width="9.5" style="11" customWidth="1"/>
    <col min="1541" max="1541" width="10.875" style="11" customWidth="1"/>
    <col min="1542" max="1542" width="15.125" style="11" customWidth="1"/>
    <col min="1543" max="1543" width="10.75" style="11" customWidth="1"/>
    <col min="1544" max="1545" width="13.875" style="11" customWidth="1"/>
    <col min="1546" max="1546" width="13.25" style="11" customWidth="1"/>
    <col min="1547" max="1547" width="16.375" style="11" customWidth="1"/>
    <col min="1548" max="1548" width="34.125" style="11" customWidth="1"/>
    <col min="1549" max="1549" width="0" style="11" hidden="1" customWidth="1"/>
    <col min="1550" max="1550" width="22.125" style="11" customWidth="1"/>
    <col min="1551" max="1792" width="9" style="11"/>
    <col min="1793" max="1793" width="7.375" style="11" customWidth="1"/>
    <col min="1794" max="1794" width="79.375" style="11" customWidth="1"/>
    <col min="1795" max="1795" width="19" style="11" customWidth="1"/>
    <col min="1796" max="1796" width="9.5" style="11" customWidth="1"/>
    <col min="1797" max="1797" width="10.875" style="11" customWidth="1"/>
    <col min="1798" max="1798" width="15.125" style="11" customWidth="1"/>
    <col min="1799" max="1799" width="10.75" style="11" customWidth="1"/>
    <col min="1800" max="1801" width="13.875" style="11" customWidth="1"/>
    <col min="1802" max="1802" width="13.25" style="11" customWidth="1"/>
    <col min="1803" max="1803" width="16.375" style="11" customWidth="1"/>
    <col min="1804" max="1804" width="34.125" style="11" customWidth="1"/>
    <col min="1805" max="1805" width="0" style="11" hidden="1" customWidth="1"/>
    <col min="1806" max="1806" width="22.125" style="11" customWidth="1"/>
    <col min="1807" max="2048" width="9" style="11"/>
    <col min="2049" max="2049" width="7.375" style="11" customWidth="1"/>
    <col min="2050" max="2050" width="79.375" style="11" customWidth="1"/>
    <col min="2051" max="2051" width="19" style="11" customWidth="1"/>
    <col min="2052" max="2052" width="9.5" style="11" customWidth="1"/>
    <col min="2053" max="2053" width="10.875" style="11" customWidth="1"/>
    <col min="2054" max="2054" width="15.125" style="11" customWidth="1"/>
    <col min="2055" max="2055" width="10.75" style="11" customWidth="1"/>
    <col min="2056" max="2057" width="13.875" style="11" customWidth="1"/>
    <col min="2058" max="2058" width="13.25" style="11" customWidth="1"/>
    <col min="2059" max="2059" width="16.375" style="11" customWidth="1"/>
    <col min="2060" max="2060" width="34.125" style="11" customWidth="1"/>
    <col min="2061" max="2061" width="0" style="11" hidden="1" customWidth="1"/>
    <col min="2062" max="2062" width="22.125" style="11" customWidth="1"/>
    <col min="2063" max="2304" width="9" style="11"/>
    <col min="2305" max="2305" width="7.375" style="11" customWidth="1"/>
    <col min="2306" max="2306" width="79.375" style="11" customWidth="1"/>
    <col min="2307" max="2307" width="19" style="11" customWidth="1"/>
    <col min="2308" max="2308" width="9.5" style="11" customWidth="1"/>
    <col min="2309" max="2309" width="10.875" style="11" customWidth="1"/>
    <col min="2310" max="2310" width="15.125" style="11" customWidth="1"/>
    <col min="2311" max="2311" width="10.75" style="11" customWidth="1"/>
    <col min="2312" max="2313" width="13.875" style="11" customWidth="1"/>
    <col min="2314" max="2314" width="13.25" style="11" customWidth="1"/>
    <col min="2315" max="2315" width="16.375" style="11" customWidth="1"/>
    <col min="2316" max="2316" width="34.125" style="11" customWidth="1"/>
    <col min="2317" max="2317" width="0" style="11" hidden="1" customWidth="1"/>
    <col min="2318" max="2318" width="22.125" style="11" customWidth="1"/>
    <col min="2319" max="2560" width="9" style="11"/>
    <col min="2561" max="2561" width="7.375" style="11" customWidth="1"/>
    <col min="2562" max="2562" width="79.375" style="11" customWidth="1"/>
    <col min="2563" max="2563" width="19" style="11" customWidth="1"/>
    <col min="2564" max="2564" width="9.5" style="11" customWidth="1"/>
    <col min="2565" max="2565" width="10.875" style="11" customWidth="1"/>
    <col min="2566" max="2566" width="15.125" style="11" customWidth="1"/>
    <col min="2567" max="2567" width="10.75" style="11" customWidth="1"/>
    <col min="2568" max="2569" width="13.875" style="11" customWidth="1"/>
    <col min="2570" max="2570" width="13.25" style="11" customWidth="1"/>
    <col min="2571" max="2571" width="16.375" style="11" customWidth="1"/>
    <col min="2572" max="2572" width="34.125" style="11" customWidth="1"/>
    <col min="2573" max="2573" width="0" style="11" hidden="1" customWidth="1"/>
    <col min="2574" max="2574" width="22.125" style="11" customWidth="1"/>
    <col min="2575" max="2816" width="9" style="11"/>
    <col min="2817" max="2817" width="7.375" style="11" customWidth="1"/>
    <col min="2818" max="2818" width="79.375" style="11" customWidth="1"/>
    <col min="2819" max="2819" width="19" style="11" customWidth="1"/>
    <col min="2820" max="2820" width="9.5" style="11" customWidth="1"/>
    <col min="2821" max="2821" width="10.875" style="11" customWidth="1"/>
    <col min="2822" max="2822" width="15.125" style="11" customWidth="1"/>
    <col min="2823" max="2823" width="10.75" style="11" customWidth="1"/>
    <col min="2824" max="2825" width="13.875" style="11" customWidth="1"/>
    <col min="2826" max="2826" width="13.25" style="11" customWidth="1"/>
    <col min="2827" max="2827" width="16.375" style="11" customWidth="1"/>
    <col min="2828" max="2828" width="34.125" style="11" customWidth="1"/>
    <col min="2829" max="2829" width="0" style="11" hidden="1" customWidth="1"/>
    <col min="2830" max="2830" width="22.125" style="11" customWidth="1"/>
    <col min="2831" max="3072" width="9" style="11"/>
    <col min="3073" max="3073" width="7.375" style="11" customWidth="1"/>
    <col min="3074" max="3074" width="79.375" style="11" customWidth="1"/>
    <col min="3075" max="3075" width="19" style="11" customWidth="1"/>
    <col min="3076" max="3076" width="9.5" style="11" customWidth="1"/>
    <col min="3077" max="3077" width="10.875" style="11" customWidth="1"/>
    <col min="3078" max="3078" width="15.125" style="11" customWidth="1"/>
    <col min="3079" max="3079" width="10.75" style="11" customWidth="1"/>
    <col min="3080" max="3081" width="13.875" style="11" customWidth="1"/>
    <col min="3082" max="3082" width="13.25" style="11" customWidth="1"/>
    <col min="3083" max="3083" width="16.375" style="11" customWidth="1"/>
    <col min="3084" max="3084" width="34.125" style="11" customWidth="1"/>
    <col min="3085" max="3085" width="0" style="11" hidden="1" customWidth="1"/>
    <col min="3086" max="3086" width="22.125" style="11" customWidth="1"/>
    <col min="3087" max="3328" width="9" style="11"/>
    <col min="3329" max="3329" width="7.375" style="11" customWidth="1"/>
    <col min="3330" max="3330" width="79.375" style="11" customWidth="1"/>
    <col min="3331" max="3331" width="19" style="11" customWidth="1"/>
    <col min="3332" max="3332" width="9.5" style="11" customWidth="1"/>
    <col min="3333" max="3333" width="10.875" style="11" customWidth="1"/>
    <col min="3334" max="3334" width="15.125" style="11" customWidth="1"/>
    <col min="3335" max="3335" width="10.75" style="11" customWidth="1"/>
    <col min="3336" max="3337" width="13.875" style="11" customWidth="1"/>
    <col min="3338" max="3338" width="13.25" style="11" customWidth="1"/>
    <col min="3339" max="3339" width="16.375" style="11" customWidth="1"/>
    <col min="3340" max="3340" width="34.125" style="11" customWidth="1"/>
    <col min="3341" max="3341" width="0" style="11" hidden="1" customWidth="1"/>
    <col min="3342" max="3342" width="22.125" style="11" customWidth="1"/>
    <col min="3343" max="3584" width="9" style="11"/>
    <col min="3585" max="3585" width="7.375" style="11" customWidth="1"/>
    <col min="3586" max="3586" width="79.375" style="11" customWidth="1"/>
    <col min="3587" max="3587" width="19" style="11" customWidth="1"/>
    <col min="3588" max="3588" width="9.5" style="11" customWidth="1"/>
    <col min="3589" max="3589" width="10.875" style="11" customWidth="1"/>
    <col min="3590" max="3590" width="15.125" style="11" customWidth="1"/>
    <col min="3591" max="3591" width="10.75" style="11" customWidth="1"/>
    <col min="3592" max="3593" width="13.875" style="11" customWidth="1"/>
    <col min="3594" max="3594" width="13.25" style="11" customWidth="1"/>
    <col min="3595" max="3595" width="16.375" style="11" customWidth="1"/>
    <col min="3596" max="3596" width="34.125" style="11" customWidth="1"/>
    <col min="3597" max="3597" width="0" style="11" hidden="1" customWidth="1"/>
    <col min="3598" max="3598" width="22.125" style="11" customWidth="1"/>
    <col min="3599" max="3840" width="9" style="11"/>
    <col min="3841" max="3841" width="7.375" style="11" customWidth="1"/>
    <col min="3842" max="3842" width="79.375" style="11" customWidth="1"/>
    <col min="3843" max="3843" width="19" style="11" customWidth="1"/>
    <col min="3844" max="3844" width="9.5" style="11" customWidth="1"/>
    <col min="3845" max="3845" width="10.875" style="11" customWidth="1"/>
    <col min="3846" max="3846" width="15.125" style="11" customWidth="1"/>
    <col min="3847" max="3847" width="10.75" style="11" customWidth="1"/>
    <col min="3848" max="3849" width="13.875" style="11" customWidth="1"/>
    <col min="3850" max="3850" width="13.25" style="11" customWidth="1"/>
    <col min="3851" max="3851" width="16.375" style="11" customWidth="1"/>
    <col min="3852" max="3852" width="34.125" style="11" customWidth="1"/>
    <col min="3853" max="3853" width="0" style="11" hidden="1" customWidth="1"/>
    <col min="3854" max="3854" width="22.125" style="11" customWidth="1"/>
    <col min="3855" max="4096" width="9" style="11"/>
    <col min="4097" max="4097" width="7.375" style="11" customWidth="1"/>
    <col min="4098" max="4098" width="79.375" style="11" customWidth="1"/>
    <col min="4099" max="4099" width="19" style="11" customWidth="1"/>
    <col min="4100" max="4100" width="9.5" style="11" customWidth="1"/>
    <col min="4101" max="4101" width="10.875" style="11" customWidth="1"/>
    <col min="4102" max="4102" width="15.125" style="11" customWidth="1"/>
    <col min="4103" max="4103" width="10.75" style="11" customWidth="1"/>
    <col min="4104" max="4105" width="13.875" style="11" customWidth="1"/>
    <col min="4106" max="4106" width="13.25" style="11" customWidth="1"/>
    <col min="4107" max="4107" width="16.375" style="11" customWidth="1"/>
    <col min="4108" max="4108" width="34.125" style="11" customWidth="1"/>
    <col min="4109" max="4109" width="0" style="11" hidden="1" customWidth="1"/>
    <col min="4110" max="4110" width="22.125" style="11" customWidth="1"/>
    <col min="4111" max="4352" width="9" style="11"/>
    <col min="4353" max="4353" width="7.375" style="11" customWidth="1"/>
    <col min="4354" max="4354" width="79.375" style="11" customWidth="1"/>
    <col min="4355" max="4355" width="19" style="11" customWidth="1"/>
    <col min="4356" max="4356" width="9.5" style="11" customWidth="1"/>
    <col min="4357" max="4357" width="10.875" style="11" customWidth="1"/>
    <col min="4358" max="4358" width="15.125" style="11" customWidth="1"/>
    <col min="4359" max="4359" width="10.75" style="11" customWidth="1"/>
    <col min="4360" max="4361" width="13.875" style="11" customWidth="1"/>
    <col min="4362" max="4362" width="13.25" style="11" customWidth="1"/>
    <col min="4363" max="4363" width="16.375" style="11" customWidth="1"/>
    <col min="4364" max="4364" width="34.125" style="11" customWidth="1"/>
    <col min="4365" max="4365" width="0" style="11" hidden="1" customWidth="1"/>
    <col min="4366" max="4366" width="22.125" style="11" customWidth="1"/>
    <col min="4367" max="4608" width="9" style="11"/>
    <col min="4609" max="4609" width="7.375" style="11" customWidth="1"/>
    <col min="4610" max="4610" width="79.375" style="11" customWidth="1"/>
    <col min="4611" max="4611" width="19" style="11" customWidth="1"/>
    <col min="4612" max="4612" width="9.5" style="11" customWidth="1"/>
    <col min="4613" max="4613" width="10.875" style="11" customWidth="1"/>
    <col min="4614" max="4614" width="15.125" style="11" customWidth="1"/>
    <col min="4615" max="4615" width="10.75" style="11" customWidth="1"/>
    <col min="4616" max="4617" width="13.875" style="11" customWidth="1"/>
    <col min="4618" max="4618" width="13.25" style="11" customWidth="1"/>
    <col min="4619" max="4619" width="16.375" style="11" customWidth="1"/>
    <col min="4620" max="4620" width="34.125" style="11" customWidth="1"/>
    <col min="4621" max="4621" width="0" style="11" hidden="1" customWidth="1"/>
    <col min="4622" max="4622" width="22.125" style="11" customWidth="1"/>
    <col min="4623" max="4864" width="9" style="11"/>
    <col min="4865" max="4865" width="7.375" style="11" customWidth="1"/>
    <col min="4866" max="4866" width="79.375" style="11" customWidth="1"/>
    <col min="4867" max="4867" width="19" style="11" customWidth="1"/>
    <col min="4868" max="4868" width="9.5" style="11" customWidth="1"/>
    <col min="4869" max="4869" width="10.875" style="11" customWidth="1"/>
    <col min="4870" max="4870" width="15.125" style="11" customWidth="1"/>
    <col min="4871" max="4871" width="10.75" style="11" customWidth="1"/>
    <col min="4872" max="4873" width="13.875" style="11" customWidth="1"/>
    <col min="4874" max="4874" width="13.25" style="11" customWidth="1"/>
    <col min="4875" max="4875" width="16.375" style="11" customWidth="1"/>
    <col min="4876" max="4876" width="34.125" style="11" customWidth="1"/>
    <col min="4877" max="4877" width="0" style="11" hidden="1" customWidth="1"/>
    <col min="4878" max="4878" width="22.125" style="11" customWidth="1"/>
    <col min="4879" max="5120" width="9" style="11"/>
    <col min="5121" max="5121" width="7.375" style="11" customWidth="1"/>
    <col min="5122" max="5122" width="79.375" style="11" customWidth="1"/>
    <col min="5123" max="5123" width="19" style="11" customWidth="1"/>
    <col min="5124" max="5124" width="9.5" style="11" customWidth="1"/>
    <col min="5125" max="5125" width="10.875" style="11" customWidth="1"/>
    <col min="5126" max="5126" width="15.125" style="11" customWidth="1"/>
    <col min="5127" max="5127" width="10.75" style="11" customWidth="1"/>
    <col min="5128" max="5129" width="13.875" style="11" customWidth="1"/>
    <col min="5130" max="5130" width="13.25" style="11" customWidth="1"/>
    <col min="5131" max="5131" width="16.375" style="11" customWidth="1"/>
    <col min="5132" max="5132" width="34.125" style="11" customWidth="1"/>
    <col min="5133" max="5133" width="0" style="11" hidden="1" customWidth="1"/>
    <col min="5134" max="5134" width="22.125" style="11" customWidth="1"/>
    <col min="5135" max="5376" width="9" style="11"/>
    <col min="5377" max="5377" width="7.375" style="11" customWidth="1"/>
    <col min="5378" max="5378" width="79.375" style="11" customWidth="1"/>
    <col min="5379" max="5379" width="19" style="11" customWidth="1"/>
    <col min="5380" max="5380" width="9.5" style="11" customWidth="1"/>
    <col min="5381" max="5381" width="10.875" style="11" customWidth="1"/>
    <col min="5382" max="5382" width="15.125" style="11" customWidth="1"/>
    <col min="5383" max="5383" width="10.75" style="11" customWidth="1"/>
    <col min="5384" max="5385" width="13.875" style="11" customWidth="1"/>
    <col min="5386" max="5386" width="13.25" style="11" customWidth="1"/>
    <col min="5387" max="5387" width="16.375" style="11" customWidth="1"/>
    <col min="5388" max="5388" width="34.125" style="11" customWidth="1"/>
    <col min="5389" max="5389" width="0" style="11" hidden="1" customWidth="1"/>
    <col min="5390" max="5390" width="22.125" style="11" customWidth="1"/>
    <col min="5391" max="5632" width="9" style="11"/>
    <col min="5633" max="5633" width="7.375" style="11" customWidth="1"/>
    <col min="5634" max="5634" width="79.375" style="11" customWidth="1"/>
    <col min="5635" max="5635" width="19" style="11" customWidth="1"/>
    <col min="5636" max="5636" width="9.5" style="11" customWidth="1"/>
    <col min="5637" max="5637" width="10.875" style="11" customWidth="1"/>
    <col min="5638" max="5638" width="15.125" style="11" customWidth="1"/>
    <col min="5639" max="5639" width="10.75" style="11" customWidth="1"/>
    <col min="5640" max="5641" width="13.875" style="11" customWidth="1"/>
    <col min="5642" max="5642" width="13.25" style="11" customWidth="1"/>
    <col min="5643" max="5643" width="16.375" style="11" customWidth="1"/>
    <col min="5644" max="5644" width="34.125" style="11" customWidth="1"/>
    <col min="5645" max="5645" width="0" style="11" hidden="1" customWidth="1"/>
    <col min="5646" max="5646" width="22.125" style="11" customWidth="1"/>
    <col min="5647" max="5888" width="9" style="11"/>
    <col min="5889" max="5889" width="7.375" style="11" customWidth="1"/>
    <col min="5890" max="5890" width="79.375" style="11" customWidth="1"/>
    <col min="5891" max="5891" width="19" style="11" customWidth="1"/>
    <col min="5892" max="5892" width="9.5" style="11" customWidth="1"/>
    <col min="5893" max="5893" width="10.875" style="11" customWidth="1"/>
    <col min="5894" max="5894" width="15.125" style="11" customWidth="1"/>
    <col min="5895" max="5895" width="10.75" style="11" customWidth="1"/>
    <col min="5896" max="5897" width="13.875" style="11" customWidth="1"/>
    <col min="5898" max="5898" width="13.25" style="11" customWidth="1"/>
    <col min="5899" max="5899" width="16.375" style="11" customWidth="1"/>
    <col min="5900" max="5900" width="34.125" style="11" customWidth="1"/>
    <col min="5901" max="5901" width="0" style="11" hidden="1" customWidth="1"/>
    <col min="5902" max="5902" width="22.125" style="11" customWidth="1"/>
    <col min="5903" max="6144" width="9" style="11"/>
    <col min="6145" max="6145" width="7.375" style="11" customWidth="1"/>
    <col min="6146" max="6146" width="79.375" style="11" customWidth="1"/>
    <col min="6147" max="6147" width="19" style="11" customWidth="1"/>
    <col min="6148" max="6148" width="9.5" style="11" customWidth="1"/>
    <col min="6149" max="6149" width="10.875" style="11" customWidth="1"/>
    <col min="6150" max="6150" width="15.125" style="11" customWidth="1"/>
    <col min="6151" max="6151" width="10.75" style="11" customWidth="1"/>
    <col min="6152" max="6153" width="13.875" style="11" customWidth="1"/>
    <col min="6154" max="6154" width="13.25" style="11" customWidth="1"/>
    <col min="6155" max="6155" width="16.375" style="11" customWidth="1"/>
    <col min="6156" max="6156" width="34.125" style="11" customWidth="1"/>
    <col min="6157" max="6157" width="0" style="11" hidden="1" customWidth="1"/>
    <col min="6158" max="6158" width="22.125" style="11" customWidth="1"/>
    <col min="6159" max="6400" width="9" style="11"/>
    <col min="6401" max="6401" width="7.375" style="11" customWidth="1"/>
    <col min="6402" max="6402" width="79.375" style="11" customWidth="1"/>
    <col min="6403" max="6403" width="19" style="11" customWidth="1"/>
    <col min="6404" max="6404" width="9.5" style="11" customWidth="1"/>
    <col min="6405" max="6405" width="10.875" style="11" customWidth="1"/>
    <col min="6406" max="6406" width="15.125" style="11" customWidth="1"/>
    <col min="6407" max="6407" width="10.75" style="11" customWidth="1"/>
    <col min="6408" max="6409" width="13.875" style="11" customWidth="1"/>
    <col min="6410" max="6410" width="13.25" style="11" customWidth="1"/>
    <col min="6411" max="6411" width="16.375" style="11" customWidth="1"/>
    <col min="6412" max="6412" width="34.125" style="11" customWidth="1"/>
    <col min="6413" max="6413" width="0" style="11" hidden="1" customWidth="1"/>
    <col min="6414" max="6414" width="22.125" style="11" customWidth="1"/>
    <col min="6415" max="6656" width="9" style="11"/>
    <col min="6657" max="6657" width="7.375" style="11" customWidth="1"/>
    <col min="6658" max="6658" width="79.375" style="11" customWidth="1"/>
    <col min="6659" max="6659" width="19" style="11" customWidth="1"/>
    <col min="6660" max="6660" width="9.5" style="11" customWidth="1"/>
    <col min="6661" max="6661" width="10.875" style="11" customWidth="1"/>
    <col min="6662" max="6662" width="15.125" style="11" customWidth="1"/>
    <col min="6663" max="6663" width="10.75" style="11" customWidth="1"/>
    <col min="6664" max="6665" width="13.875" style="11" customWidth="1"/>
    <col min="6666" max="6666" width="13.25" style="11" customWidth="1"/>
    <col min="6667" max="6667" width="16.375" style="11" customWidth="1"/>
    <col min="6668" max="6668" width="34.125" style="11" customWidth="1"/>
    <col min="6669" max="6669" width="0" style="11" hidden="1" customWidth="1"/>
    <col min="6670" max="6670" width="22.125" style="11" customWidth="1"/>
    <col min="6671" max="6912" width="9" style="11"/>
    <col min="6913" max="6913" width="7.375" style="11" customWidth="1"/>
    <col min="6914" max="6914" width="79.375" style="11" customWidth="1"/>
    <col min="6915" max="6915" width="19" style="11" customWidth="1"/>
    <col min="6916" max="6916" width="9.5" style="11" customWidth="1"/>
    <col min="6917" max="6917" width="10.875" style="11" customWidth="1"/>
    <col min="6918" max="6918" width="15.125" style="11" customWidth="1"/>
    <col min="6919" max="6919" width="10.75" style="11" customWidth="1"/>
    <col min="6920" max="6921" width="13.875" style="11" customWidth="1"/>
    <col min="6922" max="6922" width="13.25" style="11" customWidth="1"/>
    <col min="6923" max="6923" width="16.375" style="11" customWidth="1"/>
    <col min="6924" max="6924" width="34.125" style="11" customWidth="1"/>
    <col min="6925" max="6925" width="0" style="11" hidden="1" customWidth="1"/>
    <col min="6926" max="6926" width="22.125" style="11" customWidth="1"/>
    <col min="6927" max="7168" width="9" style="11"/>
    <col min="7169" max="7169" width="7.375" style="11" customWidth="1"/>
    <col min="7170" max="7170" width="79.375" style="11" customWidth="1"/>
    <col min="7171" max="7171" width="19" style="11" customWidth="1"/>
    <col min="7172" max="7172" width="9.5" style="11" customWidth="1"/>
    <col min="7173" max="7173" width="10.875" style="11" customWidth="1"/>
    <col min="7174" max="7174" width="15.125" style="11" customWidth="1"/>
    <col min="7175" max="7175" width="10.75" style="11" customWidth="1"/>
    <col min="7176" max="7177" width="13.875" style="11" customWidth="1"/>
    <col min="7178" max="7178" width="13.25" style="11" customWidth="1"/>
    <col min="7179" max="7179" width="16.375" style="11" customWidth="1"/>
    <col min="7180" max="7180" width="34.125" style="11" customWidth="1"/>
    <col min="7181" max="7181" width="0" style="11" hidden="1" customWidth="1"/>
    <col min="7182" max="7182" width="22.125" style="11" customWidth="1"/>
    <col min="7183" max="7424" width="9" style="11"/>
    <col min="7425" max="7425" width="7.375" style="11" customWidth="1"/>
    <col min="7426" max="7426" width="79.375" style="11" customWidth="1"/>
    <col min="7427" max="7427" width="19" style="11" customWidth="1"/>
    <col min="7428" max="7428" width="9.5" style="11" customWidth="1"/>
    <col min="7429" max="7429" width="10.875" style="11" customWidth="1"/>
    <col min="7430" max="7430" width="15.125" style="11" customWidth="1"/>
    <col min="7431" max="7431" width="10.75" style="11" customWidth="1"/>
    <col min="7432" max="7433" width="13.875" style="11" customWidth="1"/>
    <col min="7434" max="7434" width="13.25" style="11" customWidth="1"/>
    <col min="7435" max="7435" width="16.375" style="11" customWidth="1"/>
    <col min="7436" max="7436" width="34.125" style="11" customWidth="1"/>
    <col min="7437" max="7437" width="0" style="11" hidden="1" customWidth="1"/>
    <col min="7438" max="7438" width="22.125" style="11" customWidth="1"/>
    <col min="7439" max="7680" width="9" style="11"/>
    <col min="7681" max="7681" width="7.375" style="11" customWidth="1"/>
    <col min="7682" max="7682" width="79.375" style="11" customWidth="1"/>
    <col min="7683" max="7683" width="19" style="11" customWidth="1"/>
    <col min="7684" max="7684" width="9.5" style="11" customWidth="1"/>
    <col min="7685" max="7685" width="10.875" style="11" customWidth="1"/>
    <col min="7686" max="7686" width="15.125" style="11" customWidth="1"/>
    <col min="7687" max="7687" width="10.75" style="11" customWidth="1"/>
    <col min="7688" max="7689" width="13.875" style="11" customWidth="1"/>
    <col min="7690" max="7690" width="13.25" style="11" customWidth="1"/>
    <col min="7691" max="7691" width="16.375" style="11" customWidth="1"/>
    <col min="7692" max="7692" width="34.125" style="11" customWidth="1"/>
    <col min="7693" max="7693" width="0" style="11" hidden="1" customWidth="1"/>
    <col min="7694" max="7694" width="22.125" style="11" customWidth="1"/>
    <col min="7695" max="7936" width="9" style="11"/>
    <col min="7937" max="7937" width="7.375" style="11" customWidth="1"/>
    <col min="7938" max="7938" width="79.375" style="11" customWidth="1"/>
    <col min="7939" max="7939" width="19" style="11" customWidth="1"/>
    <col min="7940" max="7940" width="9.5" style="11" customWidth="1"/>
    <col min="7941" max="7941" width="10.875" style="11" customWidth="1"/>
    <col min="7942" max="7942" width="15.125" style="11" customWidth="1"/>
    <col min="7943" max="7943" width="10.75" style="11" customWidth="1"/>
    <col min="7944" max="7945" width="13.875" style="11" customWidth="1"/>
    <col min="7946" max="7946" width="13.25" style="11" customWidth="1"/>
    <col min="7947" max="7947" width="16.375" style="11" customWidth="1"/>
    <col min="7948" max="7948" width="34.125" style="11" customWidth="1"/>
    <col min="7949" max="7949" width="0" style="11" hidden="1" customWidth="1"/>
    <col min="7950" max="7950" width="22.125" style="11" customWidth="1"/>
    <col min="7951" max="8192" width="9" style="11"/>
    <col min="8193" max="8193" width="7.375" style="11" customWidth="1"/>
    <col min="8194" max="8194" width="79.375" style="11" customWidth="1"/>
    <col min="8195" max="8195" width="19" style="11" customWidth="1"/>
    <col min="8196" max="8196" width="9.5" style="11" customWidth="1"/>
    <col min="8197" max="8197" width="10.875" style="11" customWidth="1"/>
    <col min="8198" max="8198" width="15.125" style="11" customWidth="1"/>
    <col min="8199" max="8199" width="10.75" style="11" customWidth="1"/>
    <col min="8200" max="8201" width="13.875" style="11" customWidth="1"/>
    <col min="8202" max="8202" width="13.25" style="11" customWidth="1"/>
    <col min="8203" max="8203" width="16.375" style="11" customWidth="1"/>
    <col min="8204" max="8204" width="34.125" style="11" customWidth="1"/>
    <col min="8205" max="8205" width="0" style="11" hidden="1" customWidth="1"/>
    <col min="8206" max="8206" width="22.125" style="11" customWidth="1"/>
    <col min="8207" max="8448" width="9" style="11"/>
    <col min="8449" max="8449" width="7.375" style="11" customWidth="1"/>
    <col min="8450" max="8450" width="79.375" style="11" customWidth="1"/>
    <col min="8451" max="8451" width="19" style="11" customWidth="1"/>
    <col min="8452" max="8452" width="9.5" style="11" customWidth="1"/>
    <col min="8453" max="8453" width="10.875" style="11" customWidth="1"/>
    <col min="8454" max="8454" width="15.125" style="11" customWidth="1"/>
    <col min="8455" max="8455" width="10.75" style="11" customWidth="1"/>
    <col min="8456" max="8457" width="13.875" style="11" customWidth="1"/>
    <col min="8458" max="8458" width="13.25" style="11" customWidth="1"/>
    <col min="8459" max="8459" width="16.375" style="11" customWidth="1"/>
    <col min="8460" max="8460" width="34.125" style="11" customWidth="1"/>
    <col min="8461" max="8461" width="0" style="11" hidden="1" customWidth="1"/>
    <col min="8462" max="8462" width="22.125" style="11" customWidth="1"/>
    <col min="8463" max="8704" width="9" style="11"/>
    <col min="8705" max="8705" width="7.375" style="11" customWidth="1"/>
    <col min="8706" max="8706" width="79.375" style="11" customWidth="1"/>
    <col min="8707" max="8707" width="19" style="11" customWidth="1"/>
    <col min="8708" max="8708" width="9.5" style="11" customWidth="1"/>
    <col min="8709" max="8709" width="10.875" style="11" customWidth="1"/>
    <col min="8710" max="8710" width="15.125" style="11" customWidth="1"/>
    <col min="8711" max="8711" width="10.75" style="11" customWidth="1"/>
    <col min="8712" max="8713" width="13.875" style="11" customWidth="1"/>
    <col min="8714" max="8714" width="13.25" style="11" customWidth="1"/>
    <col min="8715" max="8715" width="16.375" style="11" customWidth="1"/>
    <col min="8716" max="8716" width="34.125" style="11" customWidth="1"/>
    <col min="8717" max="8717" width="0" style="11" hidden="1" customWidth="1"/>
    <col min="8718" max="8718" width="22.125" style="11" customWidth="1"/>
    <col min="8719" max="8960" width="9" style="11"/>
    <col min="8961" max="8961" width="7.375" style="11" customWidth="1"/>
    <col min="8962" max="8962" width="79.375" style="11" customWidth="1"/>
    <col min="8963" max="8963" width="19" style="11" customWidth="1"/>
    <col min="8964" max="8964" width="9.5" style="11" customWidth="1"/>
    <col min="8965" max="8965" width="10.875" style="11" customWidth="1"/>
    <col min="8966" max="8966" width="15.125" style="11" customWidth="1"/>
    <col min="8967" max="8967" width="10.75" style="11" customWidth="1"/>
    <col min="8968" max="8969" width="13.875" style="11" customWidth="1"/>
    <col min="8970" max="8970" width="13.25" style="11" customWidth="1"/>
    <col min="8971" max="8971" width="16.375" style="11" customWidth="1"/>
    <col min="8972" max="8972" width="34.125" style="11" customWidth="1"/>
    <col min="8973" max="8973" width="0" style="11" hidden="1" customWidth="1"/>
    <col min="8974" max="8974" width="22.125" style="11" customWidth="1"/>
    <col min="8975" max="9216" width="9" style="11"/>
    <col min="9217" max="9217" width="7.375" style="11" customWidth="1"/>
    <col min="9218" max="9218" width="79.375" style="11" customWidth="1"/>
    <col min="9219" max="9219" width="19" style="11" customWidth="1"/>
    <col min="9220" max="9220" width="9.5" style="11" customWidth="1"/>
    <col min="9221" max="9221" width="10.875" style="11" customWidth="1"/>
    <col min="9222" max="9222" width="15.125" style="11" customWidth="1"/>
    <col min="9223" max="9223" width="10.75" style="11" customWidth="1"/>
    <col min="9224" max="9225" width="13.875" style="11" customWidth="1"/>
    <col min="9226" max="9226" width="13.25" style="11" customWidth="1"/>
    <col min="9227" max="9227" width="16.375" style="11" customWidth="1"/>
    <col min="9228" max="9228" width="34.125" style="11" customWidth="1"/>
    <col min="9229" max="9229" width="0" style="11" hidden="1" customWidth="1"/>
    <col min="9230" max="9230" width="22.125" style="11" customWidth="1"/>
    <col min="9231" max="9472" width="9" style="11"/>
    <col min="9473" max="9473" width="7.375" style="11" customWidth="1"/>
    <col min="9474" max="9474" width="79.375" style="11" customWidth="1"/>
    <col min="9475" max="9475" width="19" style="11" customWidth="1"/>
    <col min="9476" max="9476" width="9.5" style="11" customWidth="1"/>
    <col min="9477" max="9477" width="10.875" style="11" customWidth="1"/>
    <col min="9478" max="9478" width="15.125" style="11" customWidth="1"/>
    <col min="9479" max="9479" width="10.75" style="11" customWidth="1"/>
    <col min="9480" max="9481" width="13.875" style="11" customWidth="1"/>
    <col min="9482" max="9482" width="13.25" style="11" customWidth="1"/>
    <col min="9483" max="9483" width="16.375" style="11" customWidth="1"/>
    <col min="9484" max="9484" width="34.125" style="11" customWidth="1"/>
    <col min="9485" max="9485" width="0" style="11" hidden="1" customWidth="1"/>
    <col min="9486" max="9486" width="22.125" style="11" customWidth="1"/>
    <col min="9487" max="9728" width="9" style="11"/>
    <col min="9729" max="9729" width="7.375" style="11" customWidth="1"/>
    <col min="9730" max="9730" width="79.375" style="11" customWidth="1"/>
    <col min="9731" max="9731" width="19" style="11" customWidth="1"/>
    <col min="9732" max="9732" width="9.5" style="11" customWidth="1"/>
    <col min="9733" max="9733" width="10.875" style="11" customWidth="1"/>
    <col min="9734" max="9734" width="15.125" style="11" customWidth="1"/>
    <col min="9735" max="9735" width="10.75" style="11" customWidth="1"/>
    <col min="9736" max="9737" width="13.875" style="11" customWidth="1"/>
    <col min="9738" max="9738" width="13.25" style="11" customWidth="1"/>
    <col min="9739" max="9739" width="16.375" style="11" customWidth="1"/>
    <col min="9740" max="9740" width="34.125" style="11" customWidth="1"/>
    <col min="9741" max="9741" width="0" style="11" hidden="1" customWidth="1"/>
    <col min="9742" max="9742" width="22.125" style="11" customWidth="1"/>
    <col min="9743" max="9984" width="9" style="11"/>
    <col min="9985" max="9985" width="7.375" style="11" customWidth="1"/>
    <col min="9986" max="9986" width="79.375" style="11" customWidth="1"/>
    <col min="9987" max="9987" width="19" style="11" customWidth="1"/>
    <col min="9988" max="9988" width="9.5" style="11" customWidth="1"/>
    <col min="9989" max="9989" width="10.875" style="11" customWidth="1"/>
    <col min="9990" max="9990" width="15.125" style="11" customWidth="1"/>
    <col min="9991" max="9991" width="10.75" style="11" customWidth="1"/>
    <col min="9992" max="9993" width="13.875" style="11" customWidth="1"/>
    <col min="9994" max="9994" width="13.25" style="11" customWidth="1"/>
    <col min="9995" max="9995" width="16.375" style="11" customWidth="1"/>
    <col min="9996" max="9996" width="34.125" style="11" customWidth="1"/>
    <col min="9997" max="9997" width="0" style="11" hidden="1" customWidth="1"/>
    <col min="9998" max="9998" width="22.125" style="11" customWidth="1"/>
    <col min="9999" max="10240" width="9" style="11"/>
    <col min="10241" max="10241" width="7.375" style="11" customWidth="1"/>
    <col min="10242" max="10242" width="79.375" style="11" customWidth="1"/>
    <col min="10243" max="10243" width="19" style="11" customWidth="1"/>
    <col min="10244" max="10244" width="9.5" style="11" customWidth="1"/>
    <col min="10245" max="10245" width="10.875" style="11" customWidth="1"/>
    <col min="10246" max="10246" width="15.125" style="11" customWidth="1"/>
    <col min="10247" max="10247" width="10.75" style="11" customWidth="1"/>
    <col min="10248" max="10249" width="13.875" style="11" customWidth="1"/>
    <col min="10250" max="10250" width="13.25" style="11" customWidth="1"/>
    <col min="10251" max="10251" width="16.375" style="11" customWidth="1"/>
    <col min="10252" max="10252" width="34.125" style="11" customWidth="1"/>
    <col min="10253" max="10253" width="0" style="11" hidden="1" customWidth="1"/>
    <col min="10254" max="10254" width="22.125" style="11" customWidth="1"/>
    <col min="10255" max="10496" width="9" style="11"/>
    <col min="10497" max="10497" width="7.375" style="11" customWidth="1"/>
    <col min="10498" max="10498" width="79.375" style="11" customWidth="1"/>
    <col min="10499" max="10499" width="19" style="11" customWidth="1"/>
    <col min="10500" max="10500" width="9.5" style="11" customWidth="1"/>
    <col min="10501" max="10501" width="10.875" style="11" customWidth="1"/>
    <col min="10502" max="10502" width="15.125" style="11" customWidth="1"/>
    <col min="10503" max="10503" width="10.75" style="11" customWidth="1"/>
    <col min="10504" max="10505" width="13.875" style="11" customWidth="1"/>
    <col min="10506" max="10506" width="13.25" style="11" customWidth="1"/>
    <col min="10507" max="10507" width="16.375" style="11" customWidth="1"/>
    <col min="10508" max="10508" width="34.125" style="11" customWidth="1"/>
    <col min="10509" max="10509" width="0" style="11" hidden="1" customWidth="1"/>
    <col min="10510" max="10510" width="22.125" style="11" customWidth="1"/>
    <col min="10511" max="10752" width="9" style="11"/>
    <col min="10753" max="10753" width="7.375" style="11" customWidth="1"/>
    <col min="10754" max="10754" width="79.375" style="11" customWidth="1"/>
    <col min="10755" max="10755" width="19" style="11" customWidth="1"/>
    <col min="10756" max="10756" width="9.5" style="11" customWidth="1"/>
    <col min="10757" max="10757" width="10.875" style="11" customWidth="1"/>
    <col min="10758" max="10758" width="15.125" style="11" customWidth="1"/>
    <col min="10759" max="10759" width="10.75" style="11" customWidth="1"/>
    <col min="10760" max="10761" width="13.875" style="11" customWidth="1"/>
    <col min="10762" max="10762" width="13.25" style="11" customWidth="1"/>
    <col min="10763" max="10763" width="16.375" style="11" customWidth="1"/>
    <col min="10764" max="10764" width="34.125" style="11" customWidth="1"/>
    <col min="10765" max="10765" width="0" style="11" hidden="1" customWidth="1"/>
    <col min="10766" max="10766" width="22.125" style="11" customWidth="1"/>
    <col min="10767" max="11008" width="9" style="11"/>
    <col min="11009" max="11009" width="7.375" style="11" customWidth="1"/>
    <col min="11010" max="11010" width="79.375" style="11" customWidth="1"/>
    <col min="11011" max="11011" width="19" style="11" customWidth="1"/>
    <col min="11012" max="11012" width="9.5" style="11" customWidth="1"/>
    <col min="11013" max="11013" width="10.875" style="11" customWidth="1"/>
    <col min="11014" max="11014" width="15.125" style="11" customWidth="1"/>
    <col min="11015" max="11015" width="10.75" style="11" customWidth="1"/>
    <col min="11016" max="11017" width="13.875" style="11" customWidth="1"/>
    <col min="11018" max="11018" width="13.25" style="11" customWidth="1"/>
    <col min="11019" max="11019" width="16.375" style="11" customWidth="1"/>
    <col min="11020" max="11020" width="34.125" style="11" customWidth="1"/>
    <col min="11021" max="11021" width="0" style="11" hidden="1" customWidth="1"/>
    <col min="11022" max="11022" width="22.125" style="11" customWidth="1"/>
    <col min="11023" max="11264" width="9" style="11"/>
    <col min="11265" max="11265" width="7.375" style="11" customWidth="1"/>
    <col min="11266" max="11266" width="79.375" style="11" customWidth="1"/>
    <col min="11267" max="11267" width="19" style="11" customWidth="1"/>
    <col min="11268" max="11268" width="9.5" style="11" customWidth="1"/>
    <col min="11269" max="11269" width="10.875" style="11" customWidth="1"/>
    <col min="11270" max="11270" width="15.125" style="11" customWidth="1"/>
    <col min="11271" max="11271" width="10.75" style="11" customWidth="1"/>
    <col min="11272" max="11273" width="13.875" style="11" customWidth="1"/>
    <col min="11274" max="11274" width="13.25" style="11" customWidth="1"/>
    <col min="11275" max="11275" width="16.375" style="11" customWidth="1"/>
    <col min="11276" max="11276" width="34.125" style="11" customWidth="1"/>
    <col min="11277" max="11277" width="0" style="11" hidden="1" customWidth="1"/>
    <col min="11278" max="11278" width="22.125" style="11" customWidth="1"/>
    <col min="11279" max="11520" width="9" style="11"/>
    <col min="11521" max="11521" width="7.375" style="11" customWidth="1"/>
    <col min="11522" max="11522" width="79.375" style="11" customWidth="1"/>
    <col min="11523" max="11523" width="19" style="11" customWidth="1"/>
    <col min="11524" max="11524" width="9.5" style="11" customWidth="1"/>
    <col min="11525" max="11525" width="10.875" style="11" customWidth="1"/>
    <col min="11526" max="11526" width="15.125" style="11" customWidth="1"/>
    <col min="11527" max="11527" width="10.75" style="11" customWidth="1"/>
    <col min="11528" max="11529" width="13.875" style="11" customWidth="1"/>
    <col min="11530" max="11530" width="13.25" style="11" customWidth="1"/>
    <col min="11531" max="11531" width="16.375" style="11" customWidth="1"/>
    <col min="11532" max="11532" width="34.125" style="11" customWidth="1"/>
    <col min="11533" max="11533" width="0" style="11" hidden="1" customWidth="1"/>
    <col min="11534" max="11534" width="22.125" style="11" customWidth="1"/>
    <col min="11535" max="11776" width="9" style="11"/>
    <col min="11777" max="11777" width="7.375" style="11" customWidth="1"/>
    <col min="11778" max="11778" width="79.375" style="11" customWidth="1"/>
    <col min="11779" max="11779" width="19" style="11" customWidth="1"/>
    <col min="11780" max="11780" width="9.5" style="11" customWidth="1"/>
    <col min="11781" max="11781" width="10.875" style="11" customWidth="1"/>
    <col min="11782" max="11782" width="15.125" style="11" customWidth="1"/>
    <col min="11783" max="11783" width="10.75" style="11" customWidth="1"/>
    <col min="11784" max="11785" width="13.875" style="11" customWidth="1"/>
    <col min="11786" max="11786" width="13.25" style="11" customWidth="1"/>
    <col min="11787" max="11787" width="16.375" style="11" customWidth="1"/>
    <col min="11788" max="11788" width="34.125" style="11" customWidth="1"/>
    <col min="11789" max="11789" width="0" style="11" hidden="1" customWidth="1"/>
    <col min="11790" max="11790" width="22.125" style="11" customWidth="1"/>
    <col min="11791" max="12032" width="9" style="11"/>
    <col min="12033" max="12033" width="7.375" style="11" customWidth="1"/>
    <col min="12034" max="12034" width="79.375" style="11" customWidth="1"/>
    <col min="12035" max="12035" width="19" style="11" customWidth="1"/>
    <col min="12036" max="12036" width="9.5" style="11" customWidth="1"/>
    <col min="12037" max="12037" width="10.875" style="11" customWidth="1"/>
    <col min="12038" max="12038" width="15.125" style="11" customWidth="1"/>
    <col min="12039" max="12039" width="10.75" style="11" customWidth="1"/>
    <col min="12040" max="12041" width="13.875" style="11" customWidth="1"/>
    <col min="12042" max="12042" width="13.25" style="11" customWidth="1"/>
    <col min="12043" max="12043" width="16.375" style="11" customWidth="1"/>
    <col min="12044" max="12044" width="34.125" style="11" customWidth="1"/>
    <col min="12045" max="12045" width="0" style="11" hidden="1" customWidth="1"/>
    <col min="12046" max="12046" width="22.125" style="11" customWidth="1"/>
    <col min="12047" max="12288" width="9" style="11"/>
    <col min="12289" max="12289" width="7.375" style="11" customWidth="1"/>
    <col min="12290" max="12290" width="79.375" style="11" customWidth="1"/>
    <col min="12291" max="12291" width="19" style="11" customWidth="1"/>
    <col min="12292" max="12292" width="9.5" style="11" customWidth="1"/>
    <col min="12293" max="12293" width="10.875" style="11" customWidth="1"/>
    <col min="12294" max="12294" width="15.125" style="11" customWidth="1"/>
    <col min="12295" max="12295" width="10.75" style="11" customWidth="1"/>
    <col min="12296" max="12297" width="13.875" style="11" customWidth="1"/>
    <col min="12298" max="12298" width="13.25" style="11" customWidth="1"/>
    <col min="12299" max="12299" width="16.375" style="11" customWidth="1"/>
    <col min="12300" max="12300" width="34.125" style="11" customWidth="1"/>
    <col min="12301" max="12301" width="0" style="11" hidden="1" customWidth="1"/>
    <col min="12302" max="12302" width="22.125" style="11" customWidth="1"/>
    <col min="12303" max="12544" width="9" style="11"/>
    <col min="12545" max="12545" width="7.375" style="11" customWidth="1"/>
    <col min="12546" max="12546" width="79.375" style="11" customWidth="1"/>
    <col min="12547" max="12547" width="19" style="11" customWidth="1"/>
    <col min="12548" max="12548" width="9.5" style="11" customWidth="1"/>
    <col min="12549" max="12549" width="10.875" style="11" customWidth="1"/>
    <col min="12550" max="12550" width="15.125" style="11" customWidth="1"/>
    <col min="12551" max="12551" width="10.75" style="11" customWidth="1"/>
    <col min="12552" max="12553" width="13.875" style="11" customWidth="1"/>
    <col min="12554" max="12554" width="13.25" style="11" customWidth="1"/>
    <col min="12555" max="12555" width="16.375" style="11" customWidth="1"/>
    <col min="12556" max="12556" width="34.125" style="11" customWidth="1"/>
    <col min="12557" max="12557" width="0" style="11" hidden="1" customWidth="1"/>
    <col min="12558" max="12558" width="22.125" style="11" customWidth="1"/>
    <col min="12559" max="12800" width="9" style="11"/>
    <col min="12801" max="12801" width="7.375" style="11" customWidth="1"/>
    <col min="12802" max="12802" width="79.375" style="11" customWidth="1"/>
    <col min="12803" max="12803" width="19" style="11" customWidth="1"/>
    <col min="12804" max="12804" width="9.5" style="11" customWidth="1"/>
    <col min="12805" max="12805" width="10.875" style="11" customWidth="1"/>
    <col min="12806" max="12806" width="15.125" style="11" customWidth="1"/>
    <col min="12807" max="12807" width="10.75" style="11" customWidth="1"/>
    <col min="12808" max="12809" width="13.875" style="11" customWidth="1"/>
    <col min="12810" max="12810" width="13.25" style="11" customWidth="1"/>
    <col min="12811" max="12811" width="16.375" style="11" customWidth="1"/>
    <col min="12812" max="12812" width="34.125" style="11" customWidth="1"/>
    <col min="12813" max="12813" width="0" style="11" hidden="1" customWidth="1"/>
    <col min="12814" max="12814" width="22.125" style="11" customWidth="1"/>
    <col min="12815" max="13056" width="9" style="11"/>
    <col min="13057" max="13057" width="7.375" style="11" customWidth="1"/>
    <col min="13058" max="13058" width="79.375" style="11" customWidth="1"/>
    <col min="13059" max="13059" width="19" style="11" customWidth="1"/>
    <col min="13060" max="13060" width="9.5" style="11" customWidth="1"/>
    <col min="13061" max="13061" width="10.875" style="11" customWidth="1"/>
    <col min="13062" max="13062" width="15.125" style="11" customWidth="1"/>
    <col min="13063" max="13063" width="10.75" style="11" customWidth="1"/>
    <col min="13064" max="13065" width="13.875" style="11" customWidth="1"/>
    <col min="13066" max="13066" width="13.25" style="11" customWidth="1"/>
    <col min="13067" max="13067" width="16.375" style="11" customWidth="1"/>
    <col min="13068" max="13068" width="34.125" style="11" customWidth="1"/>
    <col min="13069" max="13069" width="0" style="11" hidden="1" customWidth="1"/>
    <col min="13070" max="13070" width="22.125" style="11" customWidth="1"/>
    <col min="13071" max="13312" width="9" style="11"/>
    <col min="13313" max="13313" width="7.375" style="11" customWidth="1"/>
    <col min="13314" max="13314" width="79.375" style="11" customWidth="1"/>
    <col min="13315" max="13315" width="19" style="11" customWidth="1"/>
    <col min="13316" max="13316" width="9.5" style="11" customWidth="1"/>
    <col min="13317" max="13317" width="10.875" style="11" customWidth="1"/>
    <col min="13318" max="13318" width="15.125" style="11" customWidth="1"/>
    <col min="13319" max="13319" width="10.75" style="11" customWidth="1"/>
    <col min="13320" max="13321" width="13.875" style="11" customWidth="1"/>
    <col min="13322" max="13322" width="13.25" style="11" customWidth="1"/>
    <col min="13323" max="13323" width="16.375" style="11" customWidth="1"/>
    <col min="13324" max="13324" width="34.125" style="11" customWidth="1"/>
    <col min="13325" max="13325" width="0" style="11" hidden="1" customWidth="1"/>
    <col min="13326" max="13326" width="22.125" style="11" customWidth="1"/>
    <col min="13327" max="13568" width="9" style="11"/>
    <col min="13569" max="13569" width="7.375" style="11" customWidth="1"/>
    <col min="13570" max="13570" width="79.375" style="11" customWidth="1"/>
    <col min="13571" max="13571" width="19" style="11" customWidth="1"/>
    <col min="13572" max="13572" width="9.5" style="11" customWidth="1"/>
    <col min="13573" max="13573" width="10.875" style="11" customWidth="1"/>
    <col min="13574" max="13574" width="15.125" style="11" customWidth="1"/>
    <col min="13575" max="13575" width="10.75" style="11" customWidth="1"/>
    <col min="13576" max="13577" width="13.875" style="11" customWidth="1"/>
    <col min="13578" max="13578" width="13.25" style="11" customWidth="1"/>
    <col min="13579" max="13579" width="16.375" style="11" customWidth="1"/>
    <col min="13580" max="13580" width="34.125" style="11" customWidth="1"/>
    <col min="13581" max="13581" width="0" style="11" hidden="1" customWidth="1"/>
    <col min="13582" max="13582" width="22.125" style="11" customWidth="1"/>
    <col min="13583" max="13824" width="9" style="11"/>
    <col min="13825" max="13825" width="7.375" style="11" customWidth="1"/>
    <col min="13826" max="13826" width="79.375" style="11" customWidth="1"/>
    <col min="13827" max="13827" width="19" style="11" customWidth="1"/>
    <col min="13828" max="13828" width="9.5" style="11" customWidth="1"/>
    <col min="13829" max="13829" width="10.875" style="11" customWidth="1"/>
    <col min="13830" max="13830" width="15.125" style="11" customWidth="1"/>
    <col min="13831" max="13831" width="10.75" style="11" customWidth="1"/>
    <col min="13832" max="13833" width="13.875" style="11" customWidth="1"/>
    <col min="13834" max="13834" width="13.25" style="11" customWidth="1"/>
    <col min="13835" max="13835" width="16.375" style="11" customWidth="1"/>
    <col min="13836" max="13836" width="34.125" style="11" customWidth="1"/>
    <col min="13837" max="13837" width="0" style="11" hidden="1" customWidth="1"/>
    <col min="13838" max="13838" width="22.125" style="11" customWidth="1"/>
    <col min="13839" max="14080" width="9" style="11"/>
    <col min="14081" max="14081" width="7.375" style="11" customWidth="1"/>
    <col min="14082" max="14082" width="79.375" style="11" customWidth="1"/>
    <col min="14083" max="14083" width="19" style="11" customWidth="1"/>
    <col min="14084" max="14084" width="9.5" style="11" customWidth="1"/>
    <col min="14085" max="14085" width="10.875" style="11" customWidth="1"/>
    <col min="14086" max="14086" width="15.125" style="11" customWidth="1"/>
    <col min="14087" max="14087" width="10.75" style="11" customWidth="1"/>
    <col min="14088" max="14089" width="13.875" style="11" customWidth="1"/>
    <col min="14090" max="14090" width="13.25" style="11" customWidth="1"/>
    <col min="14091" max="14091" width="16.375" style="11" customWidth="1"/>
    <col min="14092" max="14092" width="34.125" style="11" customWidth="1"/>
    <col min="14093" max="14093" width="0" style="11" hidden="1" customWidth="1"/>
    <col min="14094" max="14094" width="22.125" style="11" customWidth="1"/>
    <col min="14095" max="14336" width="9" style="11"/>
    <col min="14337" max="14337" width="7.375" style="11" customWidth="1"/>
    <col min="14338" max="14338" width="79.375" style="11" customWidth="1"/>
    <col min="14339" max="14339" width="19" style="11" customWidth="1"/>
    <col min="14340" max="14340" width="9.5" style="11" customWidth="1"/>
    <col min="14341" max="14341" width="10.875" style="11" customWidth="1"/>
    <col min="14342" max="14342" width="15.125" style="11" customWidth="1"/>
    <col min="14343" max="14343" width="10.75" style="11" customWidth="1"/>
    <col min="14344" max="14345" width="13.875" style="11" customWidth="1"/>
    <col min="14346" max="14346" width="13.25" style="11" customWidth="1"/>
    <col min="14347" max="14347" width="16.375" style="11" customWidth="1"/>
    <col min="14348" max="14348" width="34.125" style="11" customWidth="1"/>
    <col min="14349" max="14349" width="0" style="11" hidden="1" customWidth="1"/>
    <col min="14350" max="14350" width="22.125" style="11" customWidth="1"/>
    <col min="14351" max="14592" width="9" style="11"/>
    <col min="14593" max="14593" width="7.375" style="11" customWidth="1"/>
    <col min="14594" max="14594" width="79.375" style="11" customWidth="1"/>
    <col min="14595" max="14595" width="19" style="11" customWidth="1"/>
    <col min="14596" max="14596" width="9.5" style="11" customWidth="1"/>
    <col min="14597" max="14597" width="10.875" style="11" customWidth="1"/>
    <col min="14598" max="14598" width="15.125" style="11" customWidth="1"/>
    <col min="14599" max="14599" width="10.75" style="11" customWidth="1"/>
    <col min="14600" max="14601" width="13.875" style="11" customWidth="1"/>
    <col min="14602" max="14602" width="13.25" style="11" customWidth="1"/>
    <col min="14603" max="14603" width="16.375" style="11" customWidth="1"/>
    <col min="14604" max="14604" width="34.125" style="11" customWidth="1"/>
    <col min="14605" max="14605" width="0" style="11" hidden="1" customWidth="1"/>
    <col min="14606" max="14606" width="22.125" style="11" customWidth="1"/>
    <col min="14607" max="14848" width="9" style="11"/>
    <col min="14849" max="14849" width="7.375" style="11" customWidth="1"/>
    <col min="14850" max="14850" width="79.375" style="11" customWidth="1"/>
    <col min="14851" max="14851" width="19" style="11" customWidth="1"/>
    <col min="14852" max="14852" width="9.5" style="11" customWidth="1"/>
    <col min="14853" max="14853" width="10.875" style="11" customWidth="1"/>
    <col min="14854" max="14854" width="15.125" style="11" customWidth="1"/>
    <col min="14855" max="14855" width="10.75" style="11" customWidth="1"/>
    <col min="14856" max="14857" width="13.875" style="11" customWidth="1"/>
    <col min="14858" max="14858" width="13.25" style="11" customWidth="1"/>
    <col min="14859" max="14859" width="16.375" style="11" customWidth="1"/>
    <col min="14860" max="14860" width="34.125" style="11" customWidth="1"/>
    <col min="14861" max="14861" width="0" style="11" hidden="1" customWidth="1"/>
    <col min="14862" max="14862" width="22.125" style="11" customWidth="1"/>
    <col min="14863" max="15104" width="9" style="11"/>
    <col min="15105" max="15105" width="7.375" style="11" customWidth="1"/>
    <col min="15106" max="15106" width="79.375" style="11" customWidth="1"/>
    <col min="15107" max="15107" width="19" style="11" customWidth="1"/>
    <col min="15108" max="15108" width="9.5" style="11" customWidth="1"/>
    <col min="15109" max="15109" width="10.875" style="11" customWidth="1"/>
    <col min="15110" max="15110" width="15.125" style="11" customWidth="1"/>
    <col min="15111" max="15111" width="10.75" style="11" customWidth="1"/>
    <col min="15112" max="15113" width="13.875" style="11" customWidth="1"/>
    <col min="15114" max="15114" width="13.25" style="11" customWidth="1"/>
    <col min="15115" max="15115" width="16.375" style="11" customWidth="1"/>
    <col min="15116" max="15116" width="34.125" style="11" customWidth="1"/>
    <col min="15117" max="15117" width="0" style="11" hidden="1" customWidth="1"/>
    <col min="15118" max="15118" width="22.125" style="11" customWidth="1"/>
    <col min="15119" max="15360" width="9" style="11"/>
    <col min="15361" max="15361" width="7.375" style="11" customWidth="1"/>
    <col min="15362" max="15362" width="79.375" style="11" customWidth="1"/>
    <col min="15363" max="15363" width="19" style="11" customWidth="1"/>
    <col min="15364" max="15364" width="9.5" style="11" customWidth="1"/>
    <col min="15365" max="15365" width="10.875" style="11" customWidth="1"/>
    <col min="15366" max="15366" width="15.125" style="11" customWidth="1"/>
    <col min="15367" max="15367" width="10.75" style="11" customWidth="1"/>
    <col min="15368" max="15369" width="13.875" style="11" customWidth="1"/>
    <col min="15370" max="15370" width="13.25" style="11" customWidth="1"/>
    <col min="15371" max="15371" width="16.375" style="11" customWidth="1"/>
    <col min="15372" max="15372" width="34.125" style="11" customWidth="1"/>
    <col min="15373" max="15373" width="0" style="11" hidden="1" customWidth="1"/>
    <col min="15374" max="15374" width="22.125" style="11" customWidth="1"/>
    <col min="15375" max="15616" width="9" style="11"/>
    <col min="15617" max="15617" width="7.375" style="11" customWidth="1"/>
    <col min="15618" max="15618" width="79.375" style="11" customWidth="1"/>
    <col min="15619" max="15619" width="19" style="11" customWidth="1"/>
    <col min="15620" max="15620" width="9.5" style="11" customWidth="1"/>
    <col min="15621" max="15621" width="10.875" style="11" customWidth="1"/>
    <col min="15622" max="15622" width="15.125" style="11" customWidth="1"/>
    <col min="15623" max="15623" width="10.75" style="11" customWidth="1"/>
    <col min="15624" max="15625" width="13.875" style="11" customWidth="1"/>
    <col min="15626" max="15626" width="13.25" style="11" customWidth="1"/>
    <col min="15627" max="15627" width="16.375" style="11" customWidth="1"/>
    <col min="15628" max="15628" width="34.125" style="11" customWidth="1"/>
    <col min="15629" max="15629" width="0" style="11" hidden="1" customWidth="1"/>
    <col min="15630" max="15630" width="22.125" style="11" customWidth="1"/>
    <col min="15631" max="15872" width="9" style="11"/>
    <col min="15873" max="15873" width="7.375" style="11" customWidth="1"/>
    <col min="15874" max="15874" width="79.375" style="11" customWidth="1"/>
    <col min="15875" max="15875" width="19" style="11" customWidth="1"/>
    <col min="15876" max="15876" width="9.5" style="11" customWidth="1"/>
    <col min="15877" max="15877" width="10.875" style="11" customWidth="1"/>
    <col min="15878" max="15878" width="15.125" style="11" customWidth="1"/>
    <col min="15879" max="15879" width="10.75" style="11" customWidth="1"/>
    <col min="15880" max="15881" width="13.875" style="11" customWidth="1"/>
    <col min="15882" max="15882" width="13.25" style="11" customWidth="1"/>
    <col min="15883" max="15883" width="16.375" style="11" customWidth="1"/>
    <col min="15884" max="15884" width="34.125" style="11" customWidth="1"/>
    <col min="15885" max="15885" width="0" style="11" hidden="1" customWidth="1"/>
    <col min="15886" max="15886" width="22.125" style="11" customWidth="1"/>
    <col min="15887" max="16128" width="9" style="11"/>
    <col min="16129" max="16129" width="7.375" style="11" customWidth="1"/>
    <col min="16130" max="16130" width="79.375" style="11" customWidth="1"/>
    <col min="16131" max="16131" width="19" style="11" customWidth="1"/>
    <col min="16132" max="16132" width="9.5" style="11" customWidth="1"/>
    <col min="16133" max="16133" width="10.875" style="11" customWidth="1"/>
    <col min="16134" max="16134" width="15.125" style="11" customWidth="1"/>
    <col min="16135" max="16135" width="10.75" style="11" customWidth="1"/>
    <col min="16136" max="16137" width="13.875" style="11" customWidth="1"/>
    <col min="16138" max="16138" width="13.25" style="11" customWidth="1"/>
    <col min="16139" max="16139" width="16.375" style="11" customWidth="1"/>
    <col min="16140" max="16140" width="34.125" style="11" customWidth="1"/>
    <col min="16141" max="16141" width="0" style="11" hidden="1" customWidth="1"/>
    <col min="16142" max="16142" width="22.125" style="11" customWidth="1"/>
    <col min="16143" max="16384" width="9" style="11"/>
  </cols>
  <sheetData>
    <row r="1" spans="1:14" ht="57.75" customHeight="1" x14ac:dyDescent="0.25">
      <c r="K1" s="142" t="s">
        <v>217</v>
      </c>
      <c r="L1" s="142"/>
    </row>
    <row r="3" spans="1:14" s="6" customFormat="1" ht="69" customHeight="1" x14ac:dyDescent="0.25">
      <c r="A3" s="1"/>
      <c r="B3" s="136"/>
      <c r="C3" s="4"/>
      <c r="D3" s="4"/>
      <c r="E3" s="4"/>
      <c r="F3" s="4"/>
      <c r="G3" s="4"/>
      <c r="H3" s="135"/>
      <c r="K3" s="258" t="s">
        <v>215</v>
      </c>
      <c r="L3" s="258"/>
    </row>
    <row r="4" spans="1:14" s="6" customFormat="1" ht="41.25" customHeight="1" x14ac:dyDescent="0.25">
      <c r="A4" s="143" t="s">
        <v>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4" s="6" customFormat="1" ht="32.25" customHeight="1" x14ac:dyDescent="0.25">
      <c r="A5" s="144" t="s">
        <v>2</v>
      </c>
      <c r="B5" s="144" t="s">
        <v>164</v>
      </c>
      <c r="C5" s="144" t="s">
        <v>4</v>
      </c>
      <c r="D5" s="144" t="s">
        <v>5</v>
      </c>
      <c r="E5" s="144"/>
      <c r="F5" s="144"/>
      <c r="G5" s="144"/>
      <c r="H5" s="146" t="s">
        <v>6</v>
      </c>
      <c r="I5" s="146"/>
      <c r="J5" s="146"/>
      <c r="K5" s="147"/>
      <c r="L5" s="148" t="s">
        <v>7</v>
      </c>
    </row>
    <row r="6" spans="1:14" s="6" customFormat="1" ht="68.25" customHeight="1" x14ac:dyDescent="0.25">
      <c r="A6" s="144"/>
      <c r="B6" s="144"/>
      <c r="C6" s="144"/>
      <c r="D6" s="9" t="s">
        <v>4</v>
      </c>
      <c r="E6" s="9" t="s">
        <v>8</v>
      </c>
      <c r="F6" s="9" t="s">
        <v>9</v>
      </c>
      <c r="G6" s="9" t="s">
        <v>10</v>
      </c>
      <c r="H6" s="9">
        <v>2022</v>
      </c>
      <c r="I6" s="9">
        <v>2023</v>
      </c>
      <c r="J6" s="9">
        <v>2024</v>
      </c>
      <c r="K6" s="9" t="s">
        <v>11</v>
      </c>
      <c r="L6" s="148"/>
    </row>
    <row r="7" spans="1:14" s="6" customFormat="1" ht="37.5" customHeight="1" x14ac:dyDescent="0.25">
      <c r="A7" s="160" t="s">
        <v>214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2"/>
    </row>
    <row r="8" spans="1:14" ht="27" customHeight="1" x14ac:dyDescent="0.25">
      <c r="A8" s="163" t="s">
        <v>213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4" ht="33.75" customHeight="1" x14ac:dyDescent="0.25">
      <c r="A9" s="164" t="s">
        <v>212</v>
      </c>
      <c r="B9" s="164"/>
      <c r="C9" s="164"/>
      <c r="D9" s="164"/>
      <c r="E9" s="164"/>
      <c r="F9" s="164"/>
      <c r="G9" s="164"/>
      <c r="H9" s="164"/>
      <c r="I9" s="38"/>
      <c r="J9" s="38"/>
      <c r="K9" s="38"/>
      <c r="L9" s="38"/>
      <c r="N9" s="140"/>
    </row>
    <row r="10" spans="1:14" ht="77.25" customHeight="1" x14ac:dyDescent="0.25">
      <c r="A10" s="182" t="s">
        <v>165</v>
      </c>
      <c r="B10" s="149" t="s">
        <v>211</v>
      </c>
      <c r="C10" s="153" t="s">
        <v>17</v>
      </c>
      <c r="D10" s="149" t="s">
        <v>99</v>
      </c>
      <c r="E10" s="149" t="s">
        <v>166</v>
      </c>
      <c r="F10" s="149" t="s">
        <v>210</v>
      </c>
      <c r="G10" s="54" t="s">
        <v>132</v>
      </c>
      <c r="H10" s="74">
        <v>150</v>
      </c>
      <c r="I10" s="74">
        <v>150</v>
      </c>
      <c r="J10" s="74">
        <v>150</v>
      </c>
      <c r="K10" s="127">
        <f>SUM(H10:J10)</f>
        <v>450</v>
      </c>
      <c r="L10" s="153" t="s">
        <v>209</v>
      </c>
      <c r="M10" s="134"/>
      <c r="N10" s="133"/>
    </row>
    <row r="11" spans="1:14" ht="84.75" customHeight="1" x14ac:dyDescent="0.25">
      <c r="A11" s="183"/>
      <c r="B11" s="150"/>
      <c r="C11" s="154"/>
      <c r="D11" s="150"/>
      <c r="E11" s="150"/>
      <c r="F11" s="150"/>
      <c r="G11" s="108">
        <v>244</v>
      </c>
      <c r="H11" s="74">
        <v>170</v>
      </c>
      <c r="I11" s="74">
        <v>170</v>
      </c>
      <c r="J11" s="74">
        <v>170</v>
      </c>
      <c r="K11" s="127">
        <f>SUM(H11:J11)</f>
        <v>510</v>
      </c>
      <c r="L11" s="154"/>
      <c r="M11" s="11" t="s">
        <v>208</v>
      </c>
    </row>
    <row r="12" spans="1:14" ht="111" customHeight="1" x14ac:dyDescent="0.25">
      <c r="A12" s="132" t="s">
        <v>167</v>
      </c>
      <c r="B12" s="131" t="s">
        <v>207</v>
      </c>
      <c r="C12" s="8" t="s">
        <v>59</v>
      </c>
      <c r="D12" s="43" t="s">
        <v>99</v>
      </c>
      <c r="E12" s="43" t="s">
        <v>60</v>
      </c>
      <c r="F12" s="43" t="s">
        <v>206</v>
      </c>
      <c r="G12" s="108">
        <v>244</v>
      </c>
      <c r="H12" s="74">
        <v>300</v>
      </c>
      <c r="I12" s="74">
        <v>300</v>
      </c>
      <c r="J12" s="74">
        <v>300</v>
      </c>
      <c r="K12" s="127">
        <f>SUM(H12:J12)</f>
        <v>900</v>
      </c>
      <c r="L12" s="25" t="s">
        <v>205</v>
      </c>
    </row>
    <row r="13" spans="1:14" s="81" customFormat="1" ht="27" customHeight="1" x14ac:dyDescent="0.25">
      <c r="A13" s="163" t="s">
        <v>41</v>
      </c>
      <c r="B13" s="163"/>
      <c r="C13" s="70"/>
      <c r="D13" s="71"/>
      <c r="E13" s="71"/>
      <c r="F13" s="71"/>
      <c r="G13" s="71"/>
      <c r="H13" s="79">
        <f>SUM(H10:H12)</f>
        <v>620</v>
      </c>
      <c r="I13" s="79">
        <f>SUM(I10:I12)</f>
        <v>620</v>
      </c>
      <c r="J13" s="79">
        <f>SUM(J10:J12)</f>
        <v>620</v>
      </c>
      <c r="K13" s="79">
        <f>SUM(K10:K12)</f>
        <v>1860</v>
      </c>
      <c r="L13" s="26"/>
    </row>
    <row r="14" spans="1:14" ht="38.25" customHeight="1" x14ac:dyDescent="0.25">
      <c r="A14" s="257" t="s">
        <v>204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14" ht="69.75" hidden="1" customHeight="1" x14ac:dyDescent="0.25">
      <c r="A15" s="182" t="s">
        <v>203</v>
      </c>
      <c r="B15" s="254" t="s">
        <v>202</v>
      </c>
      <c r="C15" s="153" t="s">
        <v>17</v>
      </c>
      <c r="D15" s="149" t="s">
        <v>99</v>
      </c>
      <c r="E15" s="182" t="s">
        <v>166</v>
      </c>
      <c r="F15" s="54"/>
      <c r="G15" s="54"/>
      <c r="H15" s="130">
        <v>1979.4</v>
      </c>
      <c r="I15" s="130">
        <v>1979.4</v>
      </c>
      <c r="J15" s="130"/>
      <c r="K15" s="130">
        <f>SUM(H15:I15)</f>
        <v>3958.8</v>
      </c>
      <c r="L15" s="129" t="s">
        <v>201</v>
      </c>
    </row>
    <row r="16" spans="1:14" ht="69.75" customHeight="1" x14ac:dyDescent="0.25">
      <c r="A16" s="253"/>
      <c r="B16" s="255"/>
      <c r="C16" s="169"/>
      <c r="D16" s="159"/>
      <c r="E16" s="253"/>
      <c r="F16" s="149" t="s">
        <v>200</v>
      </c>
      <c r="G16" s="54" t="s">
        <v>168</v>
      </c>
      <c r="H16" s="74">
        <v>2690.761</v>
      </c>
      <c r="I16" s="74">
        <v>2318.6590000000001</v>
      </c>
      <c r="J16" s="74">
        <v>2318.6590000000001</v>
      </c>
      <c r="K16" s="127">
        <f>SUM(H16:J16)</f>
        <v>7328.0789999999997</v>
      </c>
      <c r="L16" s="149" t="s">
        <v>199</v>
      </c>
    </row>
    <row r="17" spans="1:14" ht="69.75" customHeight="1" x14ac:dyDescent="0.25">
      <c r="A17" s="253"/>
      <c r="B17" s="255"/>
      <c r="C17" s="169"/>
      <c r="D17" s="159"/>
      <c r="E17" s="253"/>
      <c r="F17" s="251"/>
      <c r="G17" s="54" t="s">
        <v>198</v>
      </c>
      <c r="H17" s="74">
        <v>800</v>
      </c>
      <c r="I17" s="74">
        <v>800</v>
      </c>
      <c r="J17" s="74">
        <v>800</v>
      </c>
      <c r="K17" s="127">
        <f>SUM(H17:J17)</f>
        <v>2400</v>
      </c>
      <c r="L17" s="159"/>
    </row>
    <row r="18" spans="1:14" ht="69.75" customHeight="1" x14ac:dyDescent="0.25">
      <c r="A18" s="253"/>
      <c r="B18" s="255"/>
      <c r="C18" s="169"/>
      <c r="D18" s="159"/>
      <c r="E18" s="253"/>
      <c r="F18" s="159"/>
      <c r="G18" s="54" t="s">
        <v>197</v>
      </c>
      <c r="H18" s="74">
        <v>772.82299999999998</v>
      </c>
      <c r="I18" s="74">
        <v>700.23500000000001</v>
      </c>
      <c r="J18" s="74">
        <v>700.23500000000001</v>
      </c>
      <c r="K18" s="127">
        <f>SUM(H18:J18)</f>
        <v>2173.2930000000001</v>
      </c>
      <c r="L18" s="159"/>
      <c r="N18" s="109"/>
    </row>
    <row r="19" spans="1:14" ht="57" customHeight="1" x14ac:dyDescent="0.25">
      <c r="A19" s="253"/>
      <c r="B19" s="255"/>
      <c r="C19" s="154"/>
      <c r="D19" s="150"/>
      <c r="E19" s="183"/>
      <c r="F19" s="150"/>
      <c r="G19" s="54" t="s">
        <v>124</v>
      </c>
      <c r="H19" s="74">
        <v>457.20600000000002</v>
      </c>
      <c r="I19" s="74">
        <v>457.20600000000002</v>
      </c>
      <c r="J19" s="74">
        <v>457.20600000000002</v>
      </c>
      <c r="K19" s="127">
        <f>SUM(H19:J19)</f>
        <v>1371.6179999999999</v>
      </c>
      <c r="L19" s="150"/>
    </row>
    <row r="20" spans="1:14" ht="33.75" hidden="1" customHeight="1" x14ac:dyDescent="0.25">
      <c r="A20" s="183"/>
      <c r="B20" s="256"/>
      <c r="C20" s="9"/>
      <c r="D20" s="43"/>
      <c r="E20" s="54"/>
      <c r="F20" s="43"/>
      <c r="G20" s="9"/>
      <c r="H20" s="74"/>
      <c r="I20" s="74"/>
      <c r="J20" s="74"/>
      <c r="K20" s="74">
        <f>SUM(H20:I20)</f>
        <v>0</v>
      </c>
      <c r="L20" s="55"/>
    </row>
    <row r="21" spans="1:14" ht="24.75" customHeight="1" x14ac:dyDescent="0.25">
      <c r="A21" s="163" t="s">
        <v>96</v>
      </c>
      <c r="B21" s="163"/>
      <c r="C21" s="70"/>
      <c r="D21" s="71"/>
      <c r="E21" s="78"/>
      <c r="F21" s="70"/>
      <c r="G21" s="70"/>
      <c r="H21" s="79">
        <f>SUM(H16:H20)</f>
        <v>4720.79</v>
      </c>
      <c r="I21" s="79">
        <f>SUM(I16:I20)</f>
        <v>4276.1000000000004</v>
      </c>
      <c r="J21" s="79">
        <f>SUM(J16:J20)</f>
        <v>4276.1000000000004</v>
      </c>
      <c r="K21" s="79">
        <f>SUM(K16:K20)</f>
        <v>13272.99</v>
      </c>
      <c r="L21" s="38"/>
    </row>
    <row r="22" spans="1:14" ht="33.75" customHeight="1" x14ac:dyDescent="0.25">
      <c r="A22" s="257" t="s">
        <v>196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</row>
    <row r="23" spans="1:14" ht="84" customHeight="1" x14ac:dyDescent="0.25">
      <c r="A23" s="28" t="s">
        <v>195</v>
      </c>
      <c r="B23" s="17" t="s">
        <v>194</v>
      </c>
      <c r="C23" s="9" t="s">
        <v>17</v>
      </c>
      <c r="D23" s="43" t="s">
        <v>99</v>
      </c>
      <c r="E23" s="43" t="s">
        <v>33</v>
      </c>
      <c r="F23" s="43" t="s">
        <v>193</v>
      </c>
      <c r="G23" s="43" t="s">
        <v>188</v>
      </c>
      <c r="H23" s="128">
        <v>0</v>
      </c>
      <c r="I23" s="128">
        <v>0</v>
      </c>
      <c r="J23" s="74">
        <v>0</v>
      </c>
      <c r="K23" s="127">
        <f>SUM(H23:J23)</f>
        <v>0</v>
      </c>
      <c r="L23" s="145" t="s">
        <v>192</v>
      </c>
    </row>
    <row r="24" spans="1:14" ht="90" customHeight="1" x14ac:dyDescent="0.25">
      <c r="A24" s="54" t="s">
        <v>191</v>
      </c>
      <c r="B24" s="55" t="s">
        <v>190</v>
      </c>
      <c r="C24" s="9" t="s">
        <v>17</v>
      </c>
      <c r="D24" s="43" t="s">
        <v>99</v>
      </c>
      <c r="E24" s="43" t="s">
        <v>33</v>
      </c>
      <c r="F24" s="43" t="s">
        <v>189</v>
      </c>
      <c r="G24" s="43" t="s">
        <v>188</v>
      </c>
      <c r="H24" s="128">
        <v>0</v>
      </c>
      <c r="I24" s="128">
        <v>0</v>
      </c>
      <c r="J24" s="128">
        <v>0</v>
      </c>
      <c r="K24" s="127">
        <f>SUM(H24:J24)</f>
        <v>0</v>
      </c>
      <c r="L24" s="145"/>
    </row>
    <row r="25" spans="1:14" ht="23.25" customHeight="1" x14ac:dyDescent="0.25">
      <c r="A25" s="252" t="s">
        <v>106</v>
      </c>
      <c r="B25" s="252"/>
      <c r="C25" s="70"/>
      <c r="D25" s="70"/>
      <c r="E25" s="70"/>
      <c r="F25" s="70"/>
      <c r="G25" s="70"/>
      <c r="H25" s="79">
        <f>SUM(H23:H24)</f>
        <v>0</v>
      </c>
      <c r="I25" s="79">
        <f>SUM(I23:I24)</f>
        <v>0</v>
      </c>
      <c r="J25" s="79">
        <f>SUM(J23:J24)</f>
        <v>0</v>
      </c>
      <c r="K25" s="79">
        <f>SUM(K23:K24)</f>
        <v>0</v>
      </c>
      <c r="L25" s="38"/>
    </row>
    <row r="26" spans="1:14" ht="21" customHeight="1" x14ac:dyDescent="0.25">
      <c r="A26" s="208" t="s">
        <v>154</v>
      </c>
      <c r="B26" s="208"/>
      <c r="C26" s="70"/>
      <c r="D26" s="70"/>
      <c r="E26" s="70"/>
      <c r="F26" s="70"/>
      <c r="G26" s="70"/>
      <c r="H26" s="79">
        <f>H21+H25+H13</f>
        <v>5340.79</v>
      </c>
      <c r="I26" s="79">
        <f>I21+I25+I13</f>
        <v>4896.1000000000004</v>
      </c>
      <c r="J26" s="79">
        <f>J21+J25+J13</f>
        <v>4896.1000000000004</v>
      </c>
      <c r="K26" s="79">
        <f>K21+K25+K13</f>
        <v>15132.99</v>
      </c>
      <c r="L26" s="38"/>
    </row>
    <row r="27" spans="1:14" s="90" customFormat="1" ht="21.75" hidden="1" customHeight="1" x14ac:dyDescent="0.25">
      <c r="A27" s="245"/>
      <c r="B27" s="245"/>
      <c r="C27" s="87"/>
      <c r="D27" s="87"/>
      <c r="E27" s="87"/>
      <c r="F27" s="87"/>
      <c r="G27" s="87"/>
      <c r="H27" s="89" t="e">
        <f>#REF!</f>
        <v>#REF!</v>
      </c>
    </row>
    <row r="28" spans="1:14" s="6" customFormat="1" ht="20.25" hidden="1" customHeight="1" x14ac:dyDescent="0.25">
      <c r="A28" s="246"/>
      <c r="B28" s="246"/>
      <c r="C28" s="91"/>
      <c r="D28" s="91"/>
      <c r="E28" s="91"/>
      <c r="F28" s="91"/>
      <c r="G28" s="91"/>
      <c r="H28" s="126" t="e">
        <f>H27-H26</f>
        <v>#REF!</v>
      </c>
    </row>
    <row r="29" spans="1:14" ht="51.75" customHeight="1" x14ac:dyDescent="0.25">
      <c r="A29" s="250"/>
      <c r="B29" s="250"/>
      <c r="C29" s="250"/>
      <c r="D29" s="110"/>
      <c r="E29" s="110"/>
      <c r="F29" s="110"/>
      <c r="G29" s="110"/>
      <c r="L29" s="111"/>
    </row>
    <row r="30" spans="1:14" x14ac:dyDescent="0.25">
      <c r="A30" s="94"/>
      <c r="B30" s="112"/>
      <c r="C30" s="96"/>
      <c r="D30" s="96"/>
      <c r="E30" s="96"/>
      <c r="F30" s="96" t="s">
        <v>158</v>
      </c>
      <c r="G30" s="96"/>
      <c r="H30" s="123">
        <f>H24</f>
        <v>0</v>
      </c>
      <c r="I30" s="123">
        <f>I24</f>
        <v>0</v>
      </c>
      <c r="J30" s="123">
        <f>J24</f>
        <v>0</v>
      </c>
      <c r="K30" s="123">
        <f>SUM(H30:J30)</f>
        <v>0</v>
      </c>
    </row>
    <row r="31" spans="1:14" x14ac:dyDescent="0.25">
      <c r="A31" s="94"/>
      <c r="B31" s="112"/>
      <c r="C31" s="96"/>
      <c r="D31" s="96"/>
      <c r="E31" s="96"/>
      <c r="F31" s="96" t="s">
        <v>155</v>
      </c>
      <c r="G31" s="96"/>
      <c r="H31" s="123">
        <f>H23+H21</f>
        <v>4720.79</v>
      </c>
      <c r="I31" s="123">
        <f>I23+I21</f>
        <v>4276.1000000000004</v>
      </c>
      <c r="J31" s="123">
        <f>J23+J21</f>
        <v>4276.1000000000004</v>
      </c>
      <c r="K31" s="123">
        <f>SUM(H31:J31)</f>
        <v>13272.99</v>
      </c>
    </row>
    <row r="32" spans="1:14" x14ac:dyDescent="0.25">
      <c r="A32" s="94"/>
      <c r="B32" s="112"/>
      <c r="C32" s="96"/>
      <c r="D32" s="96"/>
      <c r="E32" s="96"/>
      <c r="F32" s="96" t="s">
        <v>156</v>
      </c>
      <c r="G32" s="96"/>
      <c r="H32" s="123">
        <f>H13</f>
        <v>620</v>
      </c>
      <c r="I32" s="123">
        <f>I13</f>
        <v>620</v>
      </c>
      <c r="J32" s="123">
        <f>J13</f>
        <v>620</v>
      </c>
      <c r="K32" s="123">
        <f>SUM(H32:J32)</f>
        <v>1860</v>
      </c>
    </row>
    <row r="33" spans="1:11" x14ac:dyDescent="0.25">
      <c r="A33" s="94"/>
      <c r="B33" s="112"/>
      <c r="C33" s="96"/>
      <c r="D33" s="96"/>
      <c r="E33" s="96"/>
      <c r="F33" s="96"/>
      <c r="G33" s="96"/>
    </row>
    <row r="34" spans="1:11" x14ac:dyDescent="0.25">
      <c r="A34" s="94"/>
      <c r="B34" s="112"/>
      <c r="C34" s="96"/>
      <c r="D34" s="96"/>
      <c r="E34" s="96"/>
      <c r="F34" s="96"/>
      <c r="G34" s="96"/>
      <c r="H34" s="125"/>
      <c r="I34" s="125"/>
      <c r="J34" s="125"/>
    </row>
    <row r="35" spans="1:11" x14ac:dyDescent="0.25">
      <c r="A35" s="94"/>
      <c r="B35" s="112"/>
      <c r="C35" s="96"/>
      <c r="D35" s="96"/>
      <c r="E35" s="96"/>
      <c r="F35" s="96"/>
      <c r="G35" s="96"/>
      <c r="H35" s="125"/>
      <c r="I35" s="125"/>
      <c r="J35" s="125"/>
    </row>
    <row r="36" spans="1:11" x14ac:dyDescent="0.25">
      <c r="A36" s="94"/>
      <c r="B36" s="112"/>
      <c r="C36" s="96"/>
      <c r="D36" s="96"/>
      <c r="E36" s="96"/>
      <c r="F36" s="96" t="s">
        <v>159</v>
      </c>
      <c r="G36" s="96"/>
      <c r="H36" s="113">
        <f>H23+H24+H16+H17+H18+H19+H10+H11</f>
        <v>5040.79</v>
      </c>
      <c r="I36" s="113">
        <f>I23+I24+I16+I17+I18+I19+I10+I11</f>
        <v>4596.1000000000004</v>
      </c>
      <c r="J36" s="113">
        <f>J23+J24+J16+J17+J18+J19+J10+J11</f>
        <v>4596.1000000000004</v>
      </c>
      <c r="K36" s="123">
        <f>SUM(H36:J36)</f>
        <v>14232.99</v>
      </c>
    </row>
    <row r="37" spans="1:11" x14ac:dyDescent="0.25">
      <c r="A37" s="94"/>
      <c r="B37" s="112"/>
      <c r="C37" s="96"/>
      <c r="D37" s="96"/>
      <c r="E37" s="96"/>
      <c r="F37" s="96" t="s">
        <v>187</v>
      </c>
      <c r="G37" s="96"/>
      <c r="H37" s="124">
        <f>H12</f>
        <v>300</v>
      </c>
      <c r="I37" s="124">
        <f>I12</f>
        <v>300</v>
      </c>
      <c r="J37" s="124">
        <f>J12</f>
        <v>300</v>
      </c>
      <c r="K37" s="123">
        <f>SUM(H37:J37)</f>
        <v>900</v>
      </c>
    </row>
    <row r="38" spans="1:11" x14ac:dyDescent="0.25">
      <c r="A38" s="94"/>
      <c r="B38" s="112"/>
      <c r="C38" s="96"/>
      <c r="D38" s="96"/>
      <c r="E38" s="96"/>
      <c r="F38" s="96"/>
      <c r="G38" s="96"/>
    </row>
    <row r="39" spans="1:11" x14ac:dyDescent="0.25">
      <c r="A39" s="94"/>
      <c r="B39" s="112"/>
      <c r="C39" s="96"/>
      <c r="D39" s="96"/>
      <c r="E39" s="96"/>
      <c r="F39" s="96"/>
      <c r="G39" s="96"/>
    </row>
    <row r="40" spans="1:11" x14ac:dyDescent="0.25">
      <c r="A40" s="94"/>
      <c r="B40" s="112"/>
      <c r="C40" s="96"/>
      <c r="D40" s="96"/>
      <c r="E40" s="96"/>
      <c r="F40" s="96"/>
      <c r="G40" s="96"/>
    </row>
    <row r="41" spans="1:11" x14ac:dyDescent="0.25">
      <c r="A41" s="94"/>
      <c r="B41" s="112"/>
      <c r="C41" s="96"/>
      <c r="D41" s="96"/>
      <c r="E41" s="96"/>
      <c r="F41" s="96"/>
      <c r="G41" s="96"/>
    </row>
    <row r="42" spans="1:11" x14ac:dyDescent="0.25">
      <c r="A42" s="94"/>
      <c r="B42" s="112"/>
      <c r="C42" s="96"/>
      <c r="D42" s="96"/>
      <c r="E42" s="96"/>
      <c r="F42" s="96"/>
      <c r="G42" s="96"/>
    </row>
    <row r="43" spans="1:11" x14ac:dyDescent="0.25">
      <c r="A43" s="94"/>
      <c r="B43" s="112"/>
      <c r="C43" s="96"/>
      <c r="D43" s="96"/>
      <c r="E43" s="96"/>
      <c r="F43" s="96"/>
      <c r="G43" s="96"/>
    </row>
    <row r="44" spans="1:11" x14ac:dyDescent="0.25">
      <c r="A44" s="94"/>
      <c r="B44" s="112"/>
      <c r="C44" s="96"/>
      <c r="D44" s="96"/>
      <c r="E44" s="96"/>
      <c r="F44" s="96"/>
      <c r="G44" s="96"/>
    </row>
    <row r="45" spans="1:11" x14ac:dyDescent="0.25">
      <c r="A45" s="94"/>
      <c r="B45" s="112"/>
      <c r="C45" s="96"/>
      <c r="D45" s="96"/>
      <c r="E45" s="96"/>
      <c r="F45" s="96"/>
      <c r="G45" s="96"/>
    </row>
    <row r="46" spans="1:11" x14ac:dyDescent="0.25">
      <c r="A46" s="94"/>
      <c r="B46" s="112"/>
      <c r="C46" s="96"/>
      <c r="D46" s="96"/>
      <c r="E46" s="96"/>
      <c r="F46" s="96"/>
      <c r="G46" s="96"/>
    </row>
    <row r="47" spans="1:11" x14ac:dyDescent="0.25">
      <c r="A47" s="94"/>
      <c r="B47" s="112"/>
      <c r="C47" s="96"/>
      <c r="D47" s="96"/>
      <c r="E47" s="96"/>
      <c r="F47" s="96"/>
      <c r="G47" s="96"/>
    </row>
    <row r="48" spans="1:11" x14ac:dyDescent="0.25">
      <c r="A48" s="94"/>
      <c r="B48" s="112"/>
      <c r="C48" s="96"/>
      <c r="D48" s="96"/>
      <c r="E48" s="96"/>
      <c r="F48" s="96"/>
      <c r="G48" s="96"/>
    </row>
    <row r="49" spans="1:7" x14ac:dyDescent="0.25">
      <c r="A49" s="94"/>
      <c r="B49" s="112"/>
      <c r="C49" s="96"/>
      <c r="D49" s="96"/>
      <c r="E49" s="96"/>
      <c r="F49" s="96"/>
      <c r="G49" s="96"/>
    </row>
    <row r="50" spans="1:7" x14ac:dyDescent="0.25">
      <c r="A50" s="94"/>
      <c r="B50" s="112"/>
      <c r="C50" s="96"/>
      <c r="D50" s="96"/>
      <c r="E50" s="96"/>
      <c r="F50" s="96"/>
      <c r="G50" s="96"/>
    </row>
    <row r="51" spans="1:7" x14ac:dyDescent="0.25">
      <c r="A51" s="94"/>
      <c r="B51" s="112"/>
      <c r="C51" s="96"/>
      <c r="D51" s="96"/>
      <c r="E51" s="96"/>
      <c r="F51" s="96"/>
      <c r="G51" s="96"/>
    </row>
    <row r="52" spans="1:7" x14ac:dyDescent="0.25">
      <c r="A52" s="94"/>
      <c r="B52" s="112"/>
      <c r="C52" s="96"/>
      <c r="D52" s="96"/>
      <c r="E52" s="96"/>
      <c r="F52" s="96"/>
      <c r="G52" s="96"/>
    </row>
    <row r="53" spans="1:7" x14ac:dyDescent="0.25">
      <c r="A53" s="94"/>
      <c r="B53" s="112"/>
      <c r="C53" s="96"/>
      <c r="D53" s="96"/>
      <c r="E53" s="96"/>
      <c r="F53" s="96"/>
      <c r="G53" s="96"/>
    </row>
    <row r="54" spans="1:7" x14ac:dyDescent="0.25">
      <c r="A54" s="94"/>
      <c r="B54" s="112"/>
      <c r="C54" s="96"/>
      <c r="D54" s="96"/>
      <c r="E54" s="96"/>
      <c r="F54" s="96"/>
      <c r="G54" s="96"/>
    </row>
    <row r="55" spans="1:7" x14ac:dyDescent="0.25">
      <c r="A55" s="94"/>
      <c r="B55" s="112"/>
      <c r="C55" s="96"/>
      <c r="D55" s="96"/>
      <c r="E55" s="96"/>
      <c r="F55" s="96"/>
      <c r="G55" s="96"/>
    </row>
    <row r="56" spans="1:7" x14ac:dyDescent="0.25">
      <c r="A56" s="94"/>
      <c r="B56" s="112"/>
      <c r="C56" s="96"/>
      <c r="D56" s="96"/>
      <c r="E56" s="96"/>
      <c r="F56" s="96"/>
      <c r="G56" s="96"/>
    </row>
    <row r="57" spans="1:7" x14ac:dyDescent="0.25">
      <c r="A57" s="94"/>
      <c r="B57" s="112"/>
      <c r="C57" s="96"/>
      <c r="D57" s="96"/>
      <c r="E57" s="96"/>
      <c r="F57" s="96"/>
      <c r="G57" s="96"/>
    </row>
    <row r="58" spans="1:7" x14ac:dyDescent="0.25">
      <c r="A58" s="94"/>
      <c r="B58" s="112"/>
      <c r="C58" s="96"/>
      <c r="D58" s="96"/>
      <c r="E58" s="96"/>
      <c r="F58" s="96"/>
      <c r="G58" s="96"/>
    </row>
    <row r="59" spans="1:7" x14ac:dyDescent="0.25">
      <c r="A59" s="94"/>
      <c r="B59" s="112"/>
      <c r="C59" s="96"/>
      <c r="D59" s="96"/>
      <c r="E59" s="96"/>
      <c r="F59" s="96"/>
      <c r="G59" s="96"/>
    </row>
    <row r="60" spans="1:7" x14ac:dyDescent="0.25">
      <c r="A60" s="94"/>
      <c r="B60" s="112"/>
      <c r="C60" s="96"/>
      <c r="D60" s="96"/>
      <c r="E60" s="96"/>
      <c r="F60" s="96"/>
      <c r="G60" s="96"/>
    </row>
    <row r="61" spans="1:7" x14ac:dyDescent="0.25">
      <c r="A61" s="94"/>
      <c r="B61" s="112"/>
      <c r="C61" s="96"/>
      <c r="D61" s="96"/>
      <c r="E61" s="96"/>
      <c r="F61" s="96"/>
      <c r="G61" s="96"/>
    </row>
    <row r="62" spans="1:7" x14ac:dyDescent="0.25">
      <c r="A62" s="94"/>
      <c r="B62" s="112"/>
      <c r="C62" s="96"/>
      <c r="D62" s="96"/>
      <c r="E62" s="96"/>
      <c r="F62" s="96"/>
      <c r="G62" s="96"/>
    </row>
    <row r="63" spans="1:7" x14ac:dyDescent="0.25">
      <c r="A63" s="94"/>
      <c r="B63" s="112"/>
      <c r="C63" s="96"/>
      <c r="D63" s="96"/>
      <c r="E63" s="96"/>
      <c r="F63" s="96"/>
      <c r="G63" s="96"/>
    </row>
    <row r="64" spans="1:7" x14ac:dyDescent="0.25">
      <c r="A64" s="94"/>
      <c r="B64" s="112"/>
      <c r="C64" s="96"/>
      <c r="D64" s="96"/>
      <c r="E64" s="96"/>
      <c r="F64" s="96"/>
      <c r="G64" s="96"/>
    </row>
    <row r="65" spans="1:7" x14ac:dyDescent="0.25">
      <c r="A65" s="94"/>
      <c r="B65" s="112"/>
      <c r="C65" s="96"/>
      <c r="D65" s="96"/>
      <c r="E65" s="96"/>
      <c r="F65" s="96"/>
      <c r="G65" s="96"/>
    </row>
  </sheetData>
  <mergeCells count="36">
    <mergeCell ref="K1:L1"/>
    <mergeCell ref="K3:L3"/>
    <mergeCell ref="A4:L4"/>
    <mergeCell ref="A5:A6"/>
    <mergeCell ref="B5:B6"/>
    <mergeCell ref="C5:C6"/>
    <mergeCell ref="D5:G5"/>
    <mergeCell ref="H5:K5"/>
    <mergeCell ref="L5:L6"/>
    <mergeCell ref="L23:L24"/>
    <mergeCell ref="A7:L7"/>
    <mergeCell ref="A8:L8"/>
    <mergeCell ref="A9:H9"/>
    <mergeCell ref="A13:B13"/>
    <mergeCell ref="A14:L14"/>
    <mergeCell ref="A10:A11"/>
    <mergeCell ref="B10:B11"/>
    <mergeCell ref="L10:L11"/>
    <mergeCell ref="C10:C11"/>
    <mergeCell ref="D10:D11"/>
    <mergeCell ref="E10:E11"/>
    <mergeCell ref="F10:F11"/>
    <mergeCell ref="L16:L19"/>
    <mergeCell ref="A21:B21"/>
    <mergeCell ref="A22:L22"/>
    <mergeCell ref="A26:B26"/>
    <mergeCell ref="A27:B27"/>
    <mergeCell ref="A28:B28"/>
    <mergeCell ref="A29:C29"/>
    <mergeCell ref="F16:F19"/>
    <mergeCell ref="A25:B25"/>
    <mergeCell ref="A15:A20"/>
    <mergeCell ref="B15:B20"/>
    <mergeCell ref="C15:C19"/>
    <mergeCell ref="D15:D19"/>
    <mergeCell ref="E15:E19"/>
  </mergeCells>
  <pageMargins left="1.1811023622047245" right="0.51181102362204722" top="0.78740157480314965" bottom="0.35433070866141736" header="0.31496062992125984" footer="0.31496062992125984"/>
  <pageSetup paperSize="9" scale="47" orientation="portrait" r:id="rId1"/>
  <headerFooter>
    <oddHeader>&amp;C8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61"/>
  <sheetViews>
    <sheetView tabSelected="1" view="pageBreakPreview" zoomScale="60" zoomScaleNormal="75" workbookViewId="0">
      <selection activeCell="K1" sqref="K1:L1"/>
    </sheetView>
  </sheetViews>
  <sheetFormatPr defaultRowHeight="15.75" x14ac:dyDescent="0.25"/>
  <cols>
    <col min="1" max="1" width="7.375" style="101" customWidth="1"/>
    <col min="2" max="2" width="79.375" style="11" hidden="1" customWidth="1"/>
    <col min="3" max="3" width="18.875" style="107" customWidth="1"/>
    <col min="4" max="4" width="11.375" style="107" customWidth="1"/>
    <col min="5" max="5" width="12" style="107" customWidth="1"/>
    <col min="6" max="6" width="15.125" style="107" customWidth="1"/>
    <col min="7" max="7" width="11.375" style="107" customWidth="1"/>
    <col min="8" max="10" width="16.375" style="107" customWidth="1"/>
    <col min="11" max="11" width="16.375" style="11" customWidth="1"/>
    <col min="12" max="12" width="35.5" style="11" customWidth="1"/>
    <col min="13" max="13" width="9.5" style="11" customWidth="1"/>
    <col min="14" max="14" width="22.125" style="11" customWidth="1"/>
    <col min="15" max="256" width="9" style="11"/>
    <col min="257" max="257" width="7.375" style="11" customWidth="1"/>
    <col min="258" max="258" width="79.375" style="11" customWidth="1"/>
    <col min="259" max="259" width="18.875" style="11" customWidth="1"/>
    <col min="260" max="260" width="11.375" style="11" customWidth="1"/>
    <col min="261" max="261" width="12" style="11" customWidth="1"/>
    <col min="262" max="262" width="15.125" style="11" customWidth="1"/>
    <col min="263" max="263" width="11.375" style="11" customWidth="1"/>
    <col min="264" max="267" width="16.375" style="11" customWidth="1"/>
    <col min="268" max="268" width="35.5" style="11" customWidth="1"/>
    <col min="269" max="269" width="13" style="11" customWidth="1"/>
    <col min="270" max="270" width="22.125" style="11" customWidth="1"/>
    <col min="271" max="512" width="9" style="11"/>
    <col min="513" max="513" width="7.375" style="11" customWidth="1"/>
    <col min="514" max="514" width="79.375" style="11" customWidth="1"/>
    <col min="515" max="515" width="18.875" style="11" customWidth="1"/>
    <col min="516" max="516" width="11.375" style="11" customWidth="1"/>
    <col min="517" max="517" width="12" style="11" customWidth="1"/>
    <col min="518" max="518" width="15.125" style="11" customWidth="1"/>
    <col min="519" max="519" width="11.375" style="11" customWidth="1"/>
    <col min="520" max="523" width="16.375" style="11" customWidth="1"/>
    <col min="524" max="524" width="35.5" style="11" customWidth="1"/>
    <col min="525" max="525" width="13" style="11" customWidth="1"/>
    <col min="526" max="526" width="22.125" style="11" customWidth="1"/>
    <col min="527" max="768" width="9" style="11"/>
    <col min="769" max="769" width="7.375" style="11" customWidth="1"/>
    <col min="770" max="770" width="79.375" style="11" customWidth="1"/>
    <col min="771" max="771" width="18.875" style="11" customWidth="1"/>
    <col min="772" max="772" width="11.375" style="11" customWidth="1"/>
    <col min="773" max="773" width="12" style="11" customWidth="1"/>
    <col min="774" max="774" width="15.125" style="11" customWidth="1"/>
    <col min="775" max="775" width="11.375" style="11" customWidth="1"/>
    <col min="776" max="779" width="16.375" style="11" customWidth="1"/>
    <col min="780" max="780" width="35.5" style="11" customWidth="1"/>
    <col min="781" max="781" width="13" style="11" customWidth="1"/>
    <col min="782" max="782" width="22.125" style="11" customWidth="1"/>
    <col min="783" max="1024" width="9" style="11"/>
    <col min="1025" max="1025" width="7.375" style="11" customWidth="1"/>
    <col min="1026" max="1026" width="79.375" style="11" customWidth="1"/>
    <col min="1027" max="1027" width="18.875" style="11" customWidth="1"/>
    <col min="1028" max="1028" width="11.375" style="11" customWidth="1"/>
    <col min="1029" max="1029" width="12" style="11" customWidth="1"/>
    <col min="1030" max="1030" width="15.125" style="11" customWidth="1"/>
    <col min="1031" max="1031" width="11.375" style="11" customWidth="1"/>
    <col min="1032" max="1035" width="16.375" style="11" customWidth="1"/>
    <col min="1036" max="1036" width="35.5" style="11" customWidth="1"/>
    <col min="1037" max="1037" width="13" style="11" customWidth="1"/>
    <col min="1038" max="1038" width="22.125" style="11" customWidth="1"/>
    <col min="1039" max="1280" width="9" style="11"/>
    <col min="1281" max="1281" width="7.375" style="11" customWidth="1"/>
    <col min="1282" max="1282" width="79.375" style="11" customWidth="1"/>
    <col min="1283" max="1283" width="18.875" style="11" customWidth="1"/>
    <col min="1284" max="1284" width="11.375" style="11" customWidth="1"/>
    <col min="1285" max="1285" width="12" style="11" customWidth="1"/>
    <col min="1286" max="1286" width="15.125" style="11" customWidth="1"/>
    <col min="1287" max="1287" width="11.375" style="11" customWidth="1"/>
    <col min="1288" max="1291" width="16.375" style="11" customWidth="1"/>
    <col min="1292" max="1292" width="35.5" style="11" customWidth="1"/>
    <col min="1293" max="1293" width="13" style="11" customWidth="1"/>
    <col min="1294" max="1294" width="22.125" style="11" customWidth="1"/>
    <col min="1295" max="1536" width="9" style="11"/>
    <col min="1537" max="1537" width="7.375" style="11" customWidth="1"/>
    <col min="1538" max="1538" width="79.375" style="11" customWidth="1"/>
    <col min="1539" max="1539" width="18.875" style="11" customWidth="1"/>
    <col min="1540" max="1540" width="11.375" style="11" customWidth="1"/>
    <col min="1541" max="1541" width="12" style="11" customWidth="1"/>
    <col min="1542" max="1542" width="15.125" style="11" customWidth="1"/>
    <col min="1543" max="1543" width="11.375" style="11" customWidth="1"/>
    <col min="1544" max="1547" width="16.375" style="11" customWidth="1"/>
    <col min="1548" max="1548" width="35.5" style="11" customWidth="1"/>
    <col min="1549" max="1549" width="13" style="11" customWidth="1"/>
    <col min="1550" max="1550" width="22.125" style="11" customWidth="1"/>
    <col min="1551" max="1792" width="9" style="11"/>
    <col min="1793" max="1793" width="7.375" style="11" customWidth="1"/>
    <col min="1794" max="1794" width="79.375" style="11" customWidth="1"/>
    <col min="1795" max="1795" width="18.875" style="11" customWidth="1"/>
    <col min="1796" max="1796" width="11.375" style="11" customWidth="1"/>
    <col min="1797" max="1797" width="12" style="11" customWidth="1"/>
    <col min="1798" max="1798" width="15.125" style="11" customWidth="1"/>
    <col min="1799" max="1799" width="11.375" style="11" customWidth="1"/>
    <col min="1800" max="1803" width="16.375" style="11" customWidth="1"/>
    <col min="1804" max="1804" width="35.5" style="11" customWidth="1"/>
    <col min="1805" max="1805" width="13" style="11" customWidth="1"/>
    <col min="1806" max="1806" width="22.125" style="11" customWidth="1"/>
    <col min="1807" max="2048" width="9" style="11"/>
    <col min="2049" max="2049" width="7.375" style="11" customWidth="1"/>
    <col min="2050" max="2050" width="79.375" style="11" customWidth="1"/>
    <col min="2051" max="2051" width="18.875" style="11" customWidth="1"/>
    <col min="2052" max="2052" width="11.375" style="11" customWidth="1"/>
    <col min="2053" max="2053" width="12" style="11" customWidth="1"/>
    <col min="2054" max="2054" width="15.125" style="11" customWidth="1"/>
    <col min="2055" max="2055" width="11.375" style="11" customWidth="1"/>
    <col min="2056" max="2059" width="16.375" style="11" customWidth="1"/>
    <col min="2060" max="2060" width="35.5" style="11" customWidth="1"/>
    <col min="2061" max="2061" width="13" style="11" customWidth="1"/>
    <col min="2062" max="2062" width="22.125" style="11" customWidth="1"/>
    <col min="2063" max="2304" width="9" style="11"/>
    <col min="2305" max="2305" width="7.375" style="11" customWidth="1"/>
    <col min="2306" max="2306" width="79.375" style="11" customWidth="1"/>
    <col min="2307" max="2307" width="18.875" style="11" customWidth="1"/>
    <col min="2308" max="2308" width="11.375" style="11" customWidth="1"/>
    <col min="2309" max="2309" width="12" style="11" customWidth="1"/>
    <col min="2310" max="2310" width="15.125" style="11" customWidth="1"/>
    <col min="2311" max="2311" width="11.375" style="11" customWidth="1"/>
    <col min="2312" max="2315" width="16.375" style="11" customWidth="1"/>
    <col min="2316" max="2316" width="35.5" style="11" customWidth="1"/>
    <col min="2317" max="2317" width="13" style="11" customWidth="1"/>
    <col min="2318" max="2318" width="22.125" style="11" customWidth="1"/>
    <col min="2319" max="2560" width="9" style="11"/>
    <col min="2561" max="2561" width="7.375" style="11" customWidth="1"/>
    <col min="2562" max="2562" width="79.375" style="11" customWidth="1"/>
    <col min="2563" max="2563" width="18.875" style="11" customWidth="1"/>
    <col min="2564" max="2564" width="11.375" style="11" customWidth="1"/>
    <col min="2565" max="2565" width="12" style="11" customWidth="1"/>
    <col min="2566" max="2566" width="15.125" style="11" customWidth="1"/>
    <col min="2567" max="2567" width="11.375" style="11" customWidth="1"/>
    <col min="2568" max="2571" width="16.375" style="11" customWidth="1"/>
    <col min="2572" max="2572" width="35.5" style="11" customWidth="1"/>
    <col min="2573" max="2573" width="13" style="11" customWidth="1"/>
    <col min="2574" max="2574" width="22.125" style="11" customWidth="1"/>
    <col min="2575" max="2816" width="9" style="11"/>
    <col min="2817" max="2817" width="7.375" style="11" customWidth="1"/>
    <col min="2818" max="2818" width="79.375" style="11" customWidth="1"/>
    <col min="2819" max="2819" width="18.875" style="11" customWidth="1"/>
    <col min="2820" max="2820" width="11.375" style="11" customWidth="1"/>
    <col min="2821" max="2821" width="12" style="11" customWidth="1"/>
    <col min="2822" max="2822" width="15.125" style="11" customWidth="1"/>
    <col min="2823" max="2823" width="11.375" style="11" customWidth="1"/>
    <col min="2824" max="2827" width="16.375" style="11" customWidth="1"/>
    <col min="2828" max="2828" width="35.5" style="11" customWidth="1"/>
    <col min="2829" max="2829" width="13" style="11" customWidth="1"/>
    <col min="2830" max="2830" width="22.125" style="11" customWidth="1"/>
    <col min="2831" max="3072" width="9" style="11"/>
    <col min="3073" max="3073" width="7.375" style="11" customWidth="1"/>
    <col min="3074" max="3074" width="79.375" style="11" customWidth="1"/>
    <col min="3075" max="3075" width="18.875" style="11" customWidth="1"/>
    <col min="3076" max="3076" width="11.375" style="11" customWidth="1"/>
    <col min="3077" max="3077" width="12" style="11" customWidth="1"/>
    <col min="3078" max="3078" width="15.125" style="11" customWidth="1"/>
    <col min="3079" max="3079" width="11.375" style="11" customWidth="1"/>
    <col min="3080" max="3083" width="16.375" style="11" customWidth="1"/>
    <col min="3084" max="3084" width="35.5" style="11" customWidth="1"/>
    <col min="3085" max="3085" width="13" style="11" customWidth="1"/>
    <col min="3086" max="3086" width="22.125" style="11" customWidth="1"/>
    <col min="3087" max="3328" width="9" style="11"/>
    <col min="3329" max="3329" width="7.375" style="11" customWidth="1"/>
    <col min="3330" max="3330" width="79.375" style="11" customWidth="1"/>
    <col min="3331" max="3331" width="18.875" style="11" customWidth="1"/>
    <col min="3332" max="3332" width="11.375" style="11" customWidth="1"/>
    <col min="3333" max="3333" width="12" style="11" customWidth="1"/>
    <col min="3334" max="3334" width="15.125" style="11" customWidth="1"/>
    <col min="3335" max="3335" width="11.375" style="11" customWidth="1"/>
    <col min="3336" max="3339" width="16.375" style="11" customWidth="1"/>
    <col min="3340" max="3340" width="35.5" style="11" customWidth="1"/>
    <col min="3341" max="3341" width="13" style="11" customWidth="1"/>
    <col min="3342" max="3342" width="22.125" style="11" customWidth="1"/>
    <col min="3343" max="3584" width="9" style="11"/>
    <col min="3585" max="3585" width="7.375" style="11" customWidth="1"/>
    <col min="3586" max="3586" width="79.375" style="11" customWidth="1"/>
    <col min="3587" max="3587" width="18.875" style="11" customWidth="1"/>
    <col min="3588" max="3588" width="11.375" style="11" customWidth="1"/>
    <col min="3589" max="3589" width="12" style="11" customWidth="1"/>
    <col min="3590" max="3590" width="15.125" style="11" customWidth="1"/>
    <col min="3591" max="3591" width="11.375" style="11" customWidth="1"/>
    <col min="3592" max="3595" width="16.375" style="11" customWidth="1"/>
    <col min="3596" max="3596" width="35.5" style="11" customWidth="1"/>
    <col min="3597" max="3597" width="13" style="11" customWidth="1"/>
    <col min="3598" max="3598" width="22.125" style="11" customWidth="1"/>
    <col min="3599" max="3840" width="9" style="11"/>
    <col min="3841" max="3841" width="7.375" style="11" customWidth="1"/>
    <col min="3842" max="3842" width="79.375" style="11" customWidth="1"/>
    <col min="3843" max="3843" width="18.875" style="11" customWidth="1"/>
    <col min="3844" max="3844" width="11.375" style="11" customWidth="1"/>
    <col min="3845" max="3845" width="12" style="11" customWidth="1"/>
    <col min="3846" max="3846" width="15.125" style="11" customWidth="1"/>
    <col min="3847" max="3847" width="11.375" style="11" customWidth="1"/>
    <col min="3848" max="3851" width="16.375" style="11" customWidth="1"/>
    <col min="3852" max="3852" width="35.5" style="11" customWidth="1"/>
    <col min="3853" max="3853" width="13" style="11" customWidth="1"/>
    <col min="3854" max="3854" width="22.125" style="11" customWidth="1"/>
    <col min="3855" max="4096" width="9" style="11"/>
    <col min="4097" max="4097" width="7.375" style="11" customWidth="1"/>
    <col min="4098" max="4098" width="79.375" style="11" customWidth="1"/>
    <col min="4099" max="4099" width="18.875" style="11" customWidth="1"/>
    <col min="4100" max="4100" width="11.375" style="11" customWidth="1"/>
    <col min="4101" max="4101" width="12" style="11" customWidth="1"/>
    <col min="4102" max="4102" width="15.125" style="11" customWidth="1"/>
    <col min="4103" max="4103" width="11.375" style="11" customWidth="1"/>
    <col min="4104" max="4107" width="16.375" style="11" customWidth="1"/>
    <col min="4108" max="4108" width="35.5" style="11" customWidth="1"/>
    <col min="4109" max="4109" width="13" style="11" customWidth="1"/>
    <col min="4110" max="4110" width="22.125" style="11" customWidth="1"/>
    <col min="4111" max="4352" width="9" style="11"/>
    <col min="4353" max="4353" width="7.375" style="11" customWidth="1"/>
    <col min="4354" max="4354" width="79.375" style="11" customWidth="1"/>
    <col min="4355" max="4355" width="18.875" style="11" customWidth="1"/>
    <col min="4356" max="4356" width="11.375" style="11" customWidth="1"/>
    <col min="4357" max="4357" width="12" style="11" customWidth="1"/>
    <col min="4358" max="4358" width="15.125" style="11" customWidth="1"/>
    <col min="4359" max="4359" width="11.375" style="11" customWidth="1"/>
    <col min="4360" max="4363" width="16.375" style="11" customWidth="1"/>
    <col min="4364" max="4364" width="35.5" style="11" customWidth="1"/>
    <col min="4365" max="4365" width="13" style="11" customWidth="1"/>
    <col min="4366" max="4366" width="22.125" style="11" customWidth="1"/>
    <col min="4367" max="4608" width="9" style="11"/>
    <col min="4609" max="4609" width="7.375" style="11" customWidth="1"/>
    <col min="4610" max="4610" width="79.375" style="11" customWidth="1"/>
    <col min="4611" max="4611" width="18.875" style="11" customWidth="1"/>
    <col min="4612" max="4612" width="11.375" style="11" customWidth="1"/>
    <col min="4613" max="4613" width="12" style="11" customWidth="1"/>
    <col min="4614" max="4614" width="15.125" style="11" customWidth="1"/>
    <col min="4615" max="4615" width="11.375" style="11" customWidth="1"/>
    <col min="4616" max="4619" width="16.375" style="11" customWidth="1"/>
    <col min="4620" max="4620" width="35.5" style="11" customWidth="1"/>
    <col min="4621" max="4621" width="13" style="11" customWidth="1"/>
    <col min="4622" max="4622" width="22.125" style="11" customWidth="1"/>
    <col min="4623" max="4864" width="9" style="11"/>
    <col min="4865" max="4865" width="7.375" style="11" customWidth="1"/>
    <col min="4866" max="4866" width="79.375" style="11" customWidth="1"/>
    <col min="4867" max="4867" width="18.875" style="11" customWidth="1"/>
    <col min="4868" max="4868" width="11.375" style="11" customWidth="1"/>
    <col min="4869" max="4869" width="12" style="11" customWidth="1"/>
    <col min="4870" max="4870" width="15.125" style="11" customWidth="1"/>
    <col min="4871" max="4871" width="11.375" style="11" customWidth="1"/>
    <col min="4872" max="4875" width="16.375" style="11" customWidth="1"/>
    <col min="4876" max="4876" width="35.5" style="11" customWidth="1"/>
    <col min="4877" max="4877" width="13" style="11" customWidth="1"/>
    <col min="4878" max="4878" width="22.125" style="11" customWidth="1"/>
    <col min="4879" max="5120" width="9" style="11"/>
    <col min="5121" max="5121" width="7.375" style="11" customWidth="1"/>
    <col min="5122" max="5122" width="79.375" style="11" customWidth="1"/>
    <col min="5123" max="5123" width="18.875" style="11" customWidth="1"/>
    <col min="5124" max="5124" width="11.375" style="11" customWidth="1"/>
    <col min="5125" max="5125" width="12" style="11" customWidth="1"/>
    <col min="5126" max="5126" width="15.125" style="11" customWidth="1"/>
    <col min="5127" max="5127" width="11.375" style="11" customWidth="1"/>
    <col min="5128" max="5131" width="16.375" style="11" customWidth="1"/>
    <col min="5132" max="5132" width="35.5" style="11" customWidth="1"/>
    <col min="5133" max="5133" width="13" style="11" customWidth="1"/>
    <col min="5134" max="5134" width="22.125" style="11" customWidth="1"/>
    <col min="5135" max="5376" width="9" style="11"/>
    <col min="5377" max="5377" width="7.375" style="11" customWidth="1"/>
    <col min="5378" max="5378" width="79.375" style="11" customWidth="1"/>
    <col min="5379" max="5379" width="18.875" style="11" customWidth="1"/>
    <col min="5380" max="5380" width="11.375" style="11" customWidth="1"/>
    <col min="5381" max="5381" width="12" style="11" customWidth="1"/>
    <col min="5382" max="5382" width="15.125" style="11" customWidth="1"/>
    <col min="5383" max="5383" width="11.375" style="11" customWidth="1"/>
    <col min="5384" max="5387" width="16.375" style="11" customWidth="1"/>
    <col min="5388" max="5388" width="35.5" style="11" customWidth="1"/>
    <col min="5389" max="5389" width="13" style="11" customWidth="1"/>
    <col min="5390" max="5390" width="22.125" style="11" customWidth="1"/>
    <col min="5391" max="5632" width="9" style="11"/>
    <col min="5633" max="5633" width="7.375" style="11" customWidth="1"/>
    <col min="5634" max="5634" width="79.375" style="11" customWidth="1"/>
    <col min="5635" max="5635" width="18.875" style="11" customWidth="1"/>
    <col min="5636" max="5636" width="11.375" style="11" customWidth="1"/>
    <col min="5637" max="5637" width="12" style="11" customWidth="1"/>
    <col min="5638" max="5638" width="15.125" style="11" customWidth="1"/>
    <col min="5639" max="5639" width="11.375" style="11" customWidth="1"/>
    <col min="5640" max="5643" width="16.375" style="11" customWidth="1"/>
    <col min="5644" max="5644" width="35.5" style="11" customWidth="1"/>
    <col min="5645" max="5645" width="13" style="11" customWidth="1"/>
    <col min="5646" max="5646" width="22.125" style="11" customWidth="1"/>
    <col min="5647" max="5888" width="9" style="11"/>
    <col min="5889" max="5889" width="7.375" style="11" customWidth="1"/>
    <col min="5890" max="5890" width="79.375" style="11" customWidth="1"/>
    <col min="5891" max="5891" width="18.875" style="11" customWidth="1"/>
    <col min="5892" max="5892" width="11.375" style="11" customWidth="1"/>
    <col min="5893" max="5893" width="12" style="11" customWidth="1"/>
    <col min="5894" max="5894" width="15.125" style="11" customWidth="1"/>
    <col min="5895" max="5895" width="11.375" style="11" customWidth="1"/>
    <col min="5896" max="5899" width="16.375" style="11" customWidth="1"/>
    <col min="5900" max="5900" width="35.5" style="11" customWidth="1"/>
    <col min="5901" max="5901" width="13" style="11" customWidth="1"/>
    <col min="5902" max="5902" width="22.125" style="11" customWidth="1"/>
    <col min="5903" max="6144" width="9" style="11"/>
    <col min="6145" max="6145" width="7.375" style="11" customWidth="1"/>
    <col min="6146" max="6146" width="79.375" style="11" customWidth="1"/>
    <col min="6147" max="6147" width="18.875" style="11" customWidth="1"/>
    <col min="6148" max="6148" width="11.375" style="11" customWidth="1"/>
    <col min="6149" max="6149" width="12" style="11" customWidth="1"/>
    <col min="6150" max="6150" width="15.125" style="11" customWidth="1"/>
    <col min="6151" max="6151" width="11.375" style="11" customWidth="1"/>
    <col min="6152" max="6155" width="16.375" style="11" customWidth="1"/>
    <col min="6156" max="6156" width="35.5" style="11" customWidth="1"/>
    <col min="6157" max="6157" width="13" style="11" customWidth="1"/>
    <col min="6158" max="6158" width="22.125" style="11" customWidth="1"/>
    <col min="6159" max="6400" width="9" style="11"/>
    <col min="6401" max="6401" width="7.375" style="11" customWidth="1"/>
    <col min="6402" max="6402" width="79.375" style="11" customWidth="1"/>
    <col min="6403" max="6403" width="18.875" style="11" customWidth="1"/>
    <col min="6404" max="6404" width="11.375" style="11" customWidth="1"/>
    <col min="6405" max="6405" width="12" style="11" customWidth="1"/>
    <col min="6406" max="6406" width="15.125" style="11" customWidth="1"/>
    <col min="6407" max="6407" width="11.375" style="11" customWidth="1"/>
    <col min="6408" max="6411" width="16.375" style="11" customWidth="1"/>
    <col min="6412" max="6412" width="35.5" style="11" customWidth="1"/>
    <col min="6413" max="6413" width="13" style="11" customWidth="1"/>
    <col min="6414" max="6414" width="22.125" style="11" customWidth="1"/>
    <col min="6415" max="6656" width="9" style="11"/>
    <col min="6657" max="6657" width="7.375" style="11" customWidth="1"/>
    <col min="6658" max="6658" width="79.375" style="11" customWidth="1"/>
    <col min="6659" max="6659" width="18.875" style="11" customWidth="1"/>
    <col min="6660" max="6660" width="11.375" style="11" customWidth="1"/>
    <col min="6661" max="6661" width="12" style="11" customWidth="1"/>
    <col min="6662" max="6662" width="15.125" style="11" customWidth="1"/>
    <col min="6663" max="6663" width="11.375" style="11" customWidth="1"/>
    <col min="6664" max="6667" width="16.375" style="11" customWidth="1"/>
    <col min="6668" max="6668" width="35.5" style="11" customWidth="1"/>
    <col min="6669" max="6669" width="13" style="11" customWidth="1"/>
    <col min="6670" max="6670" width="22.125" style="11" customWidth="1"/>
    <col min="6671" max="6912" width="9" style="11"/>
    <col min="6913" max="6913" width="7.375" style="11" customWidth="1"/>
    <col min="6914" max="6914" width="79.375" style="11" customWidth="1"/>
    <col min="6915" max="6915" width="18.875" style="11" customWidth="1"/>
    <col min="6916" max="6916" width="11.375" style="11" customWidth="1"/>
    <col min="6917" max="6917" width="12" style="11" customWidth="1"/>
    <col min="6918" max="6918" width="15.125" style="11" customWidth="1"/>
    <col min="6919" max="6919" width="11.375" style="11" customWidth="1"/>
    <col min="6920" max="6923" width="16.375" style="11" customWidth="1"/>
    <col min="6924" max="6924" width="35.5" style="11" customWidth="1"/>
    <col min="6925" max="6925" width="13" style="11" customWidth="1"/>
    <col min="6926" max="6926" width="22.125" style="11" customWidth="1"/>
    <col min="6927" max="7168" width="9" style="11"/>
    <col min="7169" max="7169" width="7.375" style="11" customWidth="1"/>
    <col min="7170" max="7170" width="79.375" style="11" customWidth="1"/>
    <col min="7171" max="7171" width="18.875" style="11" customWidth="1"/>
    <col min="7172" max="7172" width="11.375" style="11" customWidth="1"/>
    <col min="7173" max="7173" width="12" style="11" customWidth="1"/>
    <col min="7174" max="7174" width="15.125" style="11" customWidth="1"/>
    <col min="7175" max="7175" width="11.375" style="11" customWidth="1"/>
    <col min="7176" max="7179" width="16.375" style="11" customWidth="1"/>
    <col min="7180" max="7180" width="35.5" style="11" customWidth="1"/>
    <col min="7181" max="7181" width="13" style="11" customWidth="1"/>
    <col min="7182" max="7182" width="22.125" style="11" customWidth="1"/>
    <col min="7183" max="7424" width="9" style="11"/>
    <col min="7425" max="7425" width="7.375" style="11" customWidth="1"/>
    <col min="7426" max="7426" width="79.375" style="11" customWidth="1"/>
    <col min="7427" max="7427" width="18.875" style="11" customWidth="1"/>
    <col min="7428" max="7428" width="11.375" style="11" customWidth="1"/>
    <col min="7429" max="7429" width="12" style="11" customWidth="1"/>
    <col min="7430" max="7430" width="15.125" style="11" customWidth="1"/>
    <col min="7431" max="7431" width="11.375" style="11" customWidth="1"/>
    <col min="7432" max="7435" width="16.375" style="11" customWidth="1"/>
    <col min="7436" max="7436" width="35.5" style="11" customWidth="1"/>
    <col min="7437" max="7437" width="13" style="11" customWidth="1"/>
    <col min="7438" max="7438" width="22.125" style="11" customWidth="1"/>
    <col min="7439" max="7680" width="9" style="11"/>
    <col min="7681" max="7681" width="7.375" style="11" customWidth="1"/>
    <col min="7682" max="7682" width="79.375" style="11" customWidth="1"/>
    <col min="7683" max="7683" width="18.875" style="11" customWidth="1"/>
    <col min="7684" max="7684" width="11.375" style="11" customWidth="1"/>
    <col min="7685" max="7685" width="12" style="11" customWidth="1"/>
    <col min="7686" max="7686" width="15.125" style="11" customWidth="1"/>
    <col min="7687" max="7687" width="11.375" style="11" customWidth="1"/>
    <col min="7688" max="7691" width="16.375" style="11" customWidth="1"/>
    <col min="7692" max="7692" width="35.5" style="11" customWidth="1"/>
    <col min="7693" max="7693" width="13" style="11" customWidth="1"/>
    <col min="7694" max="7694" width="22.125" style="11" customWidth="1"/>
    <col min="7695" max="7936" width="9" style="11"/>
    <col min="7937" max="7937" width="7.375" style="11" customWidth="1"/>
    <col min="7938" max="7938" width="79.375" style="11" customWidth="1"/>
    <col min="7939" max="7939" width="18.875" style="11" customWidth="1"/>
    <col min="7940" max="7940" width="11.375" style="11" customWidth="1"/>
    <col min="7941" max="7941" width="12" style="11" customWidth="1"/>
    <col min="7942" max="7942" width="15.125" style="11" customWidth="1"/>
    <col min="7943" max="7943" width="11.375" style="11" customWidth="1"/>
    <col min="7944" max="7947" width="16.375" style="11" customWidth="1"/>
    <col min="7948" max="7948" width="35.5" style="11" customWidth="1"/>
    <col min="7949" max="7949" width="13" style="11" customWidth="1"/>
    <col min="7950" max="7950" width="22.125" style="11" customWidth="1"/>
    <col min="7951" max="8192" width="9" style="11"/>
    <col min="8193" max="8193" width="7.375" style="11" customWidth="1"/>
    <col min="8194" max="8194" width="79.375" style="11" customWidth="1"/>
    <col min="8195" max="8195" width="18.875" style="11" customWidth="1"/>
    <col min="8196" max="8196" width="11.375" style="11" customWidth="1"/>
    <col min="8197" max="8197" width="12" style="11" customWidth="1"/>
    <col min="8198" max="8198" width="15.125" style="11" customWidth="1"/>
    <col min="8199" max="8199" width="11.375" style="11" customWidth="1"/>
    <col min="8200" max="8203" width="16.375" style="11" customWidth="1"/>
    <col min="8204" max="8204" width="35.5" style="11" customWidth="1"/>
    <col min="8205" max="8205" width="13" style="11" customWidth="1"/>
    <col min="8206" max="8206" width="22.125" style="11" customWidth="1"/>
    <col min="8207" max="8448" width="9" style="11"/>
    <col min="8449" max="8449" width="7.375" style="11" customWidth="1"/>
    <col min="8450" max="8450" width="79.375" style="11" customWidth="1"/>
    <col min="8451" max="8451" width="18.875" style="11" customWidth="1"/>
    <col min="8452" max="8452" width="11.375" style="11" customWidth="1"/>
    <col min="8453" max="8453" width="12" style="11" customWidth="1"/>
    <col min="8454" max="8454" width="15.125" style="11" customWidth="1"/>
    <col min="8455" max="8455" width="11.375" style="11" customWidth="1"/>
    <col min="8456" max="8459" width="16.375" style="11" customWidth="1"/>
    <col min="8460" max="8460" width="35.5" style="11" customWidth="1"/>
    <col min="8461" max="8461" width="13" style="11" customWidth="1"/>
    <col min="8462" max="8462" width="22.125" style="11" customWidth="1"/>
    <col min="8463" max="8704" width="9" style="11"/>
    <col min="8705" max="8705" width="7.375" style="11" customWidth="1"/>
    <col min="8706" max="8706" width="79.375" style="11" customWidth="1"/>
    <col min="8707" max="8707" width="18.875" style="11" customWidth="1"/>
    <col min="8708" max="8708" width="11.375" style="11" customWidth="1"/>
    <col min="8709" max="8709" width="12" style="11" customWidth="1"/>
    <col min="8710" max="8710" width="15.125" style="11" customWidth="1"/>
    <col min="8711" max="8711" width="11.375" style="11" customWidth="1"/>
    <col min="8712" max="8715" width="16.375" style="11" customWidth="1"/>
    <col min="8716" max="8716" width="35.5" style="11" customWidth="1"/>
    <col min="8717" max="8717" width="13" style="11" customWidth="1"/>
    <col min="8718" max="8718" width="22.125" style="11" customWidth="1"/>
    <col min="8719" max="8960" width="9" style="11"/>
    <col min="8961" max="8961" width="7.375" style="11" customWidth="1"/>
    <col min="8962" max="8962" width="79.375" style="11" customWidth="1"/>
    <col min="8963" max="8963" width="18.875" style="11" customWidth="1"/>
    <col min="8964" max="8964" width="11.375" style="11" customWidth="1"/>
    <col min="8965" max="8965" width="12" style="11" customWidth="1"/>
    <col min="8966" max="8966" width="15.125" style="11" customWidth="1"/>
    <col min="8967" max="8967" width="11.375" style="11" customWidth="1"/>
    <col min="8968" max="8971" width="16.375" style="11" customWidth="1"/>
    <col min="8972" max="8972" width="35.5" style="11" customWidth="1"/>
    <col min="8973" max="8973" width="13" style="11" customWidth="1"/>
    <col min="8974" max="8974" width="22.125" style="11" customWidth="1"/>
    <col min="8975" max="9216" width="9" style="11"/>
    <col min="9217" max="9217" width="7.375" style="11" customWidth="1"/>
    <col min="9218" max="9218" width="79.375" style="11" customWidth="1"/>
    <col min="9219" max="9219" width="18.875" style="11" customWidth="1"/>
    <col min="9220" max="9220" width="11.375" style="11" customWidth="1"/>
    <col min="9221" max="9221" width="12" style="11" customWidth="1"/>
    <col min="9222" max="9222" width="15.125" style="11" customWidth="1"/>
    <col min="9223" max="9223" width="11.375" style="11" customWidth="1"/>
    <col min="9224" max="9227" width="16.375" style="11" customWidth="1"/>
    <col min="9228" max="9228" width="35.5" style="11" customWidth="1"/>
    <col min="9229" max="9229" width="13" style="11" customWidth="1"/>
    <col min="9230" max="9230" width="22.125" style="11" customWidth="1"/>
    <col min="9231" max="9472" width="9" style="11"/>
    <col min="9473" max="9473" width="7.375" style="11" customWidth="1"/>
    <col min="9474" max="9474" width="79.375" style="11" customWidth="1"/>
    <col min="9475" max="9475" width="18.875" style="11" customWidth="1"/>
    <col min="9476" max="9476" width="11.375" style="11" customWidth="1"/>
    <col min="9477" max="9477" width="12" style="11" customWidth="1"/>
    <col min="9478" max="9478" width="15.125" style="11" customWidth="1"/>
    <col min="9479" max="9479" width="11.375" style="11" customWidth="1"/>
    <col min="9480" max="9483" width="16.375" style="11" customWidth="1"/>
    <col min="9484" max="9484" width="35.5" style="11" customWidth="1"/>
    <col min="9485" max="9485" width="13" style="11" customWidth="1"/>
    <col min="9486" max="9486" width="22.125" style="11" customWidth="1"/>
    <col min="9487" max="9728" width="9" style="11"/>
    <col min="9729" max="9729" width="7.375" style="11" customWidth="1"/>
    <col min="9730" max="9730" width="79.375" style="11" customWidth="1"/>
    <col min="9731" max="9731" width="18.875" style="11" customWidth="1"/>
    <col min="9732" max="9732" width="11.375" style="11" customWidth="1"/>
    <col min="9733" max="9733" width="12" style="11" customWidth="1"/>
    <col min="9734" max="9734" width="15.125" style="11" customWidth="1"/>
    <col min="9735" max="9735" width="11.375" style="11" customWidth="1"/>
    <col min="9736" max="9739" width="16.375" style="11" customWidth="1"/>
    <col min="9740" max="9740" width="35.5" style="11" customWidth="1"/>
    <col min="9741" max="9741" width="13" style="11" customWidth="1"/>
    <col min="9742" max="9742" width="22.125" style="11" customWidth="1"/>
    <col min="9743" max="9984" width="9" style="11"/>
    <col min="9985" max="9985" width="7.375" style="11" customWidth="1"/>
    <col min="9986" max="9986" width="79.375" style="11" customWidth="1"/>
    <col min="9987" max="9987" width="18.875" style="11" customWidth="1"/>
    <col min="9988" max="9988" width="11.375" style="11" customWidth="1"/>
    <col min="9989" max="9989" width="12" style="11" customWidth="1"/>
    <col min="9990" max="9990" width="15.125" style="11" customWidth="1"/>
    <col min="9991" max="9991" width="11.375" style="11" customWidth="1"/>
    <col min="9992" max="9995" width="16.375" style="11" customWidth="1"/>
    <col min="9996" max="9996" width="35.5" style="11" customWidth="1"/>
    <col min="9997" max="9997" width="13" style="11" customWidth="1"/>
    <col min="9998" max="9998" width="22.125" style="11" customWidth="1"/>
    <col min="9999" max="10240" width="9" style="11"/>
    <col min="10241" max="10241" width="7.375" style="11" customWidth="1"/>
    <col min="10242" max="10242" width="79.375" style="11" customWidth="1"/>
    <col min="10243" max="10243" width="18.875" style="11" customWidth="1"/>
    <col min="10244" max="10244" width="11.375" style="11" customWidth="1"/>
    <col min="10245" max="10245" width="12" style="11" customWidth="1"/>
    <col min="10246" max="10246" width="15.125" style="11" customWidth="1"/>
    <col min="10247" max="10247" width="11.375" style="11" customWidth="1"/>
    <col min="10248" max="10251" width="16.375" style="11" customWidth="1"/>
    <col min="10252" max="10252" width="35.5" style="11" customWidth="1"/>
    <col min="10253" max="10253" width="13" style="11" customWidth="1"/>
    <col min="10254" max="10254" width="22.125" style="11" customWidth="1"/>
    <col min="10255" max="10496" width="9" style="11"/>
    <col min="10497" max="10497" width="7.375" style="11" customWidth="1"/>
    <col min="10498" max="10498" width="79.375" style="11" customWidth="1"/>
    <col min="10499" max="10499" width="18.875" style="11" customWidth="1"/>
    <col min="10500" max="10500" width="11.375" style="11" customWidth="1"/>
    <col min="10501" max="10501" width="12" style="11" customWidth="1"/>
    <col min="10502" max="10502" width="15.125" style="11" customWidth="1"/>
    <col min="10503" max="10503" width="11.375" style="11" customWidth="1"/>
    <col min="10504" max="10507" width="16.375" style="11" customWidth="1"/>
    <col min="10508" max="10508" width="35.5" style="11" customWidth="1"/>
    <col min="10509" max="10509" width="13" style="11" customWidth="1"/>
    <col min="10510" max="10510" width="22.125" style="11" customWidth="1"/>
    <col min="10511" max="10752" width="9" style="11"/>
    <col min="10753" max="10753" width="7.375" style="11" customWidth="1"/>
    <col min="10754" max="10754" width="79.375" style="11" customWidth="1"/>
    <col min="10755" max="10755" width="18.875" style="11" customWidth="1"/>
    <col min="10756" max="10756" width="11.375" style="11" customWidth="1"/>
    <col min="10757" max="10757" width="12" style="11" customWidth="1"/>
    <col min="10758" max="10758" width="15.125" style="11" customWidth="1"/>
    <col min="10759" max="10759" width="11.375" style="11" customWidth="1"/>
    <col min="10760" max="10763" width="16.375" style="11" customWidth="1"/>
    <col min="10764" max="10764" width="35.5" style="11" customWidth="1"/>
    <col min="10765" max="10765" width="13" style="11" customWidth="1"/>
    <col min="10766" max="10766" width="22.125" style="11" customWidth="1"/>
    <col min="10767" max="11008" width="9" style="11"/>
    <col min="11009" max="11009" width="7.375" style="11" customWidth="1"/>
    <col min="11010" max="11010" width="79.375" style="11" customWidth="1"/>
    <col min="11011" max="11011" width="18.875" style="11" customWidth="1"/>
    <col min="11012" max="11012" width="11.375" style="11" customWidth="1"/>
    <col min="11013" max="11013" width="12" style="11" customWidth="1"/>
    <col min="11014" max="11014" width="15.125" style="11" customWidth="1"/>
    <col min="11015" max="11015" width="11.375" style="11" customWidth="1"/>
    <col min="11016" max="11019" width="16.375" style="11" customWidth="1"/>
    <col min="11020" max="11020" width="35.5" style="11" customWidth="1"/>
    <col min="11021" max="11021" width="13" style="11" customWidth="1"/>
    <col min="11022" max="11022" width="22.125" style="11" customWidth="1"/>
    <col min="11023" max="11264" width="9" style="11"/>
    <col min="11265" max="11265" width="7.375" style="11" customWidth="1"/>
    <col min="11266" max="11266" width="79.375" style="11" customWidth="1"/>
    <col min="11267" max="11267" width="18.875" style="11" customWidth="1"/>
    <col min="11268" max="11268" width="11.375" style="11" customWidth="1"/>
    <col min="11269" max="11269" width="12" style="11" customWidth="1"/>
    <col min="11270" max="11270" width="15.125" style="11" customWidth="1"/>
    <col min="11271" max="11271" width="11.375" style="11" customWidth="1"/>
    <col min="11272" max="11275" width="16.375" style="11" customWidth="1"/>
    <col min="11276" max="11276" width="35.5" style="11" customWidth="1"/>
    <col min="11277" max="11277" width="13" style="11" customWidth="1"/>
    <col min="11278" max="11278" width="22.125" style="11" customWidth="1"/>
    <col min="11279" max="11520" width="9" style="11"/>
    <col min="11521" max="11521" width="7.375" style="11" customWidth="1"/>
    <col min="11522" max="11522" width="79.375" style="11" customWidth="1"/>
    <col min="11523" max="11523" width="18.875" style="11" customWidth="1"/>
    <col min="11524" max="11524" width="11.375" style="11" customWidth="1"/>
    <col min="11525" max="11525" width="12" style="11" customWidth="1"/>
    <col min="11526" max="11526" width="15.125" style="11" customWidth="1"/>
    <col min="11527" max="11527" width="11.375" style="11" customWidth="1"/>
    <col min="11528" max="11531" width="16.375" style="11" customWidth="1"/>
    <col min="11532" max="11532" width="35.5" style="11" customWidth="1"/>
    <col min="11533" max="11533" width="13" style="11" customWidth="1"/>
    <col min="11534" max="11534" width="22.125" style="11" customWidth="1"/>
    <col min="11535" max="11776" width="9" style="11"/>
    <col min="11777" max="11777" width="7.375" style="11" customWidth="1"/>
    <col min="11778" max="11778" width="79.375" style="11" customWidth="1"/>
    <col min="11779" max="11779" width="18.875" style="11" customWidth="1"/>
    <col min="11780" max="11780" width="11.375" style="11" customWidth="1"/>
    <col min="11781" max="11781" width="12" style="11" customWidth="1"/>
    <col min="11782" max="11782" width="15.125" style="11" customWidth="1"/>
    <col min="11783" max="11783" width="11.375" style="11" customWidth="1"/>
    <col min="11784" max="11787" width="16.375" style="11" customWidth="1"/>
    <col min="11788" max="11788" width="35.5" style="11" customWidth="1"/>
    <col min="11789" max="11789" width="13" style="11" customWidth="1"/>
    <col min="11790" max="11790" width="22.125" style="11" customWidth="1"/>
    <col min="11791" max="12032" width="9" style="11"/>
    <col min="12033" max="12033" width="7.375" style="11" customWidth="1"/>
    <col min="12034" max="12034" width="79.375" style="11" customWidth="1"/>
    <col min="12035" max="12035" width="18.875" style="11" customWidth="1"/>
    <col min="12036" max="12036" width="11.375" style="11" customWidth="1"/>
    <col min="12037" max="12037" width="12" style="11" customWidth="1"/>
    <col min="12038" max="12038" width="15.125" style="11" customWidth="1"/>
    <col min="12039" max="12039" width="11.375" style="11" customWidth="1"/>
    <col min="12040" max="12043" width="16.375" style="11" customWidth="1"/>
    <col min="12044" max="12044" width="35.5" style="11" customWidth="1"/>
    <col min="12045" max="12045" width="13" style="11" customWidth="1"/>
    <col min="12046" max="12046" width="22.125" style="11" customWidth="1"/>
    <col min="12047" max="12288" width="9" style="11"/>
    <col min="12289" max="12289" width="7.375" style="11" customWidth="1"/>
    <col min="12290" max="12290" width="79.375" style="11" customWidth="1"/>
    <col min="12291" max="12291" width="18.875" style="11" customWidth="1"/>
    <col min="12292" max="12292" width="11.375" style="11" customWidth="1"/>
    <col min="12293" max="12293" width="12" style="11" customWidth="1"/>
    <col min="12294" max="12294" width="15.125" style="11" customWidth="1"/>
    <col min="12295" max="12295" width="11.375" style="11" customWidth="1"/>
    <col min="12296" max="12299" width="16.375" style="11" customWidth="1"/>
    <col min="12300" max="12300" width="35.5" style="11" customWidth="1"/>
    <col min="12301" max="12301" width="13" style="11" customWidth="1"/>
    <col min="12302" max="12302" width="22.125" style="11" customWidth="1"/>
    <col min="12303" max="12544" width="9" style="11"/>
    <col min="12545" max="12545" width="7.375" style="11" customWidth="1"/>
    <col min="12546" max="12546" width="79.375" style="11" customWidth="1"/>
    <col min="12547" max="12547" width="18.875" style="11" customWidth="1"/>
    <col min="12548" max="12548" width="11.375" style="11" customWidth="1"/>
    <col min="12549" max="12549" width="12" style="11" customWidth="1"/>
    <col min="12550" max="12550" width="15.125" style="11" customWidth="1"/>
    <col min="12551" max="12551" width="11.375" style="11" customWidth="1"/>
    <col min="12552" max="12555" width="16.375" style="11" customWidth="1"/>
    <col min="12556" max="12556" width="35.5" style="11" customWidth="1"/>
    <col min="12557" max="12557" width="13" style="11" customWidth="1"/>
    <col min="12558" max="12558" width="22.125" style="11" customWidth="1"/>
    <col min="12559" max="12800" width="9" style="11"/>
    <col min="12801" max="12801" width="7.375" style="11" customWidth="1"/>
    <col min="12802" max="12802" width="79.375" style="11" customWidth="1"/>
    <col min="12803" max="12803" width="18.875" style="11" customWidth="1"/>
    <col min="12804" max="12804" width="11.375" style="11" customWidth="1"/>
    <col min="12805" max="12805" width="12" style="11" customWidth="1"/>
    <col min="12806" max="12806" width="15.125" style="11" customWidth="1"/>
    <col min="12807" max="12807" width="11.375" style="11" customWidth="1"/>
    <col min="12808" max="12811" width="16.375" style="11" customWidth="1"/>
    <col min="12812" max="12812" width="35.5" style="11" customWidth="1"/>
    <col min="12813" max="12813" width="13" style="11" customWidth="1"/>
    <col min="12814" max="12814" width="22.125" style="11" customWidth="1"/>
    <col min="12815" max="13056" width="9" style="11"/>
    <col min="13057" max="13057" width="7.375" style="11" customWidth="1"/>
    <col min="13058" max="13058" width="79.375" style="11" customWidth="1"/>
    <col min="13059" max="13059" width="18.875" style="11" customWidth="1"/>
    <col min="13060" max="13060" width="11.375" style="11" customWidth="1"/>
    <col min="13061" max="13061" width="12" style="11" customWidth="1"/>
    <col min="13062" max="13062" width="15.125" style="11" customWidth="1"/>
    <col min="13063" max="13063" width="11.375" style="11" customWidth="1"/>
    <col min="13064" max="13067" width="16.375" style="11" customWidth="1"/>
    <col min="13068" max="13068" width="35.5" style="11" customWidth="1"/>
    <col min="13069" max="13069" width="13" style="11" customWidth="1"/>
    <col min="13070" max="13070" width="22.125" style="11" customWidth="1"/>
    <col min="13071" max="13312" width="9" style="11"/>
    <col min="13313" max="13313" width="7.375" style="11" customWidth="1"/>
    <col min="13314" max="13314" width="79.375" style="11" customWidth="1"/>
    <col min="13315" max="13315" width="18.875" style="11" customWidth="1"/>
    <col min="13316" max="13316" width="11.375" style="11" customWidth="1"/>
    <col min="13317" max="13317" width="12" style="11" customWidth="1"/>
    <col min="13318" max="13318" width="15.125" style="11" customWidth="1"/>
    <col min="13319" max="13319" width="11.375" style="11" customWidth="1"/>
    <col min="13320" max="13323" width="16.375" style="11" customWidth="1"/>
    <col min="13324" max="13324" width="35.5" style="11" customWidth="1"/>
    <col min="13325" max="13325" width="13" style="11" customWidth="1"/>
    <col min="13326" max="13326" width="22.125" style="11" customWidth="1"/>
    <col min="13327" max="13568" width="9" style="11"/>
    <col min="13569" max="13569" width="7.375" style="11" customWidth="1"/>
    <col min="13570" max="13570" width="79.375" style="11" customWidth="1"/>
    <col min="13571" max="13571" width="18.875" style="11" customWidth="1"/>
    <col min="13572" max="13572" width="11.375" style="11" customWidth="1"/>
    <col min="13573" max="13573" width="12" style="11" customWidth="1"/>
    <col min="13574" max="13574" width="15.125" style="11" customWidth="1"/>
    <col min="13575" max="13575" width="11.375" style="11" customWidth="1"/>
    <col min="13576" max="13579" width="16.375" style="11" customWidth="1"/>
    <col min="13580" max="13580" width="35.5" style="11" customWidth="1"/>
    <col min="13581" max="13581" width="13" style="11" customWidth="1"/>
    <col min="13582" max="13582" width="22.125" style="11" customWidth="1"/>
    <col min="13583" max="13824" width="9" style="11"/>
    <col min="13825" max="13825" width="7.375" style="11" customWidth="1"/>
    <col min="13826" max="13826" width="79.375" style="11" customWidth="1"/>
    <col min="13827" max="13827" width="18.875" style="11" customWidth="1"/>
    <col min="13828" max="13828" width="11.375" style="11" customWidth="1"/>
    <col min="13829" max="13829" width="12" style="11" customWidth="1"/>
    <col min="13830" max="13830" width="15.125" style="11" customWidth="1"/>
    <col min="13831" max="13831" width="11.375" style="11" customWidth="1"/>
    <col min="13832" max="13835" width="16.375" style="11" customWidth="1"/>
    <col min="13836" max="13836" width="35.5" style="11" customWidth="1"/>
    <col min="13837" max="13837" width="13" style="11" customWidth="1"/>
    <col min="13838" max="13838" width="22.125" style="11" customWidth="1"/>
    <col min="13839" max="14080" width="9" style="11"/>
    <col min="14081" max="14081" width="7.375" style="11" customWidth="1"/>
    <col min="14082" max="14082" width="79.375" style="11" customWidth="1"/>
    <col min="14083" max="14083" width="18.875" style="11" customWidth="1"/>
    <col min="14084" max="14084" width="11.375" style="11" customWidth="1"/>
    <col min="14085" max="14085" width="12" style="11" customWidth="1"/>
    <col min="14086" max="14086" width="15.125" style="11" customWidth="1"/>
    <col min="14087" max="14087" width="11.375" style="11" customWidth="1"/>
    <col min="14088" max="14091" width="16.375" style="11" customWidth="1"/>
    <col min="14092" max="14092" width="35.5" style="11" customWidth="1"/>
    <col min="14093" max="14093" width="13" style="11" customWidth="1"/>
    <col min="14094" max="14094" width="22.125" style="11" customWidth="1"/>
    <col min="14095" max="14336" width="9" style="11"/>
    <col min="14337" max="14337" width="7.375" style="11" customWidth="1"/>
    <col min="14338" max="14338" width="79.375" style="11" customWidth="1"/>
    <col min="14339" max="14339" width="18.875" style="11" customWidth="1"/>
    <col min="14340" max="14340" width="11.375" style="11" customWidth="1"/>
    <col min="14341" max="14341" width="12" style="11" customWidth="1"/>
    <col min="14342" max="14342" width="15.125" style="11" customWidth="1"/>
    <col min="14343" max="14343" width="11.375" style="11" customWidth="1"/>
    <col min="14344" max="14347" width="16.375" style="11" customWidth="1"/>
    <col min="14348" max="14348" width="35.5" style="11" customWidth="1"/>
    <col min="14349" max="14349" width="13" style="11" customWidth="1"/>
    <col min="14350" max="14350" width="22.125" style="11" customWidth="1"/>
    <col min="14351" max="14592" width="9" style="11"/>
    <col min="14593" max="14593" width="7.375" style="11" customWidth="1"/>
    <col min="14594" max="14594" width="79.375" style="11" customWidth="1"/>
    <col min="14595" max="14595" width="18.875" style="11" customWidth="1"/>
    <col min="14596" max="14596" width="11.375" style="11" customWidth="1"/>
    <col min="14597" max="14597" width="12" style="11" customWidth="1"/>
    <col min="14598" max="14598" width="15.125" style="11" customWidth="1"/>
    <col min="14599" max="14599" width="11.375" style="11" customWidth="1"/>
    <col min="14600" max="14603" width="16.375" style="11" customWidth="1"/>
    <col min="14604" max="14604" width="35.5" style="11" customWidth="1"/>
    <col min="14605" max="14605" width="13" style="11" customWidth="1"/>
    <col min="14606" max="14606" width="22.125" style="11" customWidth="1"/>
    <col min="14607" max="14848" width="9" style="11"/>
    <col min="14849" max="14849" width="7.375" style="11" customWidth="1"/>
    <col min="14850" max="14850" width="79.375" style="11" customWidth="1"/>
    <col min="14851" max="14851" width="18.875" style="11" customWidth="1"/>
    <col min="14852" max="14852" width="11.375" style="11" customWidth="1"/>
    <col min="14853" max="14853" width="12" style="11" customWidth="1"/>
    <col min="14854" max="14854" width="15.125" style="11" customWidth="1"/>
    <col min="14855" max="14855" width="11.375" style="11" customWidth="1"/>
    <col min="14856" max="14859" width="16.375" style="11" customWidth="1"/>
    <col min="14860" max="14860" width="35.5" style="11" customWidth="1"/>
    <col min="14861" max="14861" width="13" style="11" customWidth="1"/>
    <col min="14862" max="14862" width="22.125" style="11" customWidth="1"/>
    <col min="14863" max="15104" width="9" style="11"/>
    <col min="15105" max="15105" width="7.375" style="11" customWidth="1"/>
    <col min="15106" max="15106" width="79.375" style="11" customWidth="1"/>
    <col min="15107" max="15107" width="18.875" style="11" customWidth="1"/>
    <col min="15108" max="15108" width="11.375" style="11" customWidth="1"/>
    <col min="15109" max="15109" width="12" style="11" customWidth="1"/>
    <col min="15110" max="15110" width="15.125" style="11" customWidth="1"/>
    <col min="15111" max="15111" width="11.375" style="11" customWidth="1"/>
    <col min="15112" max="15115" width="16.375" style="11" customWidth="1"/>
    <col min="15116" max="15116" width="35.5" style="11" customWidth="1"/>
    <col min="15117" max="15117" width="13" style="11" customWidth="1"/>
    <col min="15118" max="15118" width="22.125" style="11" customWidth="1"/>
    <col min="15119" max="15360" width="9" style="11"/>
    <col min="15361" max="15361" width="7.375" style="11" customWidth="1"/>
    <col min="15362" max="15362" width="79.375" style="11" customWidth="1"/>
    <col min="15363" max="15363" width="18.875" style="11" customWidth="1"/>
    <col min="15364" max="15364" width="11.375" style="11" customWidth="1"/>
    <col min="15365" max="15365" width="12" style="11" customWidth="1"/>
    <col min="15366" max="15366" width="15.125" style="11" customWidth="1"/>
    <col min="15367" max="15367" width="11.375" style="11" customWidth="1"/>
    <col min="15368" max="15371" width="16.375" style="11" customWidth="1"/>
    <col min="15372" max="15372" width="35.5" style="11" customWidth="1"/>
    <col min="15373" max="15373" width="13" style="11" customWidth="1"/>
    <col min="15374" max="15374" width="22.125" style="11" customWidth="1"/>
    <col min="15375" max="15616" width="9" style="11"/>
    <col min="15617" max="15617" width="7.375" style="11" customWidth="1"/>
    <col min="15618" max="15618" width="79.375" style="11" customWidth="1"/>
    <col min="15619" max="15619" width="18.875" style="11" customWidth="1"/>
    <col min="15620" max="15620" width="11.375" style="11" customWidth="1"/>
    <col min="15621" max="15621" width="12" style="11" customWidth="1"/>
    <col min="15622" max="15622" width="15.125" style="11" customWidth="1"/>
    <col min="15623" max="15623" width="11.375" style="11" customWidth="1"/>
    <col min="15624" max="15627" width="16.375" style="11" customWidth="1"/>
    <col min="15628" max="15628" width="35.5" style="11" customWidth="1"/>
    <col min="15629" max="15629" width="13" style="11" customWidth="1"/>
    <col min="15630" max="15630" width="22.125" style="11" customWidth="1"/>
    <col min="15631" max="15872" width="9" style="11"/>
    <col min="15873" max="15873" width="7.375" style="11" customWidth="1"/>
    <col min="15874" max="15874" width="79.375" style="11" customWidth="1"/>
    <col min="15875" max="15875" width="18.875" style="11" customWidth="1"/>
    <col min="15876" max="15876" width="11.375" style="11" customWidth="1"/>
    <col min="15877" max="15877" width="12" style="11" customWidth="1"/>
    <col min="15878" max="15878" width="15.125" style="11" customWidth="1"/>
    <col min="15879" max="15879" width="11.375" style="11" customWidth="1"/>
    <col min="15880" max="15883" width="16.375" style="11" customWidth="1"/>
    <col min="15884" max="15884" width="35.5" style="11" customWidth="1"/>
    <col min="15885" max="15885" width="13" style="11" customWidth="1"/>
    <col min="15886" max="15886" width="22.125" style="11" customWidth="1"/>
    <col min="15887" max="16128" width="9" style="11"/>
    <col min="16129" max="16129" width="7.375" style="11" customWidth="1"/>
    <col min="16130" max="16130" width="79.375" style="11" customWidth="1"/>
    <col min="16131" max="16131" width="18.875" style="11" customWidth="1"/>
    <col min="16132" max="16132" width="11.375" style="11" customWidth="1"/>
    <col min="16133" max="16133" width="12" style="11" customWidth="1"/>
    <col min="16134" max="16134" width="15.125" style="11" customWidth="1"/>
    <col min="16135" max="16135" width="11.375" style="11" customWidth="1"/>
    <col min="16136" max="16139" width="16.375" style="11" customWidth="1"/>
    <col min="16140" max="16140" width="35.5" style="11" customWidth="1"/>
    <col min="16141" max="16141" width="13" style="11" customWidth="1"/>
    <col min="16142" max="16142" width="22.125" style="11" customWidth="1"/>
    <col min="16143" max="16384" width="9" style="11"/>
  </cols>
  <sheetData>
    <row r="1" spans="1:16" ht="57.75" customHeight="1" x14ac:dyDescent="0.25">
      <c r="K1" s="142" t="s">
        <v>216</v>
      </c>
      <c r="L1" s="142"/>
    </row>
    <row r="3" spans="1:16" s="6" customFormat="1" ht="71.25" customHeight="1" x14ac:dyDescent="0.25">
      <c r="A3" s="1"/>
      <c r="B3" s="114"/>
      <c r="C3" s="4"/>
      <c r="D3" s="4"/>
      <c r="E3" s="4"/>
      <c r="F3" s="4"/>
      <c r="G3" s="4"/>
      <c r="H3" s="115"/>
      <c r="I3" s="4"/>
      <c r="J3" s="4"/>
      <c r="K3" s="258" t="s">
        <v>169</v>
      </c>
      <c r="L3" s="258"/>
    </row>
    <row r="4" spans="1:16" s="6" customFormat="1" ht="36" customHeight="1" x14ac:dyDescent="0.25">
      <c r="A4" s="143" t="s">
        <v>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6" s="6" customFormat="1" ht="32.25" customHeight="1" x14ac:dyDescent="0.25">
      <c r="A5" s="144" t="s">
        <v>2</v>
      </c>
      <c r="B5" s="144" t="s">
        <v>164</v>
      </c>
      <c r="C5" s="144" t="s">
        <v>4</v>
      </c>
      <c r="D5" s="144" t="s">
        <v>5</v>
      </c>
      <c r="E5" s="144"/>
      <c r="F5" s="144"/>
      <c r="G5" s="144"/>
      <c r="H5" s="146" t="s">
        <v>6</v>
      </c>
      <c r="I5" s="146"/>
      <c r="J5" s="146"/>
      <c r="K5" s="147"/>
      <c r="L5" s="148" t="s">
        <v>7</v>
      </c>
    </row>
    <row r="6" spans="1:16" s="6" customFormat="1" ht="82.5" customHeight="1" x14ac:dyDescent="0.25">
      <c r="A6" s="144"/>
      <c r="B6" s="144"/>
      <c r="C6" s="144"/>
      <c r="D6" s="9" t="s">
        <v>4</v>
      </c>
      <c r="E6" s="9" t="s">
        <v>8</v>
      </c>
      <c r="F6" s="9" t="s">
        <v>9</v>
      </c>
      <c r="G6" s="9" t="s">
        <v>10</v>
      </c>
      <c r="H6" s="9">
        <v>2022</v>
      </c>
      <c r="I6" s="9">
        <v>2023</v>
      </c>
      <c r="J6" s="9">
        <v>2024</v>
      </c>
      <c r="K6" s="9" t="s">
        <v>11</v>
      </c>
      <c r="L6" s="148"/>
    </row>
    <row r="7" spans="1:16" s="6" customFormat="1" ht="37.5" customHeight="1" x14ac:dyDescent="0.25">
      <c r="A7" s="160" t="s">
        <v>170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2"/>
    </row>
    <row r="8" spans="1:16" ht="27" customHeight="1" x14ac:dyDescent="0.25">
      <c r="A8" s="163" t="s">
        <v>171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6" ht="27" customHeight="1" x14ac:dyDescent="0.25">
      <c r="A9" s="232" t="s">
        <v>172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4"/>
    </row>
    <row r="10" spans="1:16" ht="24.75" customHeight="1" x14ac:dyDescent="0.25">
      <c r="A10" s="217" t="s">
        <v>165</v>
      </c>
      <c r="B10" s="145" t="s">
        <v>173</v>
      </c>
      <c r="C10" s="144" t="s">
        <v>17</v>
      </c>
      <c r="D10" s="217" t="s">
        <v>99</v>
      </c>
      <c r="E10" s="144" t="s">
        <v>166</v>
      </c>
      <c r="F10" s="217" t="s">
        <v>174</v>
      </c>
      <c r="G10" s="26">
        <v>121</v>
      </c>
      <c r="H10" s="116">
        <v>10789.786</v>
      </c>
      <c r="I10" s="116">
        <v>10344.953</v>
      </c>
      <c r="J10" s="116">
        <v>10344.953</v>
      </c>
      <c r="K10" s="117">
        <f t="shared" ref="K10:K20" si="0">SUM(H10:J10)</f>
        <v>31479.692000000003</v>
      </c>
      <c r="L10" s="145" t="s">
        <v>175</v>
      </c>
      <c r="P10" s="141">
        <v>9</v>
      </c>
    </row>
    <row r="11" spans="1:16" ht="30" customHeight="1" x14ac:dyDescent="0.25">
      <c r="A11" s="217"/>
      <c r="B11" s="145"/>
      <c r="C11" s="144"/>
      <c r="D11" s="217"/>
      <c r="E11" s="144"/>
      <c r="F11" s="216"/>
      <c r="G11" s="26">
        <v>122</v>
      </c>
      <c r="H11" s="116">
        <v>1700</v>
      </c>
      <c r="I11" s="116">
        <v>1350</v>
      </c>
      <c r="J11" s="116">
        <v>1350</v>
      </c>
      <c r="K11" s="117">
        <f t="shared" si="0"/>
        <v>4400</v>
      </c>
      <c r="L11" s="145"/>
    </row>
    <row r="12" spans="1:16" ht="25.5" customHeight="1" x14ac:dyDescent="0.25">
      <c r="A12" s="217"/>
      <c r="B12" s="145"/>
      <c r="C12" s="144"/>
      <c r="D12" s="217"/>
      <c r="E12" s="144"/>
      <c r="F12" s="217"/>
      <c r="G12" s="26">
        <v>129</v>
      </c>
      <c r="H12" s="116">
        <v>3258.5149999999999</v>
      </c>
      <c r="I12" s="116">
        <v>3124.1759999999999</v>
      </c>
      <c r="J12" s="116">
        <v>3124.1759999999999</v>
      </c>
      <c r="K12" s="117">
        <f t="shared" si="0"/>
        <v>9506.8670000000002</v>
      </c>
      <c r="L12" s="145"/>
    </row>
    <row r="13" spans="1:16" ht="29.25" customHeight="1" x14ac:dyDescent="0.25">
      <c r="A13" s="217"/>
      <c r="B13" s="145"/>
      <c r="C13" s="144"/>
      <c r="D13" s="217"/>
      <c r="E13" s="144"/>
      <c r="F13" s="217"/>
      <c r="G13" s="26">
        <v>244</v>
      </c>
      <c r="H13" s="118">
        <v>0</v>
      </c>
      <c r="I13" s="118">
        <v>0</v>
      </c>
      <c r="J13" s="118">
        <v>0</v>
      </c>
      <c r="K13" s="117">
        <f>SUM(H13:J13)</f>
        <v>0</v>
      </c>
      <c r="L13" s="145"/>
    </row>
    <row r="14" spans="1:16" ht="25.5" customHeight="1" x14ac:dyDescent="0.25">
      <c r="A14" s="230" t="s">
        <v>167</v>
      </c>
      <c r="B14" s="184" t="s">
        <v>176</v>
      </c>
      <c r="C14" s="153" t="s">
        <v>17</v>
      </c>
      <c r="D14" s="149" t="s">
        <v>99</v>
      </c>
      <c r="E14" s="149" t="s">
        <v>166</v>
      </c>
      <c r="F14" s="149" t="s">
        <v>177</v>
      </c>
      <c r="G14" s="108">
        <v>111</v>
      </c>
      <c r="H14" s="74">
        <v>36149.892</v>
      </c>
      <c r="I14" s="74">
        <v>34489.014999999999</v>
      </c>
      <c r="J14" s="74">
        <v>34489.014999999999</v>
      </c>
      <c r="K14" s="117">
        <f t="shared" si="0"/>
        <v>105127.92200000001</v>
      </c>
      <c r="L14" s="153" t="s">
        <v>178</v>
      </c>
    </row>
    <row r="15" spans="1:16" ht="24" customHeight="1" x14ac:dyDescent="0.25">
      <c r="A15" s="230"/>
      <c r="B15" s="235"/>
      <c r="C15" s="169"/>
      <c r="D15" s="159"/>
      <c r="E15" s="159"/>
      <c r="F15" s="251"/>
      <c r="G15" s="108">
        <v>112</v>
      </c>
      <c r="H15" s="74">
        <v>1306.721</v>
      </c>
      <c r="I15" s="74">
        <v>1576.0640000000001</v>
      </c>
      <c r="J15" s="74">
        <v>1563.547</v>
      </c>
      <c r="K15" s="117">
        <f t="shared" si="0"/>
        <v>4446.3320000000003</v>
      </c>
      <c r="L15" s="169"/>
    </row>
    <row r="16" spans="1:16" ht="24" customHeight="1" x14ac:dyDescent="0.25">
      <c r="A16" s="230"/>
      <c r="B16" s="235"/>
      <c r="C16" s="169"/>
      <c r="D16" s="159"/>
      <c r="E16" s="159"/>
      <c r="F16" s="251"/>
      <c r="G16" s="108">
        <v>119</v>
      </c>
      <c r="H16" s="74">
        <v>10917.268</v>
      </c>
      <c r="I16" s="74">
        <v>10415.683000000001</v>
      </c>
      <c r="J16" s="74">
        <v>10415.683000000001</v>
      </c>
      <c r="K16" s="117">
        <f t="shared" si="0"/>
        <v>31748.634000000002</v>
      </c>
      <c r="L16" s="169"/>
      <c r="M16" s="109"/>
    </row>
    <row r="17" spans="1:13" ht="25.5" customHeight="1" x14ac:dyDescent="0.25">
      <c r="A17" s="230"/>
      <c r="B17" s="235"/>
      <c r="C17" s="169"/>
      <c r="D17" s="159"/>
      <c r="E17" s="159"/>
      <c r="F17" s="251"/>
      <c r="G17" s="108">
        <v>244</v>
      </c>
      <c r="H17" s="74">
        <v>3173.2269999999999</v>
      </c>
      <c r="I17" s="74">
        <v>2305.3440000000001</v>
      </c>
      <c r="J17" s="74">
        <v>2305.3440000000001</v>
      </c>
      <c r="K17" s="117">
        <f t="shared" si="0"/>
        <v>7783.915</v>
      </c>
      <c r="L17" s="169"/>
      <c r="M17" s="109"/>
    </row>
    <row r="18" spans="1:13" ht="24" customHeight="1" x14ac:dyDescent="0.25">
      <c r="A18" s="230"/>
      <c r="B18" s="235"/>
      <c r="C18" s="169"/>
      <c r="D18" s="159"/>
      <c r="E18" s="159"/>
      <c r="F18" s="251"/>
      <c r="G18" s="108">
        <v>247</v>
      </c>
      <c r="H18" s="74">
        <v>5525.6139999999996</v>
      </c>
      <c r="I18" s="74">
        <v>5442.7160000000003</v>
      </c>
      <c r="J18" s="74">
        <v>5442.7160000000003</v>
      </c>
      <c r="K18" s="117">
        <f t="shared" si="0"/>
        <v>16411.046000000002</v>
      </c>
      <c r="L18" s="169"/>
      <c r="M18" s="109"/>
    </row>
    <row r="19" spans="1:13" ht="24" customHeight="1" x14ac:dyDescent="0.25">
      <c r="A19" s="230"/>
      <c r="B19" s="235"/>
      <c r="C19" s="169"/>
      <c r="D19" s="159"/>
      <c r="E19" s="159"/>
      <c r="F19" s="251"/>
      <c r="G19" s="108">
        <v>852</v>
      </c>
      <c r="H19" s="118">
        <v>10</v>
      </c>
      <c r="I19" s="118">
        <v>10</v>
      </c>
      <c r="J19" s="118">
        <v>10</v>
      </c>
      <c r="K19" s="117">
        <f>SUM(H19:J19)</f>
        <v>30</v>
      </c>
      <c r="L19" s="169"/>
      <c r="M19" s="109"/>
    </row>
    <row r="20" spans="1:13" ht="27.75" customHeight="1" x14ac:dyDescent="0.25">
      <c r="A20" s="230"/>
      <c r="B20" s="185"/>
      <c r="C20" s="154"/>
      <c r="D20" s="150"/>
      <c r="E20" s="150"/>
      <c r="F20" s="248"/>
      <c r="G20" s="108">
        <v>853</v>
      </c>
      <c r="H20" s="74">
        <v>10</v>
      </c>
      <c r="I20" s="74">
        <v>10</v>
      </c>
      <c r="J20" s="74">
        <v>10</v>
      </c>
      <c r="K20" s="117">
        <f t="shared" si="0"/>
        <v>30</v>
      </c>
      <c r="L20" s="154"/>
      <c r="M20" s="109"/>
    </row>
    <row r="21" spans="1:13" ht="48.75" customHeight="1" x14ac:dyDescent="0.25">
      <c r="A21" s="259" t="s">
        <v>179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1"/>
    </row>
    <row r="22" spans="1:13" ht="92.25" customHeight="1" x14ac:dyDescent="0.25">
      <c r="A22" s="34" t="s">
        <v>180</v>
      </c>
      <c r="B22" s="55" t="s">
        <v>181</v>
      </c>
      <c r="C22" s="9" t="s">
        <v>17</v>
      </c>
      <c r="D22" s="54" t="s">
        <v>99</v>
      </c>
      <c r="E22" s="54" t="s">
        <v>166</v>
      </c>
      <c r="F22" s="54" t="s">
        <v>182</v>
      </c>
      <c r="G22" s="54" t="s">
        <v>168</v>
      </c>
      <c r="H22" s="118">
        <v>0</v>
      </c>
      <c r="I22" s="118">
        <v>0</v>
      </c>
      <c r="J22" s="118">
        <v>0</v>
      </c>
      <c r="K22" s="44">
        <f>SUM(H22:J22)</f>
        <v>0</v>
      </c>
      <c r="L22" s="29" t="s">
        <v>183</v>
      </c>
    </row>
    <row r="23" spans="1:13" s="81" customFormat="1" ht="22.5" customHeight="1" x14ac:dyDescent="0.25">
      <c r="A23" s="249" t="s">
        <v>154</v>
      </c>
      <c r="B23" s="249"/>
      <c r="C23" s="9"/>
      <c r="D23" s="10"/>
      <c r="E23" s="9"/>
      <c r="F23" s="9"/>
      <c r="G23" s="9"/>
      <c r="H23" s="79">
        <f>SUM(H10:H22)</f>
        <v>72841.023000000001</v>
      </c>
      <c r="I23" s="79">
        <f>SUM(I10:I22)</f>
        <v>69067.951000000001</v>
      </c>
      <c r="J23" s="79">
        <f>SUM(J10:J22)</f>
        <v>69055.433999999994</v>
      </c>
      <c r="K23" s="79">
        <f>SUM(K10:K22)</f>
        <v>210964.408</v>
      </c>
      <c r="L23" s="26"/>
    </row>
    <row r="24" spans="1:13" ht="51.75" customHeight="1" x14ac:dyDescent="0.25">
      <c r="A24" s="250"/>
      <c r="B24" s="250"/>
      <c r="C24" s="250"/>
      <c r="D24" s="110"/>
      <c r="E24" s="110"/>
      <c r="F24" s="110"/>
      <c r="G24" s="110"/>
      <c r="L24" s="111"/>
    </row>
    <row r="25" spans="1:13" x14ac:dyDescent="0.25">
      <c r="A25" s="94"/>
      <c r="B25" s="119"/>
      <c r="C25" s="96"/>
      <c r="D25" s="96"/>
      <c r="E25" s="96"/>
      <c r="F25" s="96"/>
      <c r="G25" s="96"/>
    </row>
    <row r="26" spans="1:13" x14ac:dyDescent="0.25">
      <c r="A26" s="94"/>
      <c r="B26" s="119"/>
      <c r="C26" s="96"/>
      <c r="D26" s="96"/>
      <c r="E26" s="96"/>
      <c r="F26" s="96"/>
      <c r="G26" s="96"/>
    </row>
    <row r="27" spans="1:13" x14ac:dyDescent="0.25">
      <c r="A27" s="94"/>
      <c r="B27" s="119"/>
      <c r="C27" s="96"/>
      <c r="D27" s="96"/>
      <c r="E27" s="96">
        <v>37889.9</v>
      </c>
      <c r="F27" s="96" t="s">
        <v>184</v>
      </c>
      <c r="G27" s="96" t="s">
        <v>185</v>
      </c>
      <c r="H27" s="120">
        <f>H10+H14+H11+H15</f>
        <v>49946.398999999998</v>
      </c>
      <c r="I27" s="120">
        <f>I10+I14+I11+I15</f>
        <v>47760.031999999999</v>
      </c>
      <c r="J27" s="120">
        <f>J10+J14+J11+J15</f>
        <v>47747.514999999999</v>
      </c>
      <c r="K27" s="113">
        <f t="shared" ref="K27:K32" si="1">SUM(H27:J27)</f>
        <v>145453.946</v>
      </c>
    </row>
    <row r="28" spans="1:13" x14ac:dyDescent="0.25">
      <c r="A28" s="94"/>
      <c r="B28" s="121"/>
      <c r="C28" s="96"/>
      <c r="D28" s="96"/>
      <c r="E28" s="96"/>
      <c r="F28" s="96"/>
      <c r="G28" s="96">
        <v>112.122</v>
      </c>
      <c r="H28" s="120">
        <f>H12+H16</f>
        <v>14175.782999999999</v>
      </c>
      <c r="I28" s="120">
        <f>I12+I16</f>
        <v>13539.859</v>
      </c>
      <c r="J28" s="120">
        <f>J12+J16</f>
        <v>13539.859</v>
      </c>
      <c r="K28" s="113">
        <f t="shared" si="1"/>
        <v>41255.501000000004</v>
      </c>
    </row>
    <row r="29" spans="1:13" x14ac:dyDescent="0.25">
      <c r="A29" s="94"/>
      <c r="B29" s="112"/>
      <c r="C29" s="96"/>
      <c r="D29" s="96"/>
      <c r="E29" s="96"/>
      <c r="F29" s="96"/>
      <c r="G29" s="96">
        <v>244.852</v>
      </c>
      <c r="H29" s="120">
        <f>H13+H17+H20</f>
        <v>3183.2269999999999</v>
      </c>
      <c r="I29" s="120">
        <f>I13+I17+I20</f>
        <v>2315.3440000000001</v>
      </c>
      <c r="J29" s="120">
        <f>J13+J17+J20</f>
        <v>2315.3440000000001</v>
      </c>
      <c r="K29" s="113">
        <f t="shared" si="1"/>
        <v>7813.915</v>
      </c>
    </row>
    <row r="30" spans="1:13" x14ac:dyDescent="0.25">
      <c r="A30" s="94"/>
      <c r="B30" s="112"/>
      <c r="C30" s="96"/>
      <c r="D30" s="96"/>
      <c r="E30" s="96"/>
      <c r="F30" s="96"/>
      <c r="G30" s="96"/>
      <c r="H30" s="120">
        <f>SUM(H27:H29)</f>
        <v>67305.409</v>
      </c>
      <c r="I30" s="120">
        <f>SUM(I27:I29)</f>
        <v>63615.235000000001</v>
      </c>
      <c r="J30" s="120">
        <f>SUM(J27:J29)</f>
        <v>63602.717999999993</v>
      </c>
      <c r="K30" s="113">
        <f t="shared" si="1"/>
        <v>194523.36199999999</v>
      </c>
    </row>
    <row r="31" spans="1:13" x14ac:dyDescent="0.25">
      <c r="A31" s="94"/>
      <c r="B31" s="112"/>
      <c r="C31" s="96"/>
      <c r="D31" s="96"/>
      <c r="E31" s="96"/>
      <c r="F31" s="96"/>
      <c r="G31" s="96"/>
      <c r="H31" s="120"/>
      <c r="I31" s="120"/>
      <c r="J31" s="120"/>
      <c r="K31" s="113">
        <f t="shared" si="1"/>
        <v>0</v>
      </c>
    </row>
    <row r="32" spans="1:13" x14ac:dyDescent="0.25">
      <c r="A32" s="94"/>
      <c r="B32" s="112"/>
      <c r="C32" s="96"/>
      <c r="D32" s="96"/>
      <c r="E32" s="96"/>
      <c r="F32" s="96"/>
      <c r="G32" s="96" t="s">
        <v>186</v>
      </c>
      <c r="H32" s="120">
        <f>H28+H29</f>
        <v>17359.009999999998</v>
      </c>
      <c r="I32" s="120">
        <f>I28+I29</f>
        <v>15855.203000000001</v>
      </c>
      <c r="J32" s="120">
        <f>J28+J29</f>
        <v>15855.203000000001</v>
      </c>
      <c r="K32" s="113">
        <f t="shared" si="1"/>
        <v>49069.416000000005</v>
      </c>
    </row>
    <row r="33" spans="1:7" x14ac:dyDescent="0.25">
      <c r="A33" s="94"/>
      <c r="B33" s="112"/>
      <c r="C33" s="96"/>
      <c r="D33" s="96"/>
      <c r="E33" s="96"/>
      <c r="F33" s="96"/>
      <c r="G33" s="96"/>
    </row>
    <row r="34" spans="1:7" x14ac:dyDescent="0.25">
      <c r="A34" s="94"/>
      <c r="B34" s="112"/>
      <c r="C34" s="96"/>
      <c r="D34" s="96"/>
      <c r="E34" s="96"/>
      <c r="F34" s="96"/>
      <c r="G34" s="96"/>
    </row>
    <row r="35" spans="1:7" x14ac:dyDescent="0.25">
      <c r="A35" s="94"/>
      <c r="B35" s="112"/>
      <c r="C35" s="96"/>
      <c r="D35" s="96"/>
      <c r="E35" s="96"/>
      <c r="F35" s="96"/>
      <c r="G35" s="96"/>
    </row>
    <row r="36" spans="1:7" x14ac:dyDescent="0.25">
      <c r="A36" s="94"/>
      <c r="B36" s="112"/>
      <c r="C36" s="96"/>
      <c r="D36" s="96"/>
      <c r="E36" s="96"/>
      <c r="F36" s="96"/>
      <c r="G36" s="96"/>
    </row>
    <row r="37" spans="1:7" x14ac:dyDescent="0.25">
      <c r="A37" s="94"/>
      <c r="B37" s="112"/>
      <c r="C37" s="96"/>
      <c r="D37" s="96"/>
      <c r="E37" s="96"/>
      <c r="F37" s="96"/>
      <c r="G37" s="96"/>
    </row>
    <row r="38" spans="1:7" x14ac:dyDescent="0.25">
      <c r="A38" s="94"/>
      <c r="B38" s="112"/>
      <c r="C38" s="96"/>
      <c r="D38" s="96"/>
      <c r="E38" s="96"/>
      <c r="F38" s="96"/>
      <c r="G38" s="96"/>
    </row>
    <row r="39" spans="1:7" x14ac:dyDescent="0.25">
      <c r="A39" s="94"/>
      <c r="B39" s="112"/>
      <c r="C39" s="96"/>
      <c r="D39" s="96"/>
      <c r="E39" s="96"/>
      <c r="F39" s="96"/>
      <c r="G39" s="96"/>
    </row>
    <row r="40" spans="1:7" x14ac:dyDescent="0.25">
      <c r="A40" s="94"/>
      <c r="B40" s="112"/>
      <c r="C40" s="96"/>
      <c r="D40" s="96"/>
      <c r="E40" s="96"/>
      <c r="F40" s="96"/>
      <c r="G40" s="96"/>
    </row>
    <row r="41" spans="1:7" x14ac:dyDescent="0.25">
      <c r="A41" s="94"/>
      <c r="B41" s="112"/>
      <c r="C41" s="96"/>
      <c r="D41" s="96"/>
      <c r="E41" s="96"/>
      <c r="F41" s="96"/>
      <c r="G41" s="96"/>
    </row>
    <row r="42" spans="1:7" x14ac:dyDescent="0.25">
      <c r="A42" s="94"/>
      <c r="B42" s="112"/>
      <c r="C42" s="96"/>
      <c r="D42" s="96"/>
      <c r="E42" s="96"/>
      <c r="F42" s="96"/>
      <c r="G42" s="96"/>
    </row>
    <row r="43" spans="1:7" x14ac:dyDescent="0.25">
      <c r="A43" s="94"/>
      <c r="B43" s="112"/>
      <c r="C43" s="96"/>
      <c r="D43" s="96"/>
      <c r="E43" s="96"/>
      <c r="F43" s="96"/>
      <c r="G43" s="96"/>
    </row>
    <row r="44" spans="1:7" x14ac:dyDescent="0.25">
      <c r="A44" s="94"/>
      <c r="B44" s="112"/>
      <c r="C44" s="96"/>
      <c r="D44" s="96"/>
      <c r="E44" s="96"/>
      <c r="F44" s="96"/>
      <c r="G44" s="122"/>
    </row>
    <row r="45" spans="1:7" x14ac:dyDescent="0.25">
      <c r="A45" s="94"/>
      <c r="B45" s="112"/>
      <c r="C45" s="96"/>
      <c r="D45" s="96"/>
      <c r="E45" s="96"/>
      <c r="F45" s="96"/>
      <c r="G45" s="96"/>
    </row>
    <row r="46" spans="1:7" x14ac:dyDescent="0.25">
      <c r="A46" s="94"/>
      <c r="B46" s="112"/>
      <c r="C46" s="96"/>
      <c r="D46" s="96"/>
      <c r="E46" s="96"/>
      <c r="F46" s="96"/>
      <c r="G46" s="96"/>
    </row>
    <row r="47" spans="1:7" x14ac:dyDescent="0.25">
      <c r="A47" s="94"/>
      <c r="B47" s="112"/>
      <c r="C47" s="96"/>
      <c r="D47" s="96"/>
      <c r="E47" s="96"/>
      <c r="F47" s="96"/>
      <c r="G47" s="96"/>
    </row>
    <row r="48" spans="1:7" x14ac:dyDescent="0.25">
      <c r="A48" s="94"/>
      <c r="B48" s="112"/>
      <c r="C48" s="96"/>
      <c r="D48" s="96"/>
      <c r="E48" s="96"/>
      <c r="F48" s="96"/>
      <c r="G48" s="96"/>
    </row>
    <row r="49" spans="1:7" x14ac:dyDescent="0.25">
      <c r="A49" s="94"/>
      <c r="B49" s="112"/>
      <c r="C49" s="96"/>
      <c r="D49" s="96"/>
      <c r="E49" s="96"/>
      <c r="F49" s="96"/>
      <c r="G49" s="96"/>
    </row>
    <row r="50" spans="1:7" x14ac:dyDescent="0.25">
      <c r="A50" s="94"/>
      <c r="B50" s="112"/>
      <c r="C50" s="96"/>
      <c r="D50" s="96"/>
      <c r="E50" s="96"/>
      <c r="F50" s="96"/>
      <c r="G50" s="96"/>
    </row>
    <row r="51" spans="1:7" x14ac:dyDescent="0.25">
      <c r="A51" s="94"/>
      <c r="B51" s="112"/>
      <c r="C51" s="96"/>
      <c r="D51" s="96"/>
      <c r="E51" s="96"/>
      <c r="F51" s="96"/>
      <c r="G51" s="96"/>
    </row>
    <row r="52" spans="1:7" x14ac:dyDescent="0.25">
      <c r="A52" s="94"/>
      <c r="B52" s="112"/>
      <c r="C52" s="96"/>
      <c r="D52" s="96"/>
      <c r="E52" s="96"/>
      <c r="F52" s="96"/>
      <c r="G52" s="96"/>
    </row>
    <row r="53" spans="1:7" x14ac:dyDescent="0.25">
      <c r="A53" s="94"/>
      <c r="B53" s="112"/>
      <c r="C53" s="96"/>
      <c r="D53" s="96"/>
      <c r="E53" s="96"/>
      <c r="F53" s="96"/>
      <c r="G53" s="96"/>
    </row>
    <row r="54" spans="1:7" x14ac:dyDescent="0.25">
      <c r="A54" s="94"/>
      <c r="B54" s="112"/>
      <c r="C54" s="96"/>
      <c r="D54" s="96"/>
      <c r="E54" s="96"/>
      <c r="F54" s="96"/>
      <c r="G54" s="96"/>
    </row>
    <row r="55" spans="1:7" x14ac:dyDescent="0.25">
      <c r="A55" s="94"/>
      <c r="B55" s="112"/>
      <c r="C55" s="96"/>
      <c r="D55" s="96"/>
      <c r="E55" s="96"/>
      <c r="F55" s="96"/>
      <c r="G55" s="96"/>
    </row>
    <row r="56" spans="1:7" x14ac:dyDescent="0.25">
      <c r="A56" s="94"/>
      <c r="B56" s="112"/>
      <c r="C56" s="96"/>
      <c r="D56" s="96"/>
      <c r="E56" s="96"/>
      <c r="F56" s="96"/>
      <c r="G56" s="96"/>
    </row>
    <row r="57" spans="1:7" x14ac:dyDescent="0.25">
      <c r="A57" s="94"/>
      <c r="B57" s="112"/>
      <c r="C57" s="96"/>
      <c r="D57" s="96"/>
      <c r="E57" s="96"/>
      <c r="F57" s="96"/>
      <c r="G57" s="96"/>
    </row>
    <row r="58" spans="1:7" x14ac:dyDescent="0.25">
      <c r="A58" s="94"/>
      <c r="B58" s="112"/>
      <c r="C58" s="96"/>
      <c r="D58" s="96"/>
      <c r="E58" s="96"/>
      <c r="F58" s="96"/>
      <c r="G58" s="96"/>
    </row>
    <row r="59" spans="1:7" x14ac:dyDescent="0.25">
      <c r="A59" s="94"/>
      <c r="B59" s="112"/>
      <c r="C59" s="96"/>
      <c r="D59" s="96"/>
      <c r="E59" s="96"/>
      <c r="F59" s="96"/>
      <c r="G59" s="96"/>
    </row>
    <row r="60" spans="1:7" x14ac:dyDescent="0.25">
      <c r="A60" s="94"/>
      <c r="B60" s="112"/>
      <c r="C60" s="96"/>
      <c r="D60" s="96"/>
      <c r="E60" s="96"/>
      <c r="F60" s="96"/>
      <c r="G60" s="96"/>
    </row>
    <row r="61" spans="1:7" x14ac:dyDescent="0.25">
      <c r="A61" s="94"/>
      <c r="B61" s="112"/>
      <c r="C61" s="96"/>
      <c r="D61" s="96"/>
      <c r="E61" s="96"/>
      <c r="F61" s="96"/>
      <c r="G61" s="96"/>
    </row>
  </sheetData>
  <mergeCells count="29">
    <mergeCell ref="K1:L1"/>
    <mergeCell ref="L14:L20"/>
    <mergeCell ref="A21:L21"/>
    <mergeCell ref="A23:B23"/>
    <mergeCell ref="A24:C24"/>
    <mergeCell ref="A14:A20"/>
    <mergeCell ref="B14:B20"/>
    <mergeCell ref="C14:C20"/>
    <mergeCell ref="D14:D20"/>
    <mergeCell ref="E14:E20"/>
    <mergeCell ref="F14:F20"/>
    <mergeCell ref="A7:L7"/>
    <mergeCell ref="A8:L8"/>
    <mergeCell ref="A9:L9"/>
    <mergeCell ref="A10:A13"/>
    <mergeCell ref="B10:B13"/>
    <mergeCell ref="C10:C13"/>
    <mergeCell ref="D10:D13"/>
    <mergeCell ref="E10:E13"/>
    <mergeCell ref="F10:F13"/>
    <mergeCell ref="L10:L13"/>
    <mergeCell ref="K3:L3"/>
    <mergeCell ref="A4:L4"/>
    <mergeCell ref="A5:A6"/>
    <mergeCell ref="B5:B6"/>
    <mergeCell ref="C5:C6"/>
    <mergeCell ref="D5:G5"/>
    <mergeCell ref="H5:K5"/>
    <mergeCell ref="L5:L6"/>
  </mergeCells>
  <pageMargins left="0.9055118110236221" right="0.33" top="1.1811023622047245" bottom="0.39370078740157483" header="0.31496062992125984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 2 к ПП 1</vt:lpstr>
      <vt:lpstr>пр 2 к ПП 2</vt:lpstr>
      <vt:lpstr>пр 2 к ПП 3</vt:lpstr>
      <vt:lpstr>'пр 2 к ПП 1'!Область_печати</vt:lpstr>
      <vt:lpstr>'пр 2 к ПП 2'!Область_печати</vt:lpstr>
      <vt:lpstr>'пр 2 к ПП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PC-003</dc:creator>
  <cp:lastModifiedBy>Секретарь</cp:lastModifiedBy>
  <cp:lastPrinted>2022-08-03T07:46:34Z</cp:lastPrinted>
  <dcterms:created xsi:type="dcterms:W3CDTF">2022-07-19T03:31:23Z</dcterms:created>
  <dcterms:modified xsi:type="dcterms:W3CDTF">2022-08-03T07:50:35Z</dcterms:modified>
</cp:coreProperties>
</file>