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8\муниципальные программы - изменения в 2018 году\08   МиСП\"/>
    </mc:Choice>
  </mc:AlternateContent>
  <bookViews>
    <workbookView xWindow="0" yWindow="180" windowWidth="20730" windowHeight="11445" tabRatio="873" activeTab="11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</sheets>
  <externalReferences>
    <externalReference r:id="rId14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пасп'!$12:$15</definedName>
    <definedName name="_xlnm.Print_Titles" localSheetId="3">'пр.1 к ПП 2'!$10:$12</definedName>
    <definedName name="_xlnm.Print_Area" localSheetId="12">'пр 8 к Пр'!$A$1:$L$56</definedName>
    <definedName name="_xlnm.Print_Area" localSheetId="0">'пр к пасп'!$A$1:$M$27</definedName>
    <definedName name="_xlnm.Print_Area" localSheetId="8">'пр. 2 к ПП 4'!$A$1:$L$15</definedName>
    <definedName name="_xlnm.Print_Area" localSheetId="6">'пр.2 к ПП 3'!$A$1:$L$17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8" l="1"/>
  <c r="L22" i="2"/>
  <c r="M22" i="2" s="1"/>
  <c r="J22" i="2"/>
  <c r="K22" i="2"/>
  <c r="I22" i="2"/>
  <c r="E15" i="19" l="1"/>
  <c r="E16" i="19"/>
  <c r="E17" i="19"/>
  <c r="G15" i="19"/>
  <c r="H15" i="19"/>
  <c r="G16" i="19"/>
  <c r="H16" i="19"/>
  <c r="G17" i="19"/>
  <c r="H17" i="19"/>
  <c r="F15" i="17"/>
  <c r="G15" i="17"/>
  <c r="H15" i="17"/>
  <c r="E15" i="17"/>
  <c r="K19" i="2"/>
  <c r="J30" i="5" l="1"/>
  <c r="K30" i="5"/>
  <c r="I30" i="5"/>
  <c r="J29" i="5"/>
  <c r="K29" i="5"/>
  <c r="I29" i="5"/>
  <c r="H14" i="20" l="1"/>
  <c r="F17" i="19" l="1"/>
  <c r="G15" i="15"/>
  <c r="J19" i="2" s="1"/>
  <c r="F15" i="15"/>
  <c r="I19" i="2" s="1"/>
  <c r="E15" i="15"/>
  <c r="H19" i="2" s="1"/>
  <c r="B15" i="15"/>
  <c r="N56" i="6" l="1"/>
  <c r="N55" i="6"/>
  <c r="N53" i="6"/>
  <c r="N52" i="6"/>
  <c r="N51" i="6"/>
  <c r="N49" i="6"/>
  <c r="N48" i="6"/>
  <c r="N46" i="6"/>
  <c r="N45" i="6"/>
  <c r="N44" i="6"/>
  <c r="N42" i="6"/>
  <c r="N41" i="6"/>
  <c r="N39" i="6"/>
  <c r="N38" i="6"/>
  <c r="N37" i="6"/>
  <c r="N35" i="6"/>
  <c r="N34" i="6"/>
  <c r="N32" i="6"/>
  <c r="N31" i="6"/>
  <c r="N30" i="6"/>
  <c r="N28" i="6"/>
  <c r="N27" i="6"/>
  <c r="N25" i="6"/>
  <c r="N24" i="6"/>
  <c r="N23" i="6"/>
  <c r="H19" i="6"/>
  <c r="G19" i="6"/>
  <c r="F19" i="6"/>
  <c r="K18" i="6"/>
  <c r="J18" i="6"/>
  <c r="I18" i="6"/>
  <c r="H18" i="6"/>
  <c r="G18" i="6"/>
  <c r="F18" i="6"/>
  <c r="E18" i="6"/>
  <c r="N18" i="6" s="1"/>
  <c r="K17" i="6"/>
  <c r="J17" i="6"/>
  <c r="I17" i="6"/>
  <c r="H17" i="6"/>
  <c r="G17" i="6"/>
  <c r="F17" i="6"/>
  <c r="N17" i="6" s="1"/>
  <c r="E17" i="6"/>
  <c r="K16" i="6"/>
  <c r="J16" i="6"/>
  <c r="I16" i="6"/>
  <c r="H16" i="6"/>
  <c r="G16" i="6"/>
  <c r="F16" i="6"/>
  <c r="E16" i="6"/>
  <c r="N16" i="6" s="1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G15" i="6" s="1"/>
  <c r="F22" i="6"/>
  <c r="F15" i="6" s="1"/>
  <c r="E22" i="6"/>
  <c r="E15" i="6" l="1"/>
  <c r="H15" i="6"/>
  <c r="A6" i="3"/>
  <c r="A9" i="5"/>
  <c r="J5" i="6"/>
  <c r="J5" i="5"/>
  <c r="D2" i="3"/>
  <c r="J5" i="2"/>
  <c r="A9" i="6"/>
  <c r="I36" i="5"/>
  <c r="C34" i="5"/>
  <c r="C31" i="5"/>
  <c r="C23" i="5"/>
  <c r="C19" i="5"/>
  <c r="C15" i="5"/>
  <c r="F1" i="22" l="1"/>
  <c r="A10" i="22" l="1"/>
  <c r="I54" i="6"/>
  <c r="J34" i="5"/>
  <c r="I34" i="5"/>
  <c r="L51" i="6"/>
  <c r="L52" i="6"/>
  <c r="L53" i="6"/>
  <c r="L55" i="6"/>
  <c r="L56" i="6"/>
  <c r="I50" i="6" l="1"/>
  <c r="J54" i="6"/>
  <c r="J50" i="6" s="1"/>
  <c r="F15" i="19"/>
  <c r="F16" i="19"/>
  <c r="K54" i="6" l="1"/>
  <c r="K50" i="6" s="1"/>
  <c r="L50" i="6" s="1"/>
  <c r="L36" i="5"/>
  <c r="K34" i="5"/>
  <c r="L34" i="5" s="1"/>
  <c r="I19" i="16"/>
  <c r="J19" i="16"/>
  <c r="H19" i="16"/>
  <c r="N54" i="6" l="1"/>
  <c r="N50" i="6"/>
  <c r="L54" i="6"/>
  <c r="J40" i="6"/>
  <c r="J36" i="6" s="1"/>
  <c r="K40" i="6"/>
  <c r="K36" i="6" s="1"/>
  <c r="I40" i="6"/>
  <c r="L18" i="6"/>
  <c r="I20" i="6"/>
  <c r="J20" i="6"/>
  <c r="K20" i="6"/>
  <c r="I21" i="6"/>
  <c r="J21" i="6"/>
  <c r="K21" i="6"/>
  <c r="L17" i="6"/>
  <c r="L16" i="6"/>
  <c r="L23" i="6"/>
  <c r="L24" i="6"/>
  <c r="L25" i="6"/>
  <c r="L27" i="6"/>
  <c r="L28" i="6"/>
  <c r="L30" i="6"/>
  <c r="L31" i="6"/>
  <c r="L32" i="6"/>
  <c r="L34" i="6"/>
  <c r="L35" i="6"/>
  <c r="L37" i="6"/>
  <c r="L38" i="6"/>
  <c r="L39" i="6"/>
  <c r="L41" i="6"/>
  <c r="L42" i="6"/>
  <c r="L44" i="6"/>
  <c r="L45" i="6"/>
  <c r="L46" i="6"/>
  <c r="L48" i="6"/>
  <c r="L49" i="6"/>
  <c r="N20" i="6" l="1"/>
  <c r="N21" i="6"/>
  <c r="I36" i="6"/>
  <c r="N36" i="6" s="1"/>
  <c r="N40" i="6"/>
  <c r="L40" i="6"/>
  <c r="L21" i="6"/>
  <c r="L20" i="6"/>
  <c r="J27" i="5"/>
  <c r="K27" i="5"/>
  <c r="I27" i="5"/>
  <c r="L30" i="5"/>
  <c r="J26" i="5"/>
  <c r="K26" i="5"/>
  <c r="I26" i="5"/>
  <c r="J25" i="5"/>
  <c r="K25" i="5"/>
  <c r="I25" i="5"/>
  <c r="F22" i="5"/>
  <c r="G22" i="5"/>
  <c r="H22" i="5"/>
  <c r="I22" i="5"/>
  <c r="I18" i="5" s="1"/>
  <c r="J22" i="5"/>
  <c r="J18" i="5" s="1"/>
  <c r="K22" i="5"/>
  <c r="K18" i="5" s="1"/>
  <c r="E22" i="5"/>
  <c r="F21" i="5"/>
  <c r="G21" i="5"/>
  <c r="H21" i="5"/>
  <c r="I21" i="5"/>
  <c r="J21" i="5"/>
  <c r="K21" i="5"/>
  <c r="E21" i="5"/>
  <c r="L29" i="5"/>
  <c r="I15" i="20"/>
  <c r="J33" i="5" s="1"/>
  <c r="J15" i="20"/>
  <c r="K33" i="5" s="1"/>
  <c r="K15" i="20"/>
  <c r="H15" i="20"/>
  <c r="I33" i="5" s="1"/>
  <c r="I47" i="6" s="1"/>
  <c r="K14" i="20"/>
  <c r="I17" i="18"/>
  <c r="J17" i="18"/>
  <c r="H17" i="18"/>
  <c r="K15" i="18"/>
  <c r="K17" i="18" s="1"/>
  <c r="L36" i="6" l="1"/>
  <c r="I17" i="5"/>
  <c r="I15" i="5" s="1"/>
  <c r="J33" i="6"/>
  <c r="J29" i="6" s="1"/>
  <c r="I33" i="6"/>
  <c r="I29" i="6" s="1"/>
  <c r="K23" i="5"/>
  <c r="K33" i="6"/>
  <c r="K29" i="6" s="1"/>
  <c r="J23" i="5"/>
  <c r="I23" i="5"/>
  <c r="L18" i="5"/>
  <c r="L27" i="5"/>
  <c r="L26" i="5"/>
  <c r="K47" i="6"/>
  <c r="K31" i="5"/>
  <c r="J47" i="6"/>
  <c r="J31" i="5"/>
  <c r="L33" i="5"/>
  <c r="J19" i="5"/>
  <c r="J26" i="6"/>
  <c r="I43" i="6"/>
  <c r="J17" i="5"/>
  <c r="J15" i="5" s="1"/>
  <c r="I26" i="6"/>
  <c r="K19" i="5"/>
  <c r="K26" i="6"/>
  <c r="I31" i="5"/>
  <c r="K17" i="5"/>
  <c r="K15" i="5" s="1"/>
  <c r="L25" i="5"/>
  <c r="L22" i="5"/>
  <c r="I19" i="5"/>
  <c r="L21" i="5"/>
  <c r="K18" i="16"/>
  <c r="K16" i="16"/>
  <c r="K16" i="8"/>
  <c r="I17" i="8"/>
  <c r="J17" i="8"/>
  <c r="H17" i="8"/>
  <c r="K14" i="8"/>
  <c r="G14" i="7"/>
  <c r="F14" i="7"/>
  <c r="L33" i="6" l="1"/>
  <c r="N26" i="6"/>
  <c r="J43" i="6"/>
  <c r="J19" i="6"/>
  <c r="K43" i="6"/>
  <c r="K19" i="6"/>
  <c r="N47" i="6"/>
  <c r="I15" i="6"/>
  <c r="N29" i="6"/>
  <c r="I19" i="6"/>
  <c r="N33" i="6"/>
  <c r="K19" i="16"/>
  <c r="L23" i="5"/>
  <c r="L47" i="6"/>
  <c r="L31" i="5"/>
  <c r="L29" i="6"/>
  <c r="L17" i="5"/>
  <c r="L15" i="5" s="1"/>
  <c r="L26" i="6"/>
  <c r="I22" i="6"/>
  <c r="J22" i="6"/>
  <c r="L19" i="5"/>
  <c r="K22" i="6"/>
  <c r="K17" i="8"/>
  <c r="N22" i="6" l="1"/>
  <c r="K15" i="6"/>
  <c r="J15" i="6"/>
  <c r="L43" i="6"/>
  <c r="N19" i="6"/>
  <c r="N43" i="6"/>
  <c r="L22" i="6"/>
  <c r="L19" i="6"/>
  <c r="N15" i="6" l="1"/>
  <c r="L15" i="6"/>
</calcChain>
</file>

<file path=xl/sharedStrings.xml><?xml version="1.0" encoding="utf-8"?>
<sst xmlns="http://schemas.openxmlformats.org/spreadsheetml/2006/main" count="504" uniqueCount="208">
  <si>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</si>
  <si>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</si>
  <si>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</si>
  <si>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</si>
  <si>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</si>
  <si>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</si>
  <si>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</si>
  <si>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</si>
  <si>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</si>
  <si>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</si>
  <si>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</si>
  <si>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</si>
  <si>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</si>
  <si>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</si>
  <si>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</si>
  <si>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</si>
  <si>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</si>
  <si>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</si>
  <si>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</si>
  <si>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</si>
  <si>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</si>
  <si>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</si>
  <si>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</si>
  <si>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</si>
  <si>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</si>
  <si>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</si>
  <si>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</si>
  <si>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</si>
  <si>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</si>
  <si>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</si>
  <si>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</si>
  <si>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</si>
  <si>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</si>
  <si>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</si>
  <si>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</si>
  <si>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</si>
  <si>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</si>
  <si>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</si>
  <si>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</si>
  <si>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</si>
  <si>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</si>
  <si>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</si>
  <si>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</si>
  <si>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</si>
  <si>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</si>
  <si>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</si>
  <si>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</si>
  <si>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</si>
  <si>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</si>
  <si>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</si>
  <si>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</si>
  <si>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</si>
  <si>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</si>
  <si>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</si>
  <si>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</si>
  <si>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</si>
  <si>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</si>
  <si>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</si>
  <si>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</si>
  <si>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</si>
  <si>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</si>
  <si>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</si>
  <si>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</si>
  <si>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</si>
  <si>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</si>
  <si>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</si>
  <si>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</si>
  <si>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</si>
  <si>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</si>
  <si>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</si>
  <si>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</si>
  <si>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</si>
  <si>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</si>
  <si>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</si>
  <si>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</si>
  <si>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</si>
  <si>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</si>
  <si>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</si>
  <si>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</si>
  <si>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</si>
  <si>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</si>
  <si>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</si>
  <si>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</si>
  <si>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</si>
  <si>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</si>
  <si>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</si>
  <si>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</si>
  <si>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</si>
  <si>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</si>
  <si>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</si>
  <si>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</si>
  <si>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</si>
  <si>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</si>
  <si>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</si>
  <si>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</si>
  <si>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</si>
  <si>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</si>
  <si>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</si>
  <si>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</si>
  <si>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Предоставление субсидий на возмещение части затрат  на приобретение крупно рогатого скота (коров, нетелей)  гражданам ведущим личное подсобное хозяйство на территории Туруханского района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</si>
  <si>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</si>
  <si>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</si>
  <si>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</si>
  <si>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</si>
  <si>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</si>
  <si>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</si>
  <si>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</si>
  <si>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</si>
  <si>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</si>
  <si>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</si>
  <si>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</si>
  <si>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</si>
  <si>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</si>
  <si>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</si>
  <si>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</si>
  <si>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</si>
  <si>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</si>
  <si>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</si>
  <si>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</si>
  <si>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</si>
  <si>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</si>
  <si>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</si>
  <si>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</si>
  <si>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</si>
  <si>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</si>
  <si>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</si>
  <si>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</si>
  <si>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</si>
  <si>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</si>
  <si>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</si>
  <si>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</si>
  <si>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</si>
  <si>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</si>
  <si>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</si>
  <si>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</si>
  <si>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</si>
  <si>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 xml:space="preserve">принят от 27.01.2016 №62-п 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</si>
  <si>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</si>
  <si>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</si>
  <si>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увеличение занятых граждан в личном подсобном хозяйстве на 10% ежегодно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</si>
  <si>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</si>
  <si>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</si>
  <si>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</si>
  <si>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</si>
  <si>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</si>
  <si>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</si>
  <si>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</si>
  <si>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</si>
  <si>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</si>
  <si>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</si>
  <si>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</si>
  <si>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</si>
  <si>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</si>
  <si>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</si>
  <si>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</si>
  <si>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</si>
  <si>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</si>
  <si>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</si>
  <si>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</si>
  <si>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</si>
  <si>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Количество субъектов малого и среднего предпринимательства получивших субсидии:  2018 год - 1 ед., 2019 год - 1 ед., 2020 год - 1 ед.</t>
  </si>
  <si>
    <t>Задача 2. Оказание поддержки развитию молодежного предпринимательства</t>
  </si>
  <si>
    <t>Количество молодежи, принявших участие в конкурсах по мероприятию "Вовлечение молодежи в предпринимательскую деятельность" 2018 год - 2 чел., 2019 год -2 чел, 2020 год -2 чел.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</si>
  <si>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</si>
  <si>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</si>
  <si>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</si>
  <si>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Маниторинг социально-экономического развития МО Туруханский район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</si>
  <si>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</si>
  <si>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</si>
  <si>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</si>
  <si>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</si>
  <si>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</si>
  <si>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</si>
  <si>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</si>
  <si>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</si>
  <si>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</si>
  <si>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</si>
  <si>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</si>
  <si>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</si>
  <si>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</si>
  <si>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</si>
  <si>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</si>
  <si>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</si>
  <si>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</si>
  <si>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</si>
  <si>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</si>
  <si>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1 квартал 2018 года</t>
  </si>
  <si>
    <t>принят от 13.05.2014 
№601-п</t>
  </si>
  <si>
    <t>принят от 24.02.2014 
№158-п</t>
  </si>
  <si>
    <t>принят от 11.12.2015 № 1653-п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</si>
  <si>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</si>
  <si>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</si>
  <si>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</si>
  <si>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</si>
  <si>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</si>
  <si>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</si>
  <si>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</si>
  <si>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1
к постановлению 
администрации  Туруханского района 
от 23.04.2018 № 396-п</t>
  </si>
  <si>
    <t>Приложение № 2
к постановлению 
администрации  Туруханского района 
от 23.04.2018 № 396-п</t>
  </si>
  <si>
    <t>Приложение № 3
к постановлению 
администрации  Туруханского района 
от 23.04.2018 № 396-п</t>
  </si>
  <si>
    <t>Приложение № 4
к постановлению 
администрации  Туруханского района 
от 23.04.2018 № 396-п</t>
  </si>
  <si>
    <t>Приложение № 5
к постановлению 
администрации  Туруханского района 
от 23.04.2018 № 396-п</t>
  </si>
  <si>
    <t>Приложение № 6
к постановлению 
администрации  Туруханского района 
от 23.04.2018 № 396-п</t>
  </si>
  <si>
    <t>Приложение № 7
к постановлению 
администрации  Туруханского района 
от 23.04.2018 № 396-п</t>
  </si>
  <si>
    <t>Приложение № 8
к постановлению 
администрации  Туруханского района 
от 23.04.2018 № 396-п</t>
  </si>
  <si>
    <t>Приложение № 9
к постановлению 
администрации  Туруханского района 
от 23.04.2018 № 396-п</t>
  </si>
  <si>
    <t>Приложение № 10
к постановлению 
администрации  Туруханского района 
от 23.04.2018 № 396-п</t>
  </si>
  <si>
    <t>Приложение №11
к постановлению 
администрации  Туруханского района 
от 23.04.2018 № 396-п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</si>
</sst>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#,##0.0"/>
    <numFmt numFmtId="166" formatCode="0.000"/>
    <numFmt numFmtId="167" formatCode="_-* #,##0.000\ _р_._-;\-* #,##0.000\ _р_._-;_-* &quot;-&quot;???\ _р_._-;_-@_-"/>
    <numFmt numFmtId="168" formatCode="_-* #,##0.0\ _р_._-;\-* #,##0.0\ _р_._-;_-* &quot;-&quot;\ _р_._-;_-@_-"/>
    <numFmt numFmtId="169" formatCode="_-* #,##0.000_р_._-;\-* #,##0.000_р_._-;_-* &quot;-&quot;??_р_._-;_-@_-"/>
    <numFmt numFmtId="170" formatCode="#,##0_ ;\-#,##0\ "/>
  </numFmts>
  <fonts count="10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00B050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3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6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3" fontId="2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43" fontId="2" fillId="0" borderId="0" xfId="2" applyFont="1"/>
    <xf numFmtId="169" fontId="5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wrapText="1"/>
    </xf>
    <xf numFmtId="169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  <cell r="G19">
            <v>101.2</v>
          </cell>
          <cell r="H19">
            <v>100.3</v>
          </cell>
          <cell r="I19">
            <v>100.3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9"/>
  <sheetViews>
    <sheetView view="pageBreakPreview" zoomScale="70" zoomScaleNormal="70" zoomScaleSheetLayoutView="70" workbookViewId="0">
      <selection activeCell="J1" sqref="J1:M1"/>
    </sheetView>
  </sheetViews>
  <sheetFormatPr defaultRowHeight="15.75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2" width="11.375" style="1" customWidth="1"/>
    <col min="13" max="13" width="13.25" style="1" customWidth="1"/>
    <col min="14" max="16384" width="9" style="1"/>
  </cols>
  <sheetData>
    <row r="1" spans="1:13" ht="73.5" customHeight="1" x14ac:dyDescent="0.25">
      <c r="J1" s="122" t="s">
        <v>197</v>
      </c>
      <c r="K1" s="122"/>
      <c r="L1" s="122"/>
      <c r="M1" s="122"/>
    </row>
    <row r="4" spans="1:13" x14ac:dyDescent="0.25">
      <c r="F4" s="20"/>
      <c r="J4" s="123" t="s">
        <v>163</v>
      </c>
      <c r="K4" s="123"/>
      <c r="L4" s="123"/>
      <c r="M4" s="123"/>
    </row>
    <row r="5" spans="1:13" ht="81.75" customHeight="1" x14ac:dyDescent="0.25">
      <c r="F5" s="20"/>
      <c r="J5" s="123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23"/>
      <c r="L5" s="123"/>
      <c r="M5" s="123"/>
    </row>
    <row r="6" spans="1:13" x14ac:dyDescent="0.25">
      <c r="F6" s="20"/>
    </row>
    <row r="8" spans="1:13" x14ac:dyDescent="0.25">
      <c r="A8" s="126" t="s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61.5" customHeight="1" x14ac:dyDescent="0.25">
      <c r="A9" s="127" t="s">
        <v>194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x14ac:dyDescent="0.25">
      <c r="A11" s="21"/>
    </row>
    <row r="12" spans="1:13" ht="15.75" customHeight="1" x14ac:dyDescent="0.25">
      <c r="A12" s="128" t="s">
        <v>11</v>
      </c>
      <c r="B12" s="128" t="s">
        <v>4</v>
      </c>
      <c r="C12" s="128" t="s">
        <v>2</v>
      </c>
      <c r="D12" s="128">
        <v>2013</v>
      </c>
      <c r="E12" s="49"/>
      <c r="F12" s="130"/>
      <c r="G12" s="130"/>
      <c r="H12" s="130"/>
      <c r="I12" s="130"/>
      <c r="J12" s="130"/>
      <c r="K12" s="130"/>
      <c r="L12" s="130"/>
      <c r="M12" s="116"/>
    </row>
    <row r="13" spans="1:13" ht="95.25" customHeight="1" x14ac:dyDescent="0.25">
      <c r="A13" s="128"/>
      <c r="B13" s="128"/>
      <c r="C13" s="128"/>
      <c r="D13" s="128"/>
      <c r="E13" s="120">
        <v>2014</v>
      </c>
      <c r="F13" s="120">
        <v>2015</v>
      </c>
      <c r="G13" s="129">
        <v>2016</v>
      </c>
      <c r="H13" s="120">
        <v>2017</v>
      </c>
      <c r="I13" s="120">
        <v>2018</v>
      </c>
      <c r="J13" s="120">
        <v>2019</v>
      </c>
      <c r="K13" s="120">
        <v>2020</v>
      </c>
      <c r="L13" s="115" t="s">
        <v>5</v>
      </c>
      <c r="M13" s="116"/>
    </row>
    <row r="14" spans="1:13" x14ac:dyDescent="0.25">
      <c r="A14" s="128"/>
      <c r="B14" s="128"/>
      <c r="C14" s="128"/>
      <c r="D14" s="128"/>
      <c r="E14" s="120"/>
      <c r="F14" s="120"/>
      <c r="G14" s="129"/>
      <c r="H14" s="120"/>
      <c r="I14" s="120"/>
      <c r="J14" s="120"/>
      <c r="K14" s="120">
        <v>2020</v>
      </c>
      <c r="L14" s="17">
        <v>2025</v>
      </c>
      <c r="M14" s="13">
        <v>2030</v>
      </c>
    </row>
    <row r="15" spans="1:13" x14ac:dyDescent="0.25">
      <c r="A15" s="13">
        <v>1</v>
      </c>
      <c r="B15" s="13">
        <v>2</v>
      </c>
      <c r="C15" s="13">
        <v>3</v>
      </c>
      <c r="D15" s="13">
        <v>4</v>
      </c>
      <c r="E15" s="60">
        <v>5</v>
      </c>
      <c r="F15" s="60">
        <v>6</v>
      </c>
      <c r="G15" s="60">
        <v>7</v>
      </c>
      <c r="H15" s="60">
        <v>8</v>
      </c>
      <c r="I15" s="60">
        <v>9</v>
      </c>
      <c r="J15" s="60">
        <v>10</v>
      </c>
      <c r="K15" s="60">
        <v>11</v>
      </c>
      <c r="L15" s="60">
        <v>12</v>
      </c>
      <c r="M15" s="60">
        <v>13</v>
      </c>
    </row>
    <row r="16" spans="1:13" x14ac:dyDescent="0.25">
      <c r="A16" s="18">
        <v>1</v>
      </c>
      <c r="B16" s="121" t="s">
        <v>42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5" ht="31.5" x14ac:dyDescent="0.25">
      <c r="A17" s="22" t="s">
        <v>3</v>
      </c>
      <c r="B17" s="12" t="s">
        <v>43</v>
      </c>
      <c r="C17" s="13" t="s">
        <v>44</v>
      </c>
      <c r="D17" s="40">
        <v>1</v>
      </c>
      <c r="E17" s="40">
        <v>1</v>
      </c>
      <c r="F17" s="40">
        <v>1</v>
      </c>
      <c r="G17" s="40">
        <v>13</v>
      </c>
      <c r="H17" s="41">
        <v>33</v>
      </c>
      <c r="I17" s="42">
        <v>5</v>
      </c>
      <c r="J17" s="42">
        <v>5</v>
      </c>
      <c r="K17" s="42">
        <v>5</v>
      </c>
      <c r="L17" s="42">
        <v>5</v>
      </c>
      <c r="M17" s="42">
        <v>5</v>
      </c>
    </row>
    <row r="18" spans="1:15" s="69" customFormat="1" ht="36.75" customHeight="1" x14ac:dyDescent="0.25">
      <c r="A18" s="78">
        <v>2</v>
      </c>
      <c r="B18" s="124" t="s">
        <v>52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</row>
    <row r="19" spans="1:15" s="69" customFormat="1" ht="47.25" x14ac:dyDescent="0.25">
      <c r="A19" s="79" t="s">
        <v>50</v>
      </c>
      <c r="B19" s="80" t="s">
        <v>164</v>
      </c>
      <c r="C19" s="81" t="s">
        <v>165</v>
      </c>
      <c r="D19" s="82">
        <v>96.9</v>
      </c>
      <c r="E19" s="82">
        <v>101.9</v>
      </c>
      <c r="F19" s="82">
        <v>99.02</v>
      </c>
      <c r="G19" s="82">
        <v>101.2</v>
      </c>
      <c r="H19" s="82">
        <f>'пр.1 к ПП 2'!E15</f>
        <v>101.2</v>
      </c>
      <c r="I19" s="82">
        <f>'пр.1 к ПП 2'!F15</f>
        <v>100.3</v>
      </c>
      <c r="J19" s="82">
        <f>'пр.1 к ПП 2'!G15</f>
        <v>100.3</v>
      </c>
      <c r="K19" s="82">
        <f>'пр.1 к ПП 2'!H15</f>
        <v>100.7</v>
      </c>
      <c r="L19" s="83">
        <v>100.8</v>
      </c>
      <c r="M19" s="83">
        <v>100.9</v>
      </c>
    </row>
    <row r="20" spans="1:15" s="69" customFormat="1" ht="78.75" x14ac:dyDescent="0.25">
      <c r="A20" s="79" t="s">
        <v>51</v>
      </c>
      <c r="B20" s="84" t="s">
        <v>53</v>
      </c>
      <c r="C20" s="81" t="s">
        <v>44</v>
      </c>
      <c r="D20" s="82" t="s">
        <v>141</v>
      </c>
      <c r="E20" s="82" t="s">
        <v>141</v>
      </c>
      <c r="F20" s="82" t="s">
        <v>141</v>
      </c>
      <c r="G20" s="82" t="s">
        <v>141</v>
      </c>
      <c r="H20" s="82" t="s">
        <v>141</v>
      </c>
      <c r="I20" s="85">
        <v>3</v>
      </c>
      <c r="J20" s="85">
        <v>3</v>
      </c>
      <c r="K20" s="85">
        <v>3</v>
      </c>
      <c r="L20" s="85">
        <v>3</v>
      </c>
      <c r="M20" s="85">
        <v>3</v>
      </c>
    </row>
    <row r="21" spans="1:15" s="69" customFormat="1" ht="18" customHeight="1" x14ac:dyDescent="0.25">
      <c r="A21" s="78" t="s">
        <v>56</v>
      </c>
      <c r="B21" s="117" t="s">
        <v>55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5" s="104" customFormat="1" x14ac:dyDescent="0.25">
      <c r="A22" s="103" t="s">
        <v>69</v>
      </c>
      <c r="B22" s="80" t="s">
        <v>68</v>
      </c>
      <c r="C22" s="81" t="s">
        <v>54</v>
      </c>
      <c r="D22" s="86">
        <v>55.12</v>
      </c>
      <c r="E22" s="86">
        <v>46.94</v>
      </c>
      <c r="F22" s="87">
        <v>0</v>
      </c>
      <c r="G22" s="87">
        <v>0</v>
      </c>
      <c r="H22" s="87">
        <v>0</v>
      </c>
      <c r="I22" s="86">
        <f>'пр.2 к ПП 3'!H15/0.1025/1000</f>
        <v>91.190243902439036</v>
      </c>
      <c r="J22" s="86">
        <f>'пр.2 к ПП 3'!I15/0.1025/1000</f>
        <v>0.97560975609756095</v>
      </c>
      <c r="K22" s="86">
        <f>'пр.2 к ПП 3'!J15/0.1025/1000</f>
        <v>0.97560975609756095</v>
      </c>
      <c r="L22" s="86">
        <f>K22</f>
        <v>0.97560975609756095</v>
      </c>
      <c r="M22" s="86">
        <f>L22</f>
        <v>0.97560975609756095</v>
      </c>
      <c r="O22" s="69"/>
    </row>
    <row r="23" spans="1:15" s="69" customFormat="1" x14ac:dyDescent="0.25">
      <c r="A23" s="78" t="s">
        <v>58</v>
      </c>
      <c r="B23" s="117" t="s">
        <v>57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5" s="69" customFormat="1" x14ac:dyDescent="0.25">
      <c r="A24" s="78" t="s">
        <v>62</v>
      </c>
      <c r="B24" s="70" t="s">
        <v>59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5" s="69" customFormat="1" x14ac:dyDescent="0.25">
      <c r="A25" s="78" t="s">
        <v>64</v>
      </c>
      <c r="B25" s="88" t="s">
        <v>60</v>
      </c>
      <c r="C25" s="81" t="s">
        <v>67</v>
      </c>
      <c r="D25" s="89">
        <v>3</v>
      </c>
      <c r="E25" s="89">
        <v>3</v>
      </c>
      <c r="F25" s="89">
        <v>3</v>
      </c>
      <c r="G25" s="89">
        <v>2</v>
      </c>
      <c r="H25" s="89">
        <v>2</v>
      </c>
      <c r="I25" s="89">
        <v>2</v>
      </c>
      <c r="J25" s="89">
        <v>2</v>
      </c>
      <c r="K25" s="89">
        <v>2</v>
      </c>
      <c r="L25" s="89">
        <v>2</v>
      </c>
      <c r="M25" s="89">
        <v>2</v>
      </c>
    </row>
    <row r="26" spans="1:15" s="69" customFormat="1" ht="31.5" x14ac:dyDescent="0.25">
      <c r="A26" s="78" t="s">
        <v>63</v>
      </c>
      <c r="B26" s="88" t="s">
        <v>61</v>
      </c>
      <c r="C26" s="81" t="s">
        <v>67</v>
      </c>
      <c r="D26" s="89">
        <v>11</v>
      </c>
      <c r="E26" s="89">
        <v>11</v>
      </c>
      <c r="F26" s="89">
        <v>11</v>
      </c>
      <c r="G26" s="89">
        <v>10</v>
      </c>
      <c r="H26" s="89">
        <v>10</v>
      </c>
      <c r="I26" s="89">
        <v>10</v>
      </c>
      <c r="J26" s="89">
        <v>10</v>
      </c>
      <c r="K26" s="89">
        <v>10</v>
      </c>
      <c r="L26" s="89">
        <v>10</v>
      </c>
      <c r="M26" s="89">
        <v>10</v>
      </c>
    </row>
    <row r="27" spans="1:15" s="69" customFormat="1" x14ac:dyDescent="0.25">
      <c r="A27" s="78" t="s">
        <v>65</v>
      </c>
      <c r="B27" s="88" t="s">
        <v>66</v>
      </c>
      <c r="C27" s="81" t="s">
        <v>54</v>
      </c>
      <c r="D27" s="89">
        <v>1225.79</v>
      </c>
      <c r="E27" s="89">
        <v>1227.8630000000001</v>
      </c>
      <c r="F27" s="89">
        <v>1218.3440000000001</v>
      </c>
      <c r="G27" s="89">
        <v>795.47</v>
      </c>
      <c r="H27" s="89">
        <v>768</v>
      </c>
      <c r="I27" s="89">
        <v>867</v>
      </c>
      <c r="J27" s="89">
        <v>868</v>
      </c>
      <c r="K27" s="89">
        <v>870</v>
      </c>
      <c r="L27" s="89">
        <v>872</v>
      </c>
      <c r="M27" s="89">
        <v>874</v>
      </c>
    </row>
    <row r="28" spans="1:15" x14ac:dyDescent="0.25">
      <c r="A28" s="21"/>
    </row>
    <row r="29" spans="1:15" x14ac:dyDescent="0.25">
      <c r="A29" s="21"/>
    </row>
  </sheetData>
  <mergeCells count="23">
    <mergeCell ref="J1:M1"/>
    <mergeCell ref="J4:M4"/>
    <mergeCell ref="B18:M18"/>
    <mergeCell ref="B21:M21"/>
    <mergeCell ref="A8:M8"/>
    <mergeCell ref="A9:M9"/>
    <mergeCell ref="A10:M10"/>
    <mergeCell ref="A12:A14"/>
    <mergeCell ref="B12:B14"/>
    <mergeCell ref="C12:C14"/>
    <mergeCell ref="D12:D14"/>
    <mergeCell ref="F13:F14"/>
    <mergeCell ref="G13:G14"/>
    <mergeCell ref="F12:M12"/>
    <mergeCell ref="E13:E14"/>
    <mergeCell ref="J5:M5"/>
    <mergeCell ref="L13:M13"/>
    <mergeCell ref="B23:M23"/>
    <mergeCell ref="H13:H14"/>
    <mergeCell ref="I13:I14"/>
    <mergeCell ref="J13:J14"/>
    <mergeCell ref="B16:M16"/>
    <mergeCell ref="K13:K14"/>
  </mergeCells>
  <pageMargins left="0.78740157480314965" right="0.78740157480314965" top="1.1811023622047245" bottom="0.59055118110236227" header="0.31496062992125984" footer="0.31496062992125984"/>
  <pageSetup paperSize="9" scale="75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60" zoomScaleNormal="100" workbookViewId="0">
      <selection activeCell="N32" sqref="N32"/>
    </sheetView>
  </sheetViews>
  <sheetFormatPr defaultRowHeight="15.75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179.25" customHeight="1" x14ac:dyDescent="0.25">
      <c r="F1" s="138" t="str">
        <f>CONCATENATE("Приложение к информации об отдельном мероприятиии """,'пр 7 к Пр'!C34,"""")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1" s="138"/>
      <c r="H1" s="138"/>
    </row>
    <row r="2" spans="1:8" ht="18.75" x14ac:dyDescent="0.25">
      <c r="A2" s="52"/>
    </row>
    <row r="3" spans="1:8" ht="18.75" x14ac:dyDescent="0.25">
      <c r="A3" s="2"/>
    </row>
    <row r="4" spans="1:8" ht="18.75" x14ac:dyDescent="0.25">
      <c r="A4" s="142" t="s">
        <v>1</v>
      </c>
      <c r="B4" s="142"/>
      <c r="C4" s="142"/>
      <c r="D4" s="142"/>
      <c r="E4" s="142"/>
      <c r="F4" s="142"/>
      <c r="G4" s="142"/>
      <c r="H4" s="142"/>
    </row>
    <row r="5" spans="1:8" ht="18.75" x14ac:dyDescent="0.25">
      <c r="A5" s="142" t="s">
        <v>144</v>
      </c>
      <c r="B5" s="142"/>
      <c r="C5" s="142"/>
      <c r="D5" s="142"/>
      <c r="E5" s="142"/>
      <c r="F5" s="142"/>
      <c r="G5" s="142"/>
      <c r="H5" s="142"/>
    </row>
    <row r="6" spans="1:8" ht="18.75" x14ac:dyDescent="0.25">
      <c r="A6" s="2"/>
    </row>
    <row r="7" spans="1:8" x14ac:dyDescent="0.25">
      <c r="A7" s="128" t="s">
        <v>11</v>
      </c>
      <c r="B7" s="128" t="s">
        <v>33</v>
      </c>
      <c r="C7" s="128" t="s">
        <v>2</v>
      </c>
      <c r="D7" s="128" t="s">
        <v>34</v>
      </c>
      <c r="E7" s="128" t="s">
        <v>145</v>
      </c>
      <c r="F7" s="128"/>
      <c r="G7" s="128"/>
      <c r="H7" s="128"/>
    </row>
    <row r="8" spans="1:8" x14ac:dyDescent="0.25">
      <c r="A8" s="128"/>
      <c r="B8" s="128"/>
      <c r="C8" s="128"/>
      <c r="D8" s="128"/>
      <c r="E8" s="14">
        <v>2017</v>
      </c>
      <c r="F8" s="92">
        <v>2018</v>
      </c>
      <c r="G8" s="14">
        <v>2019</v>
      </c>
      <c r="H8" s="92">
        <v>2020</v>
      </c>
    </row>
    <row r="9" spans="1:8" x14ac:dyDescent="0.25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</row>
    <row r="10" spans="1:8" ht="39.75" customHeight="1" x14ac:dyDescent="0.25">
      <c r="A10" s="157" t="str">
        <f>CONCATENATE('пр 7 к Пр'!B34,". ",'пр 7 к Пр'!C34,".")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0" s="157"/>
      <c r="C10" s="157"/>
      <c r="D10" s="157"/>
      <c r="E10" s="157"/>
      <c r="F10" s="157"/>
      <c r="G10" s="157"/>
      <c r="H10" s="157"/>
    </row>
    <row r="11" spans="1:8" x14ac:dyDescent="0.25">
      <c r="A11" s="157" t="s">
        <v>146</v>
      </c>
      <c r="B11" s="157"/>
      <c r="C11" s="157"/>
      <c r="D11" s="157"/>
      <c r="E11" s="157"/>
      <c r="F11" s="157"/>
      <c r="G11" s="157"/>
      <c r="H11" s="157"/>
    </row>
    <row r="12" spans="1:8" ht="63" x14ac:dyDescent="0.25">
      <c r="A12" s="92">
        <v>1</v>
      </c>
      <c r="B12" s="93" t="s">
        <v>191</v>
      </c>
      <c r="C12" s="92" t="s">
        <v>147</v>
      </c>
      <c r="D12" s="92" t="s">
        <v>148</v>
      </c>
      <c r="E12" s="92">
        <v>0</v>
      </c>
      <c r="F12" s="92">
        <v>1</v>
      </c>
      <c r="G12" s="92">
        <v>0</v>
      </c>
      <c r="H12" s="92">
        <v>0</v>
      </c>
    </row>
    <row r="13" spans="1:8" ht="18.75" x14ac:dyDescent="0.25">
      <c r="A13" s="2"/>
    </row>
    <row r="14" spans="1:8" ht="18.75" x14ac:dyDescent="0.25">
      <c r="A14" s="2"/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22" zoomScaleNormal="75" zoomScaleSheetLayoutView="100" workbookViewId="0">
      <selection activeCell="B9" sqref="B9:E11"/>
    </sheetView>
  </sheetViews>
  <sheetFormatPr defaultRowHeight="15.75" x14ac:dyDescent="0.2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9"/>
      <c r="D1" s="137" t="s">
        <v>149</v>
      </c>
      <c r="E1" s="137"/>
    </row>
    <row r="2" spans="1:7" ht="95.25" customHeight="1" x14ac:dyDescent="0.25">
      <c r="A2" s="59"/>
      <c r="D2" s="123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23"/>
      <c r="F2" s="62"/>
      <c r="G2" s="62"/>
    </row>
    <row r="3" spans="1:7" x14ac:dyDescent="0.25">
      <c r="A3" s="59"/>
    </row>
    <row r="4" spans="1:7" x14ac:dyDescent="0.25">
      <c r="A4" s="59"/>
    </row>
    <row r="5" spans="1:7" x14ac:dyDescent="0.25">
      <c r="A5" s="126" t="s">
        <v>0</v>
      </c>
      <c r="B5" s="126"/>
      <c r="C5" s="126"/>
      <c r="D5" s="126"/>
      <c r="E5" s="126"/>
    </row>
    <row r="6" spans="1:7" ht="54" customHeight="1" x14ac:dyDescent="0.25">
      <c r="A6" s="127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27"/>
      <c r="C6" s="127"/>
      <c r="D6" s="127"/>
      <c r="E6" s="127"/>
    </row>
    <row r="7" spans="1:7" x14ac:dyDescent="0.25">
      <c r="A7" s="126"/>
      <c r="B7" s="126"/>
      <c r="C7" s="126"/>
      <c r="D7" s="126"/>
      <c r="E7" s="126"/>
    </row>
    <row r="8" spans="1:7" x14ac:dyDescent="0.25">
      <c r="A8" s="59"/>
    </row>
    <row r="9" spans="1:7" ht="63" x14ac:dyDescent="0.25">
      <c r="A9" s="60" t="s">
        <v>11</v>
      </c>
      <c r="B9" s="43" t="s">
        <v>6</v>
      </c>
      <c r="C9" s="43" t="s">
        <v>7</v>
      </c>
      <c r="D9" s="43" t="s">
        <v>8</v>
      </c>
      <c r="E9" s="43" t="s">
        <v>9</v>
      </c>
    </row>
    <row r="10" spans="1:7" x14ac:dyDescent="0.25">
      <c r="A10" s="60">
        <v>1</v>
      </c>
      <c r="B10" s="43">
        <v>2</v>
      </c>
      <c r="C10" s="43">
        <v>3</v>
      </c>
      <c r="D10" s="43">
        <v>4</v>
      </c>
      <c r="E10" s="43">
        <v>5</v>
      </c>
    </row>
    <row r="11" spans="1:7" ht="42" customHeight="1" x14ac:dyDescent="0.25">
      <c r="A11" s="68">
        <v>1</v>
      </c>
      <c r="B11" s="167" t="s">
        <v>172</v>
      </c>
      <c r="C11" s="167"/>
      <c r="D11" s="167"/>
      <c r="E11" s="167"/>
    </row>
    <row r="12" spans="1:7" x14ac:dyDescent="0.25">
      <c r="A12" s="155" t="s">
        <v>3</v>
      </c>
      <c r="B12" s="172" t="s">
        <v>168</v>
      </c>
      <c r="C12" s="173"/>
      <c r="D12" s="173"/>
      <c r="E12" s="174"/>
    </row>
    <row r="13" spans="1:7" x14ac:dyDescent="0.25">
      <c r="A13" s="156"/>
      <c r="B13" s="151" t="s">
        <v>167</v>
      </c>
      <c r="C13" s="171"/>
      <c r="D13" s="171"/>
      <c r="E13" s="152"/>
    </row>
    <row r="14" spans="1:7" ht="63" x14ac:dyDescent="0.25">
      <c r="A14" s="60" t="s">
        <v>78</v>
      </c>
      <c r="B14" s="44" t="s">
        <v>130</v>
      </c>
      <c r="C14" s="44" t="s">
        <v>132</v>
      </c>
      <c r="D14" s="60" t="s">
        <v>73</v>
      </c>
      <c r="E14" s="43" t="s">
        <v>187</v>
      </c>
    </row>
    <row r="15" spans="1:7" ht="39" customHeight="1" x14ac:dyDescent="0.25">
      <c r="A15" s="68">
        <v>2</v>
      </c>
      <c r="B15" s="164" t="s">
        <v>173</v>
      </c>
      <c r="C15" s="165"/>
      <c r="D15" s="165"/>
      <c r="E15" s="166"/>
    </row>
    <row r="16" spans="1:7" ht="36.75" customHeight="1" x14ac:dyDescent="0.25">
      <c r="A16" s="155" t="s">
        <v>50</v>
      </c>
      <c r="B16" s="168" t="s">
        <v>174</v>
      </c>
      <c r="C16" s="169"/>
      <c r="D16" s="169"/>
      <c r="E16" s="170"/>
    </row>
    <row r="17" spans="1:5" ht="31.5" customHeight="1" x14ac:dyDescent="0.25">
      <c r="A17" s="156"/>
      <c r="B17" s="168" t="s">
        <v>175</v>
      </c>
      <c r="C17" s="169"/>
      <c r="D17" s="169"/>
      <c r="E17" s="170"/>
    </row>
    <row r="18" spans="1:5" ht="63" x14ac:dyDescent="0.25">
      <c r="A18" s="60" t="s">
        <v>74</v>
      </c>
      <c r="B18" s="44" t="s">
        <v>130</v>
      </c>
      <c r="C18" s="91" t="s">
        <v>133</v>
      </c>
      <c r="D18" s="90" t="s">
        <v>73</v>
      </c>
      <c r="E18" s="90" t="s">
        <v>189</v>
      </c>
    </row>
    <row r="19" spans="1:5" x14ac:dyDescent="0.25">
      <c r="A19" s="68">
        <v>3</v>
      </c>
      <c r="B19" s="164" t="s">
        <v>176</v>
      </c>
      <c r="C19" s="165"/>
      <c r="D19" s="165"/>
      <c r="E19" s="166"/>
    </row>
    <row r="20" spans="1:5" ht="25.5" customHeight="1" x14ac:dyDescent="0.25">
      <c r="A20" s="155" t="s">
        <v>69</v>
      </c>
      <c r="B20" s="168" t="s">
        <v>177</v>
      </c>
      <c r="C20" s="169"/>
      <c r="D20" s="169"/>
      <c r="E20" s="170"/>
    </row>
    <row r="21" spans="1:5" ht="28.5" customHeight="1" x14ac:dyDescent="0.25">
      <c r="A21" s="156"/>
      <c r="B21" s="168" t="s">
        <v>178</v>
      </c>
      <c r="C21" s="169"/>
      <c r="D21" s="169"/>
      <c r="E21" s="170"/>
    </row>
    <row r="22" spans="1:5" ht="78.75" x14ac:dyDescent="0.25">
      <c r="A22" s="60" t="s">
        <v>169</v>
      </c>
      <c r="B22" s="44" t="s">
        <v>130</v>
      </c>
      <c r="C22" s="44" t="s">
        <v>134</v>
      </c>
      <c r="D22" s="60" t="s">
        <v>73</v>
      </c>
      <c r="E22" s="64" t="s">
        <v>188</v>
      </c>
    </row>
    <row r="23" spans="1:5" ht="31.5" customHeight="1" x14ac:dyDescent="0.25">
      <c r="A23" s="68">
        <v>4</v>
      </c>
      <c r="B23" s="164" t="s">
        <v>179</v>
      </c>
      <c r="C23" s="165"/>
      <c r="D23" s="165"/>
      <c r="E23" s="166"/>
    </row>
    <row r="24" spans="1:5" ht="31.5" customHeight="1" x14ac:dyDescent="0.25">
      <c r="A24" s="155" t="s">
        <v>62</v>
      </c>
      <c r="B24" s="168" t="s">
        <v>180</v>
      </c>
      <c r="C24" s="169"/>
      <c r="D24" s="169"/>
      <c r="E24" s="170"/>
    </row>
    <row r="25" spans="1:5" ht="31.5" customHeight="1" x14ac:dyDescent="0.25">
      <c r="A25" s="156"/>
      <c r="B25" s="168" t="s">
        <v>181</v>
      </c>
      <c r="C25" s="169"/>
      <c r="D25" s="169"/>
      <c r="E25" s="170"/>
    </row>
    <row r="26" spans="1:5" ht="94.5" x14ac:dyDescent="0.25">
      <c r="A26" s="60" t="s">
        <v>64</v>
      </c>
      <c r="B26" s="44" t="s">
        <v>130</v>
      </c>
      <c r="C26" s="44" t="s">
        <v>135</v>
      </c>
      <c r="D26" s="60" t="s">
        <v>73</v>
      </c>
      <c r="E26" s="60" t="s">
        <v>136</v>
      </c>
    </row>
    <row r="27" spans="1:5" ht="35.25" customHeight="1" x14ac:dyDescent="0.25">
      <c r="A27" s="68">
        <v>5</v>
      </c>
      <c r="B27" s="164" t="s">
        <v>182</v>
      </c>
      <c r="C27" s="165"/>
      <c r="D27" s="165"/>
      <c r="E27" s="166"/>
    </row>
    <row r="28" spans="1:5" ht="35.25" customHeight="1" x14ac:dyDescent="0.25">
      <c r="A28" s="155" t="s">
        <v>170</v>
      </c>
      <c r="B28" s="168" t="s">
        <v>183</v>
      </c>
      <c r="C28" s="169"/>
      <c r="D28" s="169"/>
      <c r="E28" s="170"/>
    </row>
    <row r="29" spans="1:5" ht="35.25" customHeight="1" x14ac:dyDescent="0.25">
      <c r="A29" s="156"/>
      <c r="B29" s="168" t="s">
        <v>184</v>
      </c>
      <c r="C29" s="169"/>
      <c r="D29" s="169"/>
      <c r="E29" s="170"/>
    </row>
    <row r="30" spans="1:5" ht="63" x14ac:dyDescent="0.25">
      <c r="A30" s="60" t="s">
        <v>171</v>
      </c>
      <c r="B30" s="61" t="s">
        <v>130</v>
      </c>
      <c r="C30" s="61" t="s">
        <v>185</v>
      </c>
      <c r="D30" s="60" t="s">
        <v>73</v>
      </c>
      <c r="E30" s="60" t="s">
        <v>186</v>
      </c>
    </row>
  </sheetData>
  <mergeCells count="25"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  <mergeCell ref="B15:E15"/>
    <mergeCell ref="B19:E19"/>
    <mergeCell ref="B23:E23"/>
    <mergeCell ref="D1:E1"/>
    <mergeCell ref="B11:E11"/>
    <mergeCell ref="A5:E5"/>
    <mergeCell ref="A6:E6"/>
    <mergeCell ref="A7:E7"/>
    <mergeCell ref="D2:E2"/>
  </mergeCells>
  <pageMargins left="0.78740157480314965" right="0.78740157480314965" top="1.1811023622047245" bottom="0.59055118110236227" header="0.31496062992125984" footer="0.31496062992125984"/>
  <pageSetup paperSize="9" scale="90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6"/>
  <sheetViews>
    <sheetView tabSelected="1" view="pageBreakPreview" zoomScale="75" zoomScaleNormal="85" zoomScaleSheetLayoutView="75" workbookViewId="0">
      <selection activeCell="J2" sqref="J2"/>
    </sheetView>
  </sheetViews>
  <sheetFormatPr defaultRowHeight="15.75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customHeight="1" x14ac:dyDescent="0.25">
      <c r="J1" s="122" t="s">
        <v>206</v>
      </c>
      <c r="K1" s="122"/>
      <c r="L1" s="122"/>
    </row>
    <row r="4" spans="1:12" ht="18.75" x14ac:dyDescent="0.25">
      <c r="D4" s="7"/>
      <c r="J4" s="123" t="s">
        <v>150</v>
      </c>
      <c r="K4" s="175"/>
      <c r="L4" s="175"/>
    </row>
    <row r="5" spans="1:12" ht="81" customHeight="1" x14ac:dyDescent="0.25">
      <c r="D5" s="7"/>
      <c r="J5" s="123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23"/>
      <c r="L5" s="123"/>
    </row>
    <row r="6" spans="1:12" ht="18.75" x14ac:dyDescent="0.25">
      <c r="D6" s="7"/>
      <c r="J6" s="54"/>
      <c r="K6" s="54"/>
    </row>
    <row r="7" spans="1:12" ht="18.75" x14ac:dyDescent="0.25">
      <c r="A7" s="2"/>
    </row>
    <row r="8" spans="1:12" ht="18.75" x14ac:dyDescent="0.25">
      <c r="A8" s="142" t="s">
        <v>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60" customHeight="1" x14ac:dyDescent="0.25">
      <c r="A9" s="150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18.75" x14ac:dyDescent="0.25">
      <c r="A10" s="142" t="s">
        <v>124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18.75" x14ac:dyDescent="0.25">
      <c r="L11" s="5" t="s">
        <v>12</v>
      </c>
    </row>
    <row r="12" spans="1:12" ht="60" customHeight="1" x14ac:dyDescent="0.25">
      <c r="A12" s="128" t="s">
        <v>11</v>
      </c>
      <c r="B12" s="128" t="s">
        <v>26</v>
      </c>
      <c r="C12" s="128" t="s">
        <v>27</v>
      </c>
      <c r="D12" s="128" t="s">
        <v>15</v>
      </c>
      <c r="E12" s="128" t="s">
        <v>16</v>
      </c>
      <c r="F12" s="128"/>
      <c r="G12" s="128"/>
      <c r="H12" s="128"/>
      <c r="I12" s="60">
        <v>2018</v>
      </c>
      <c r="J12" s="60">
        <v>2019</v>
      </c>
      <c r="K12" s="60">
        <v>2020</v>
      </c>
      <c r="L12" s="128" t="s">
        <v>17</v>
      </c>
    </row>
    <row r="13" spans="1:12" ht="49.5" customHeight="1" x14ac:dyDescent="0.25">
      <c r="A13" s="128"/>
      <c r="B13" s="128"/>
      <c r="C13" s="128"/>
      <c r="D13" s="128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28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21"/>
      <c r="B15" s="121" t="s">
        <v>31</v>
      </c>
      <c r="C15" s="121" t="str">
        <f>'пр 8 к Пр'!C15</f>
        <v>Развитие малого и среднего предпринимательства, организаций муниципальной формы собственности на территории Туруханского района</v>
      </c>
      <c r="D15" s="36" t="s">
        <v>120</v>
      </c>
      <c r="E15" s="37" t="s">
        <v>23</v>
      </c>
      <c r="F15" s="37" t="s">
        <v>23</v>
      </c>
      <c r="G15" s="37" t="s">
        <v>23</v>
      </c>
      <c r="H15" s="37" t="s">
        <v>23</v>
      </c>
      <c r="I15" s="95">
        <f>I17+I18</f>
        <v>18119.06006</v>
      </c>
      <c r="J15" s="95">
        <f t="shared" ref="J15:L15" si="0">J17+J18</f>
        <v>8872.0600000000013</v>
      </c>
      <c r="K15" s="95">
        <f t="shared" si="0"/>
        <v>8872.0600000000013</v>
      </c>
      <c r="L15" s="95">
        <f t="shared" si="0"/>
        <v>35863.180059999999</v>
      </c>
    </row>
    <row r="16" spans="1:12" s="69" customFormat="1" x14ac:dyDescent="0.25">
      <c r="A16" s="121"/>
      <c r="B16" s="121"/>
      <c r="C16" s="121"/>
      <c r="D16" s="70" t="s">
        <v>24</v>
      </c>
      <c r="E16" s="99" t="s">
        <v>23</v>
      </c>
      <c r="F16" s="99" t="s">
        <v>23</v>
      </c>
      <c r="G16" s="99" t="s">
        <v>23</v>
      </c>
      <c r="H16" s="99" t="s">
        <v>23</v>
      </c>
      <c r="I16" s="100" t="s">
        <v>23</v>
      </c>
      <c r="J16" s="100" t="s">
        <v>23</v>
      </c>
      <c r="K16" s="100" t="s">
        <v>23</v>
      </c>
      <c r="L16" s="100" t="s">
        <v>23</v>
      </c>
    </row>
    <row r="17" spans="1:12" s="69" customFormat="1" ht="31.5" x14ac:dyDescent="0.25">
      <c r="A17" s="121"/>
      <c r="B17" s="121"/>
      <c r="C17" s="121"/>
      <c r="D17" s="70" t="s">
        <v>73</v>
      </c>
      <c r="E17" s="99">
        <v>241</v>
      </c>
      <c r="F17" s="99" t="s">
        <v>23</v>
      </c>
      <c r="G17" s="99" t="s">
        <v>23</v>
      </c>
      <c r="H17" s="99" t="s">
        <v>23</v>
      </c>
      <c r="I17" s="100">
        <f>I21+I25+I26+I29+I30+I33+I36</f>
        <v>18094.06006</v>
      </c>
      <c r="J17" s="100">
        <f>J21+J25+J26+J29+J30+J33</f>
        <v>8847.0600000000013</v>
      </c>
      <c r="K17" s="100">
        <f>K21+K25+K26+K29+K30+K33</f>
        <v>8847.0600000000013</v>
      </c>
      <c r="L17" s="100">
        <f t="shared" ref="L17:L33" si="1">I17+J17+K17</f>
        <v>35788.180059999999</v>
      </c>
    </row>
    <row r="18" spans="1:12" s="69" customFormat="1" ht="63" x14ac:dyDescent="0.25">
      <c r="A18" s="121"/>
      <c r="B18" s="121"/>
      <c r="C18" s="121"/>
      <c r="D18" s="70" t="s">
        <v>87</v>
      </c>
      <c r="E18" s="99">
        <v>244</v>
      </c>
      <c r="F18" s="99" t="s">
        <v>23</v>
      </c>
      <c r="G18" s="99" t="s">
        <v>23</v>
      </c>
      <c r="H18" s="99" t="s">
        <v>23</v>
      </c>
      <c r="I18" s="100">
        <f>I22</f>
        <v>25</v>
      </c>
      <c r="J18" s="100">
        <f t="shared" ref="J18:K18" si="2">J22</f>
        <v>25</v>
      </c>
      <c r="K18" s="100">
        <f t="shared" si="2"/>
        <v>25</v>
      </c>
      <c r="L18" s="100">
        <f t="shared" si="1"/>
        <v>75</v>
      </c>
    </row>
    <row r="19" spans="1:12" ht="94.5" customHeight="1" x14ac:dyDescent="0.25">
      <c r="A19" s="121"/>
      <c r="B19" s="176" t="s">
        <v>10</v>
      </c>
      <c r="C19" s="176" t="str">
        <f>'пр 8 к Пр'!C22</f>
        <v>Поддержка развития  малого и среднего предпринимательства на территории  Туруханского района</v>
      </c>
      <c r="D19" s="34" t="s">
        <v>28</v>
      </c>
      <c r="E19" s="35" t="s">
        <v>23</v>
      </c>
      <c r="F19" s="35" t="s">
        <v>23</v>
      </c>
      <c r="G19" s="35" t="s">
        <v>23</v>
      </c>
      <c r="H19" s="35" t="s">
        <v>23</v>
      </c>
      <c r="I19" s="96">
        <f>I21+I22</f>
        <v>125</v>
      </c>
      <c r="J19" s="96">
        <f t="shared" ref="J19:K19" si="3">J21+J22</f>
        <v>125</v>
      </c>
      <c r="K19" s="96">
        <f t="shared" si="3"/>
        <v>125</v>
      </c>
      <c r="L19" s="96">
        <f t="shared" si="1"/>
        <v>375</v>
      </c>
    </row>
    <row r="20" spans="1:12" x14ac:dyDescent="0.25">
      <c r="A20" s="121"/>
      <c r="B20" s="177"/>
      <c r="C20" s="177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3" t="s">
        <v>23</v>
      </c>
      <c r="J20" s="33" t="s">
        <v>23</v>
      </c>
      <c r="K20" s="33" t="s">
        <v>23</v>
      </c>
      <c r="L20" s="33" t="s">
        <v>23</v>
      </c>
    </row>
    <row r="21" spans="1:12" ht="31.5" x14ac:dyDescent="0.25">
      <c r="A21" s="121"/>
      <c r="B21" s="177"/>
      <c r="C21" s="177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33">
        <f>'пр 2 к ПП 1'!H14</f>
        <v>100</v>
      </c>
      <c r="J21" s="33">
        <f>'пр 2 к ПП 1'!I14</f>
        <v>100</v>
      </c>
      <c r="K21" s="33">
        <f>'пр 2 к ПП 1'!J14</f>
        <v>100</v>
      </c>
      <c r="L21" s="33">
        <f t="shared" si="1"/>
        <v>300</v>
      </c>
    </row>
    <row r="22" spans="1:12" ht="63" x14ac:dyDescent="0.25">
      <c r="A22" s="121"/>
      <c r="B22" s="178"/>
      <c r="C22" s="178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3">
        <f>'пр 2 к ПП 1'!H16</f>
        <v>25</v>
      </c>
      <c r="J22" s="33">
        <f>'пр 2 к ПП 1'!I16</f>
        <v>25</v>
      </c>
      <c r="K22" s="33">
        <f>'пр 2 к ПП 1'!J16</f>
        <v>25</v>
      </c>
      <c r="L22" s="33">
        <f t="shared" si="1"/>
        <v>75</v>
      </c>
    </row>
    <row r="23" spans="1:12" ht="31.5" x14ac:dyDescent="0.25">
      <c r="A23" s="121"/>
      <c r="B23" s="121" t="s">
        <v>121</v>
      </c>
      <c r="C23" s="121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4" t="s">
        <v>25</v>
      </c>
      <c r="E23" s="35" t="s">
        <v>23</v>
      </c>
      <c r="F23" s="35" t="s">
        <v>23</v>
      </c>
      <c r="G23" s="35" t="s">
        <v>23</v>
      </c>
      <c r="H23" s="35" t="s">
        <v>23</v>
      </c>
      <c r="I23" s="96">
        <f>I25+I26</f>
        <v>600</v>
      </c>
      <c r="J23" s="96">
        <f t="shared" ref="J23:L23" si="4">J25+J26</f>
        <v>600</v>
      </c>
      <c r="K23" s="96">
        <f t="shared" si="4"/>
        <v>600</v>
      </c>
      <c r="L23" s="96">
        <f t="shared" si="4"/>
        <v>1800</v>
      </c>
    </row>
    <row r="24" spans="1:12" x14ac:dyDescent="0.25">
      <c r="A24" s="121"/>
      <c r="B24" s="121"/>
      <c r="C24" s="121"/>
      <c r="D24" s="51" t="s">
        <v>24</v>
      </c>
      <c r="E24" s="51" t="s">
        <v>23</v>
      </c>
      <c r="F24" s="51" t="s">
        <v>23</v>
      </c>
      <c r="G24" s="51" t="s">
        <v>23</v>
      </c>
      <c r="H24" s="51" t="s">
        <v>23</v>
      </c>
      <c r="I24" s="33" t="s">
        <v>23</v>
      </c>
      <c r="J24" s="33" t="s">
        <v>23</v>
      </c>
      <c r="K24" s="33" t="s">
        <v>23</v>
      </c>
      <c r="L24" s="33" t="s">
        <v>23</v>
      </c>
    </row>
    <row r="25" spans="1:12" ht="31.5" customHeight="1" x14ac:dyDescent="0.25">
      <c r="A25" s="121"/>
      <c r="B25" s="121"/>
      <c r="C25" s="121"/>
      <c r="D25" s="160" t="s">
        <v>73</v>
      </c>
      <c r="E25" s="29">
        <v>241</v>
      </c>
      <c r="F25" s="29" t="s">
        <v>97</v>
      </c>
      <c r="G25" s="29" t="s">
        <v>98</v>
      </c>
      <c r="H25" s="50">
        <v>811</v>
      </c>
      <c r="I25" s="33">
        <f>'пр.2 к ПП 2'!H16</f>
        <v>500</v>
      </c>
      <c r="J25" s="33">
        <f>'пр.2 к ПП 2'!I16</f>
        <v>500</v>
      </c>
      <c r="K25" s="33">
        <f>'пр.2 к ПП 2'!J16</f>
        <v>500</v>
      </c>
      <c r="L25" s="33">
        <f t="shared" si="1"/>
        <v>1500</v>
      </c>
    </row>
    <row r="26" spans="1:12" x14ac:dyDescent="0.25">
      <c r="A26" s="121"/>
      <c r="B26" s="121"/>
      <c r="C26" s="121"/>
      <c r="D26" s="161"/>
      <c r="E26" s="29">
        <v>241</v>
      </c>
      <c r="F26" s="50" t="s">
        <v>97</v>
      </c>
      <c r="G26" s="50" t="s">
        <v>100</v>
      </c>
      <c r="H26" s="50">
        <v>811</v>
      </c>
      <c r="I26" s="33">
        <f>'пр.2 к ПП 2'!H18</f>
        <v>100</v>
      </c>
      <c r="J26" s="33">
        <f>'пр.2 к ПП 2'!I18</f>
        <v>100</v>
      </c>
      <c r="K26" s="33">
        <f>'пр.2 к ПП 2'!J18</f>
        <v>100</v>
      </c>
      <c r="L26" s="33">
        <f t="shared" si="1"/>
        <v>300</v>
      </c>
    </row>
    <row r="27" spans="1:12" ht="31.5" customHeight="1" x14ac:dyDescent="0.25">
      <c r="A27" s="155"/>
      <c r="B27" s="160" t="s">
        <v>122</v>
      </c>
      <c r="C27" s="160" t="s">
        <v>193</v>
      </c>
      <c r="D27" s="34" t="s">
        <v>25</v>
      </c>
      <c r="E27" s="35" t="s">
        <v>23</v>
      </c>
      <c r="F27" s="35" t="s">
        <v>23</v>
      </c>
      <c r="G27" s="35" t="s">
        <v>23</v>
      </c>
      <c r="H27" s="35" t="s">
        <v>23</v>
      </c>
      <c r="I27" s="96">
        <f>I29+I30</f>
        <v>9347</v>
      </c>
      <c r="J27" s="96">
        <f t="shared" ref="J27:K27" si="5">J29+J30</f>
        <v>100</v>
      </c>
      <c r="K27" s="96">
        <f t="shared" si="5"/>
        <v>100</v>
      </c>
      <c r="L27" s="96">
        <f t="shared" si="1"/>
        <v>9547</v>
      </c>
    </row>
    <row r="28" spans="1:12" x14ac:dyDescent="0.25">
      <c r="A28" s="183"/>
      <c r="B28" s="182"/>
      <c r="C28" s="182"/>
      <c r="D28" s="51" t="s">
        <v>24</v>
      </c>
      <c r="E28" s="50" t="s">
        <v>23</v>
      </c>
      <c r="F28" s="50" t="s">
        <v>23</v>
      </c>
      <c r="G28" s="50" t="s">
        <v>23</v>
      </c>
      <c r="H28" s="50" t="s">
        <v>23</v>
      </c>
      <c r="I28" s="33" t="s">
        <v>23</v>
      </c>
      <c r="J28" s="33" t="s">
        <v>23</v>
      </c>
      <c r="K28" s="33" t="s">
        <v>23</v>
      </c>
      <c r="L28" s="33" t="s">
        <v>23</v>
      </c>
    </row>
    <row r="29" spans="1:12" ht="33" customHeight="1" x14ac:dyDescent="0.25">
      <c r="A29" s="183"/>
      <c r="B29" s="182"/>
      <c r="C29" s="182"/>
      <c r="D29" s="160" t="s">
        <v>73</v>
      </c>
      <c r="E29" s="155">
        <v>241</v>
      </c>
      <c r="F29" s="153" t="s">
        <v>81</v>
      </c>
      <c r="G29" s="153" t="s">
        <v>125</v>
      </c>
      <c r="H29" s="29" t="s">
        <v>196</v>
      </c>
      <c r="I29" s="33">
        <f>'пр.2 к ПП 3'!H15</f>
        <v>9347</v>
      </c>
      <c r="J29" s="33">
        <f>'пр.2 к ПП 3'!I15</f>
        <v>100</v>
      </c>
      <c r="K29" s="33">
        <f>'пр.2 к ПП 3'!J15</f>
        <v>100</v>
      </c>
      <c r="L29" s="33">
        <f t="shared" si="1"/>
        <v>9547</v>
      </c>
    </row>
    <row r="30" spans="1:12" ht="33" customHeight="1" x14ac:dyDescent="0.25">
      <c r="A30" s="156"/>
      <c r="B30" s="161"/>
      <c r="C30" s="161"/>
      <c r="D30" s="161"/>
      <c r="E30" s="156"/>
      <c r="F30" s="154"/>
      <c r="G30" s="154"/>
      <c r="H30" s="29" t="s">
        <v>126</v>
      </c>
      <c r="I30" s="33">
        <f>'пр.2 к ПП 3'!H16</f>
        <v>0</v>
      </c>
      <c r="J30" s="33">
        <f>'пр.2 к ПП 3'!I16</f>
        <v>0</v>
      </c>
      <c r="K30" s="33">
        <f>'пр.2 к ПП 3'!J16</f>
        <v>0</v>
      </c>
      <c r="L30" s="33">
        <f t="shared" si="1"/>
        <v>0</v>
      </c>
    </row>
    <row r="31" spans="1:12" ht="31.5" x14ac:dyDescent="0.25">
      <c r="A31" s="121"/>
      <c r="B31" s="121" t="s">
        <v>123</v>
      </c>
      <c r="C31" s="121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1" s="34" t="s">
        <v>25</v>
      </c>
      <c r="E31" s="35" t="s">
        <v>23</v>
      </c>
      <c r="F31" s="35" t="s">
        <v>23</v>
      </c>
      <c r="G31" s="35" t="s">
        <v>23</v>
      </c>
      <c r="H31" s="35" t="s">
        <v>23</v>
      </c>
      <c r="I31" s="96">
        <f>I33</f>
        <v>6959.0510000000004</v>
      </c>
      <c r="J31" s="96">
        <f t="shared" ref="J31:K31" si="6">J33</f>
        <v>8047.06</v>
      </c>
      <c r="K31" s="96">
        <f t="shared" si="6"/>
        <v>8047.06</v>
      </c>
      <c r="L31" s="96">
        <f t="shared" si="1"/>
        <v>23053.171000000002</v>
      </c>
    </row>
    <row r="32" spans="1:12" ht="31.5" customHeight="1" x14ac:dyDescent="0.25">
      <c r="A32" s="121"/>
      <c r="B32" s="121"/>
      <c r="C32" s="121"/>
      <c r="D32" s="51" t="s">
        <v>24</v>
      </c>
      <c r="E32" s="50" t="s">
        <v>23</v>
      </c>
      <c r="F32" s="50" t="s">
        <v>23</v>
      </c>
      <c r="G32" s="50" t="s">
        <v>23</v>
      </c>
      <c r="H32" s="50" t="s">
        <v>23</v>
      </c>
      <c r="I32" s="33" t="s">
        <v>23</v>
      </c>
      <c r="J32" s="33" t="s">
        <v>23</v>
      </c>
      <c r="K32" s="33" t="s">
        <v>23</v>
      </c>
      <c r="L32" s="33" t="s">
        <v>23</v>
      </c>
    </row>
    <row r="33" spans="1:12" ht="41.25" customHeight="1" x14ac:dyDescent="0.25">
      <c r="A33" s="121"/>
      <c r="B33" s="121"/>
      <c r="C33" s="121"/>
      <c r="D33" s="51" t="s">
        <v>73</v>
      </c>
      <c r="E33" s="50">
        <v>241</v>
      </c>
      <c r="F33" s="50" t="s">
        <v>81</v>
      </c>
      <c r="G33" s="29" t="s">
        <v>131</v>
      </c>
      <c r="H33" s="108">
        <v>811</v>
      </c>
      <c r="I33" s="33">
        <f>'пр. 2 к ПП 4'!H15</f>
        <v>6959.0510000000004</v>
      </c>
      <c r="J33" s="33">
        <f>'пр. 2 к ПП 4'!I15</f>
        <v>8047.06</v>
      </c>
      <c r="K33" s="33">
        <f>'пр. 2 к ПП 4'!J15</f>
        <v>8047.06</v>
      </c>
      <c r="L33" s="33">
        <f t="shared" si="1"/>
        <v>23053.171000000002</v>
      </c>
    </row>
    <row r="34" spans="1:12" ht="38.25" customHeight="1" x14ac:dyDescent="0.25">
      <c r="A34" s="179"/>
      <c r="B34" s="121" t="s">
        <v>143</v>
      </c>
      <c r="C34" s="121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4" s="34" t="s">
        <v>25</v>
      </c>
      <c r="E34" s="35" t="s">
        <v>23</v>
      </c>
      <c r="F34" s="35" t="s">
        <v>23</v>
      </c>
      <c r="G34" s="113" t="s">
        <v>23</v>
      </c>
      <c r="H34" s="113" t="s">
        <v>23</v>
      </c>
      <c r="I34" s="114">
        <f>I36</f>
        <v>1088.0090599999999</v>
      </c>
      <c r="J34" s="114">
        <f t="shared" ref="J34:K34" si="7">J36</f>
        <v>0</v>
      </c>
      <c r="K34" s="114">
        <f t="shared" si="7"/>
        <v>0</v>
      </c>
      <c r="L34" s="114">
        <f t="shared" ref="L34" si="8">I34+J34+K34</f>
        <v>1088.0090599999999</v>
      </c>
    </row>
    <row r="35" spans="1:12" ht="18.75" customHeight="1" x14ac:dyDescent="0.25">
      <c r="A35" s="180"/>
      <c r="B35" s="121"/>
      <c r="C35" s="121"/>
      <c r="D35" s="51" t="s">
        <v>24</v>
      </c>
      <c r="E35" s="50" t="s">
        <v>23</v>
      </c>
      <c r="F35" s="50" t="s">
        <v>23</v>
      </c>
      <c r="G35" s="108" t="s">
        <v>23</v>
      </c>
      <c r="H35" s="108" t="s">
        <v>23</v>
      </c>
      <c r="I35" s="33" t="s">
        <v>23</v>
      </c>
      <c r="J35" s="33" t="s">
        <v>23</v>
      </c>
      <c r="K35" s="33" t="s">
        <v>23</v>
      </c>
      <c r="L35" s="33" t="s">
        <v>23</v>
      </c>
    </row>
    <row r="36" spans="1:12" ht="67.5" customHeight="1" x14ac:dyDescent="0.25">
      <c r="A36" s="181"/>
      <c r="B36" s="121"/>
      <c r="C36" s="121"/>
      <c r="D36" s="51" t="s">
        <v>73</v>
      </c>
      <c r="E36" s="50">
        <v>241</v>
      </c>
      <c r="F36" s="108" t="s">
        <v>81</v>
      </c>
      <c r="G36" s="29" t="s">
        <v>190</v>
      </c>
      <c r="H36" s="108">
        <v>811</v>
      </c>
      <c r="I36" s="97">
        <f>724.0503+363.95876</f>
        <v>1088.0090599999999</v>
      </c>
      <c r="J36" s="97">
        <v>0</v>
      </c>
      <c r="K36" s="97">
        <v>0</v>
      </c>
      <c r="L36" s="97">
        <f t="shared" ref="L36" si="9">I36+J36+K36</f>
        <v>1088.0090599999999</v>
      </c>
    </row>
  </sheetData>
  <mergeCells count="35">
    <mergeCell ref="J1:L1"/>
    <mergeCell ref="G29:G30"/>
    <mergeCell ref="F29:F30"/>
    <mergeCell ref="E29:E30"/>
    <mergeCell ref="D29:D30"/>
    <mergeCell ref="E12:H12"/>
    <mergeCell ref="L12:L13"/>
    <mergeCell ref="D25:D26"/>
    <mergeCell ref="A19:A22"/>
    <mergeCell ref="B19:B22"/>
    <mergeCell ref="C19:C22"/>
    <mergeCell ref="B34:B36"/>
    <mergeCell ref="C34:C36"/>
    <mergeCell ref="A34:A36"/>
    <mergeCell ref="A31:A33"/>
    <mergeCell ref="B31:B33"/>
    <mergeCell ref="C31:C33"/>
    <mergeCell ref="C27:C30"/>
    <mergeCell ref="B27:B30"/>
    <mergeCell ref="A27:A30"/>
    <mergeCell ref="A23:A26"/>
    <mergeCell ref="B23:B26"/>
    <mergeCell ref="C23:C26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6"/>
  <sheetViews>
    <sheetView tabSelected="1" view="pageBreakPreview" zoomScale="55" zoomScaleNormal="75" zoomScaleSheetLayoutView="55" workbookViewId="0">
      <selection activeCell="J2" sqref="J2"/>
    </sheetView>
  </sheetViews>
  <sheetFormatPr defaultRowHeight="15.75" outlineLevelCol="2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71" hidden="1" customWidth="1" outlineLevel="2"/>
    <col min="7" max="7" width="14.875" style="71" hidden="1" customWidth="1" outlineLevel="2"/>
    <col min="8" max="8" width="13" style="71" hidden="1" customWidth="1" outlineLevel="1"/>
    <col min="9" max="9" width="15" style="1" bestFit="1" customWidth="1" collapsed="1"/>
    <col min="10" max="11" width="15" style="1" bestFit="1" customWidth="1"/>
    <col min="12" max="12" width="15.625" style="1" customWidth="1"/>
    <col min="13" max="13" width="9" style="1"/>
    <col min="14" max="14" width="15" style="1" bestFit="1" customWidth="1"/>
    <col min="15" max="16384" width="9" style="1"/>
  </cols>
  <sheetData>
    <row r="1" spans="1:14" ht="71.25" customHeight="1" x14ac:dyDescent="0.25">
      <c r="J1" s="122" t="s">
        <v>207</v>
      </c>
      <c r="K1" s="122"/>
      <c r="L1" s="122"/>
    </row>
    <row r="4" spans="1:14" x14ac:dyDescent="0.25">
      <c r="C4" s="45"/>
      <c r="J4" s="137" t="s">
        <v>151</v>
      </c>
      <c r="K4" s="137"/>
      <c r="L4" s="137"/>
      <c r="N4" s="73"/>
    </row>
    <row r="5" spans="1:14" ht="64.5" customHeight="1" x14ac:dyDescent="0.25">
      <c r="C5" s="45"/>
      <c r="J5" s="123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23"/>
      <c r="L5" s="123"/>
      <c r="N5" s="73"/>
    </row>
    <row r="6" spans="1:14" x14ac:dyDescent="0.25">
      <c r="C6" s="45"/>
    </row>
    <row r="7" spans="1:14" x14ac:dyDescent="0.25">
      <c r="A7" s="25"/>
    </row>
    <row r="8" spans="1:14" x14ac:dyDescent="0.25">
      <c r="A8" s="126" t="s">
        <v>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N8" s="73"/>
    </row>
    <row r="9" spans="1:14" ht="57" customHeight="1" x14ac:dyDescent="0.25">
      <c r="A9" s="127" t="str">
        <f>CONCATENATE("об источниках финансирования подпрограмм, отдельных мероприятий муниципальной программы """,C15,"""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фондов)")</f>
        <v>об источниках финансирования подпрограмм, отдельных мероприятий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N9" s="73"/>
    </row>
    <row r="10" spans="1:14" x14ac:dyDescent="0.25">
      <c r="A10" s="25"/>
    </row>
    <row r="11" spans="1:14" x14ac:dyDescent="0.25">
      <c r="L11" s="46" t="s">
        <v>12</v>
      </c>
    </row>
    <row r="12" spans="1:14" ht="58.5" customHeight="1" x14ac:dyDescent="0.25">
      <c r="A12" s="128" t="s">
        <v>11</v>
      </c>
      <c r="B12" s="128" t="s">
        <v>26</v>
      </c>
      <c r="C12" s="128" t="s">
        <v>27</v>
      </c>
      <c r="D12" s="128" t="s">
        <v>30</v>
      </c>
      <c r="E12" s="72">
        <v>2014</v>
      </c>
      <c r="F12" s="72">
        <v>2015</v>
      </c>
      <c r="G12" s="72">
        <v>2016</v>
      </c>
      <c r="H12" s="72">
        <v>2017</v>
      </c>
      <c r="I12" s="60">
        <v>2018</v>
      </c>
      <c r="J12" s="60">
        <v>2019</v>
      </c>
      <c r="K12" s="60">
        <v>2020</v>
      </c>
      <c r="L12" s="128" t="s">
        <v>17</v>
      </c>
      <c r="N12" s="60"/>
    </row>
    <row r="13" spans="1:14" x14ac:dyDescent="0.25">
      <c r="A13" s="128"/>
      <c r="B13" s="128"/>
      <c r="C13" s="128"/>
      <c r="D13" s="128"/>
      <c r="E13" s="72"/>
      <c r="F13" s="72"/>
      <c r="G13" s="72"/>
      <c r="H13" s="72"/>
      <c r="I13" s="43" t="s">
        <v>22</v>
      </c>
      <c r="J13" s="43" t="s">
        <v>22</v>
      </c>
      <c r="K13" s="43" t="s">
        <v>22</v>
      </c>
      <c r="L13" s="128"/>
      <c r="N13" s="60"/>
    </row>
    <row r="14" spans="1:14" x14ac:dyDescent="0.25">
      <c r="A14" s="43">
        <v>1</v>
      </c>
      <c r="B14" s="43">
        <v>2</v>
      </c>
      <c r="C14" s="43">
        <v>3</v>
      </c>
      <c r="D14" s="43">
        <v>4</v>
      </c>
      <c r="E14" s="72"/>
      <c r="F14" s="72"/>
      <c r="G14" s="72"/>
      <c r="H14" s="72"/>
      <c r="I14" s="43">
        <v>5</v>
      </c>
      <c r="J14" s="43">
        <v>6</v>
      </c>
      <c r="K14" s="43">
        <v>7</v>
      </c>
      <c r="L14" s="43">
        <v>8</v>
      </c>
      <c r="N14" s="60"/>
    </row>
    <row r="15" spans="1:14" x14ac:dyDescent="0.25">
      <c r="A15" s="121"/>
      <c r="B15" s="176" t="s">
        <v>31</v>
      </c>
      <c r="C15" s="121" t="s">
        <v>142</v>
      </c>
      <c r="D15" s="55" t="s">
        <v>29</v>
      </c>
      <c r="E15" s="74">
        <f t="shared" ref="E15:K15" si="0">E22+E29+E36+E43+E50</f>
        <v>22475.25</v>
      </c>
      <c r="F15" s="74">
        <f t="shared" si="0"/>
        <v>12676.269130000001</v>
      </c>
      <c r="G15" s="74">
        <f t="shared" si="0"/>
        <v>9814.6774000000005</v>
      </c>
      <c r="H15" s="74">
        <f t="shared" si="0"/>
        <v>6100.6247000000003</v>
      </c>
      <c r="I15" s="56">
        <f t="shared" si="0"/>
        <v>18119.06006</v>
      </c>
      <c r="J15" s="56">
        <f t="shared" si="0"/>
        <v>8872.0600000000013</v>
      </c>
      <c r="K15" s="56">
        <f t="shared" si="0"/>
        <v>8872.0600000000013</v>
      </c>
      <c r="L15" s="56">
        <f>I15+J15+K15</f>
        <v>35863.180059999999</v>
      </c>
      <c r="N15" s="56">
        <f>SUM(E15:K15)</f>
        <v>86930.00129</v>
      </c>
    </row>
    <row r="16" spans="1:14" x14ac:dyDescent="0.25">
      <c r="A16" s="121"/>
      <c r="B16" s="177"/>
      <c r="C16" s="121"/>
      <c r="D16" s="44" t="s">
        <v>13</v>
      </c>
      <c r="E16" s="75">
        <f t="shared" ref="E16:K16" si="1">E23+E30+E37+E44+E51</f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ref="L16:L49" si="2">I16+J16+K16</f>
        <v>0</v>
      </c>
      <c r="N16" s="38">
        <f t="shared" ref="N16:N56" si="3">SUM(E16:K16)</f>
        <v>0</v>
      </c>
    </row>
    <row r="17" spans="1:14" x14ac:dyDescent="0.25">
      <c r="A17" s="121"/>
      <c r="B17" s="177"/>
      <c r="C17" s="121"/>
      <c r="D17" s="9" t="s">
        <v>127</v>
      </c>
      <c r="E17" s="75">
        <f t="shared" ref="E17:K17" si="4">E24+E31+E38+E45+E52</f>
        <v>0</v>
      </c>
      <c r="F17" s="75">
        <f t="shared" si="4"/>
        <v>0</v>
      </c>
      <c r="G17" s="75">
        <f t="shared" si="4"/>
        <v>0</v>
      </c>
      <c r="H17" s="75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2"/>
        <v>0</v>
      </c>
      <c r="N17" s="38">
        <f t="shared" si="3"/>
        <v>0</v>
      </c>
    </row>
    <row r="18" spans="1:14" x14ac:dyDescent="0.25">
      <c r="A18" s="121"/>
      <c r="B18" s="177"/>
      <c r="C18" s="121"/>
      <c r="D18" s="44" t="s">
        <v>128</v>
      </c>
      <c r="E18" s="75">
        <f t="shared" ref="E18:K18" si="5">E25+E32+E39+E46+E53</f>
        <v>0</v>
      </c>
      <c r="F18" s="75">
        <f t="shared" si="5"/>
        <v>0</v>
      </c>
      <c r="G18" s="75">
        <f t="shared" si="5"/>
        <v>0</v>
      </c>
      <c r="H18" s="75">
        <f t="shared" si="5"/>
        <v>0</v>
      </c>
      <c r="I18" s="38">
        <f t="shared" si="5"/>
        <v>0</v>
      </c>
      <c r="J18" s="38">
        <f t="shared" si="5"/>
        <v>0</v>
      </c>
      <c r="K18" s="38">
        <f t="shared" si="5"/>
        <v>0</v>
      </c>
      <c r="L18" s="38">
        <f t="shared" si="2"/>
        <v>0</v>
      </c>
      <c r="N18" s="38">
        <f t="shared" si="3"/>
        <v>0</v>
      </c>
    </row>
    <row r="19" spans="1:14" x14ac:dyDescent="0.25">
      <c r="A19" s="121"/>
      <c r="B19" s="177"/>
      <c r="C19" s="121"/>
      <c r="D19" s="44" t="s">
        <v>32</v>
      </c>
      <c r="E19" s="75">
        <f>E26+E33+E40+E47+E54</f>
        <v>22475.25</v>
      </c>
      <c r="F19" s="75">
        <f t="shared" ref="F19:K19" si="6">F26+F33+F40+F47+F54</f>
        <v>12676.269130000001</v>
      </c>
      <c r="G19" s="75">
        <f t="shared" si="6"/>
        <v>9814.6774000000005</v>
      </c>
      <c r="H19" s="75">
        <f t="shared" si="6"/>
        <v>6100.6247000000003</v>
      </c>
      <c r="I19" s="38">
        <f t="shared" si="6"/>
        <v>18119.06006</v>
      </c>
      <c r="J19" s="38">
        <f t="shared" si="6"/>
        <v>8872.0600000000013</v>
      </c>
      <c r="K19" s="38">
        <f t="shared" si="6"/>
        <v>8872.0600000000013</v>
      </c>
      <c r="L19" s="38">
        <f t="shared" si="2"/>
        <v>35863.180059999999</v>
      </c>
      <c r="N19" s="38">
        <f t="shared" si="3"/>
        <v>86930.00129</v>
      </c>
    </row>
    <row r="20" spans="1:14" ht="47.25" x14ac:dyDescent="0.25">
      <c r="A20" s="121"/>
      <c r="B20" s="177"/>
      <c r="C20" s="121"/>
      <c r="D20" s="10" t="s">
        <v>129</v>
      </c>
      <c r="E20" s="76"/>
      <c r="F20" s="76"/>
      <c r="G20" s="76"/>
      <c r="H20" s="76"/>
      <c r="I20" s="38">
        <f t="shared" ref="I20:K20" si="7">I27+I34+I41+I48</f>
        <v>0</v>
      </c>
      <c r="J20" s="38">
        <f t="shared" si="7"/>
        <v>0</v>
      </c>
      <c r="K20" s="38">
        <f t="shared" si="7"/>
        <v>0</v>
      </c>
      <c r="L20" s="38">
        <f t="shared" si="2"/>
        <v>0</v>
      </c>
      <c r="N20" s="38">
        <f t="shared" si="3"/>
        <v>0</v>
      </c>
    </row>
    <row r="21" spans="1:14" x14ac:dyDescent="0.25">
      <c r="A21" s="121"/>
      <c r="B21" s="178"/>
      <c r="C21" s="121"/>
      <c r="D21" s="44" t="s">
        <v>14</v>
      </c>
      <c r="E21" s="75"/>
      <c r="F21" s="75"/>
      <c r="G21" s="75"/>
      <c r="H21" s="75"/>
      <c r="I21" s="38">
        <f t="shared" ref="I21:K21" si="8">I28+I35+I42+I49</f>
        <v>0</v>
      </c>
      <c r="J21" s="38">
        <f t="shared" si="8"/>
        <v>0</v>
      </c>
      <c r="K21" s="38">
        <f t="shared" si="8"/>
        <v>0</v>
      </c>
      <c r="L21" s="38">
        <f t="shared" si="2"/>
        <v>0</v>
      </c>
      <c r="N21" s="38">
        <f t="shared" si="3"/>
        <v>0</v>
      </c>
    </row>
    <row r="22" spans="1:14" x14ac:dyDescent="0.25">
      <c r="A22" s="121"/>
      <c r="B22" s="176" t="s">
        <v>10</v>
      </c>
      <c r="C22" s="121" t="s">
        <v>116</v>
      </c>
      <c r="D22" s="57" t="s">
        <v>29</v>
      </c>
      <c r="E22" s="77">
        <f t="shared" ref="E22:H22" si="9">E24+E25+E26+E27+E28</f>
        <v>0</v>
      </c>
      <c r="F22" s="77">
        <f t="shared" si="9"/>
        <v>250</v>
      </c>
      <c r="G22" s="77">
        <f t="shared" si="9"/>
        <v>0</v>
      </c>
      <c r="H22" s="77">
        <f t="shared" si="9"/>
        <v>25</v>
      </c>
      <c r="I22" s="58">
        <f>I24+I25+I26+I27+I28</f>
        <v>125</v>
      </c>
      <c r="J22" s="58">
        <f t="shared" ref="J22:K22" si="10">J24+J25+J26+J27+J28</f>
        <v>125</v>
      </c>
      <c r="K22" s="58">
        <f t="shared" si="10"/>
        <v>125</v>
      </c>
      <c r="L22" s="58">
        <f t="shared" si="2"/>
        <v>375</v>
      </c>
      <c r="N22" s="58">
        <f t="shared" si="3"/>
        <v>650</v>
      </c>
    </row>
    <row r="23" spans="1:14" x14ac:dyDescent="0.25">
      <c r="A23" s="121"/>
      <c r="B23" s="177"/>
      <c r="C23" s="121"/>
      <c r="D23" s="44" t="s">
        <v>13</v>
      </c>
      <c r="E23" s="75"/>
      <c r="F23" s="75"/>
      <c r="G23" s="75"/>
      <c r="H23" s="75"/>
      <c r="I23" s="38"/>
      <c r="J23" s="38"/>
      <c r="K23" s="38"/>
      <c r="L23" s="38">
        <f t="shared" si="2"/>
        <v>0</v>
      </c>
      <c r="N23" s="38">
        <f t="shared" si="3"/>
        <v>0</v>
      </c>
    </row>
    <row r="24" spans="1:14" x14ac:dyDescent="0.25">
      <c r="A24" s="121"/>
      <c r="B24" s="177"/>
      <c r="C24" s="121"/>
      <c r="D24" s="9" t="s">
        <v>127</v>
      </c>
      <c r="E24" s="75"/>
      <c r="F24" s="75"/>
      <c r="G24" s="75"/>
      <c r="H24" s="75"/>
      <c r="I24" s="38">
        <v>0</v>
      </c>
      <c r="J24" s="38">
        <v>0</v>
      </c>
      <c r="K24" s="38">
        <v>0</v>
      </c>
      <c r="L24" s="38">
        <f t="shared" si="2"/>
        <v>0</v>
      </c>
      <c r="N24" s="38">
        <f t="shared" si="3"/>
        <v>0</v>
      </c>
    </row>
    <row r="25" spans="1:14" x14ac:dyDescent="0.25">
      <c r="A25" s="121"/>
      <c r="B25" s="177"/>
      <c r="C25" s="121"/>
      <c r="D25" s="44" t="s">
        <v>128</v>
      </c>
      <c r="E25" s="75"/>
      <c r="F25" s="75"/>
      <c r="G25" s="75"/>
      <c r="H25" s="75"/>
      <c r="I25" s="38">
        <v>0</v>
      </c>
      <c r="J25" s="38">
        <v>0</v>
      </c>
      <c r="K25" s="38">
        <v>0</v>
      </c>
      <c r="L25" s="38">
        <f t="shared" si="2"/>
        <v>0</v>
      </c>
      <c r="N25" s="38">
        <f t="shared" si="3"/>
        <v>0</v>
      </c>
    </row>
    <row r="26" spans="1:14" x14ac:dyDescent="0.25">
      <c r="A26" s="121"/>
      <c r="B26" s="177"/>
      <c r="C26" s="121"/>
      <c r="D26" s="44" t="s">
        <v>32</v>
      </c>
      <c r="E26" s="75">
        <v>0</v>
      </c>
      <c r="F26" s="75">
        <v>250</v>
      </c>
      <c r="G26" s="75">
        <v>0</v>
      </c>
      <c r="H26" s="75">
        <v>25</v>
      </c>
      <c r="I26" s="38">
        <f>'пр 7 к Пр'!I21+'пр 7 к Пр'!I22</f>
        <v>125</v>
      </c>
      <c r="J26" s="38">
        <f>'пр 7 к Пр'!J21+'пр 7 к Пр'!J22</f>
        <v>125</v>
      </c>
      <c r="K26" s="38">
        <f>'пр 7 к Пр'!K21+'пр 7 к Пр'!K22</f>
        <v>125</v>
      </c>
      <c r="L26" s="38">
        <f t="shared" si="2"/>
        <v>375</v>
      </c>
      <c r="N26" s="38">
        <f t="shared" si="3"/>
        <v>650</v>
      </c>
    </row>
    <row r="27" spans="1:14" ht="47.25" x14ac:dyDescent="0.25">
      <c r="A27" s="121"/>
      <c r="B27" s="177"/>
      <c r="C27" s="121"/>
      <c r="D27" s="10" t="s">
        <v>129</v>
      </c>
      <c r="E27" s="76"/>
      <c r="F27" s="76"/>
      <c r="G27" s="76"/>
      <c r="H27" s="76"/>
      <c r="I27" s="38">
        <v>0</v>
      </c>
      <c r="J27" s="38">
        <v>0</v>
      </c>
      <c r="K27" s="38">
        <v>0</v>
      </c>
      <c r="L27" s="38">
        <f t="shared" si="2"/>
        <v>0</v>
      </c>
      <c r="N27" s="38">
        <f t="shared" si="3"/>
        <v>0</v>
      </c>
    </row>
    <row r="28" spans="1:14" x14ac:dyDescent="0.25">
      <c r="A28" s="121"/>
      <c r="B28" s="178"/>
      <c r="C28" s="121"/>
      <c r="D28" s="44" t="s">
        <v>14</v>
      </c>
      <c r="E28" s="75"/>
      <c r="F28" s="75"/>
      <c r="G28" s="75"/>
      <c r="H28" s="75"/>
      <c r="I28" s="38">
        <v>0</v>
      </c>
      <c r="J28" s="38">
        <v>0</v>
      </c>
      <c r="K28" s="38">
        <v>0</v>
      </c>
      <c r="L28" s="38">
        <f t="shared" si="2"/>
        <v>0</v>
      </c>
      <c r="N28" s="38">
        <f t="shared" si="3"/>
        <v>0</v>
      </c>
    </row>
    <row r="29" spans="1:14" x14ac:dyDescent="0.25">
      <c r="A29" s="121"/>
      <c r="B29" s="176" t="s">
        <v>121</v>
      </c>
      <c r="C29" s="121" t="s">
        <v>117</v>
      </c>
      <c r="D29" s="57" t="s">
        <v>29</v>
      </c>
      <c r="E29" s="77">
        <f t="shared" ref="E29:H29" si="11">E31+E32+E33+E34+E35</f>
        <v>9600</v>
      </c>
      <c r="F29" s="77">
        <f t="shared" si="11"/>
        <v>4452.8500000000004</v>
      </c>
      <c r="G29" s="77">
        <f t="shared" si="11"/>
        <v>4200</v>
      </c>
      <c r="H29" s="77">
        <f t="shared" si="11"/>
        <v>800</v>
      </c>
      <c r="I29" s="58">
        <f>I31+I32+I33+I34+I35</f>
        <v>600</v>
      </c>
      <c r="J29" s="58">
        <f t="shared" ref="J29:K29" si="12">J31+J32+J33+J34+J35</f>
        <v>600</v>
      </c>
      <c r="K29" s="58">
        <f t="shared" si="12"/>
        <v>600</v>
      </c>
      <c r="L29" s="58">
        <f t="shared" si="2"/>
        <v>1800</v>
      </c>
      <c r="N29" s="58">
        <f t="shared" si="3"/>
        <v>20852.849999999999</v>
      </c>
    </row>
    <row r="30" spans="1:14" x14ac:dyDescent="0.25">
      <c r="A30" s="121"/>
      <c r="B30" s="177"/>
      <c r="C30" s="121"/>
      <c r="D30" s="44" t="s">
        <v>13</v>
      </c>
      <c r="E30" s="75"/>
      <c r="F30" s="75"/>
      <c r="G30" s="75"/>
      <c r="H30" s="75"/>
      <c r="I30" s="38"/>
      <c r="J30" s="38"/>
      <c r="K30" s="38"/>
      <c r="L30" s="38">
        <f t="shared" si="2"/>
        <v>0</v>
      </c>
      <c r="N30" s="38">
        <f t="shared" si="3"/>
        <v>0</v>
      </c>
    </row>
    <row r="31" spans="1:14" x14ac:dyDescent="0.25">
      <c r="A31" s="121"/>
      <c r="B31" s="177"/>
      <c r="C31" s="121"/>
      <c r="D31" s="9" t="s">
        <v>127</v>
      </c>
      <c r="E31" s="75"/>
      <c r="F31" s="75"/>
      <c r="G31" s="75"/>
      <c r="H31" s="75"/>
      <c r="I31" s="38">
        <v>0</v>
      </c>
      <c r="J31" s="38">
        <v>0</v>
      </c>
      <c r="K31" s="38">
        <v>0</v>
      </c>
      <c r="L31" s="38">
        <f t="shared" si="2"/>
        <v>0</v>
      </c>
      <c r="N31" s="38">
        <f t="shared" si="3"/>
        <v>0</v>
      </c>
    </row>
    <row r="32" spans="1:14" x14ac:dyDescent="0.25">
      <c r="A32" s="121"/>
      <c r="B32" s="177"/>
      <c r="C32" s="121"/>
      <c r="D32" s="44" t="s">
        <v>128</v>
      </c>
      <c r="E32" s="75"/>
      <c r="F32" s="75"/>
      <c r="G32" s="75"/>
      <c r="H32" s="75"/>
      <c r="I32" s="38">
        <v>0</v>
      </c>
      <c r="J32" s="38">
        <v>0</v>
      </c>
      <c r="K32" s="38">
        <v>0</v>
      </c>
      <c r="L32" s="38">
        <f t="shared" si="2"/>
        <v>0</v>
      </c>
      <c r="N32" s="38">
        <f t="shared" si="3"/>
        <v>0</v>
      </c>
    </row>
    <row r="33" spans="1:14" x14ac:dyDescent="0.25">
      <c r="A33" s="121"/>
      <c r="B33" s="177"/>
      <c r="C33" s="121"/>
      <c r="D33" s="44" t="s">
        <v>32</v>
      </c>
      <c r="E33" s="75">
        <v>9600</v>
      </c>
      <c r="F33" s="75">
        <v>4452.8500000000004</v>
      </c>
      <c r="G33" s="75">
        <v>4200</v>
      </c>
      <c r="H33" s="75">
        <v>800</v>
      </c>
      <c r="I33" s="38">
        <f>'пр 7 к Пр'!I25+'пр 7 к Пр'!I26</f>
        <v>600</v>
      </c>
      <c r="J33" s="38">
        <f>'пр 7 к Пр'!J25+'пр 7 к Пр'!J26</f>
        <v>600</v>
      </c>
      <c r="K33" s="38">
        <f>'пр 7 к Пр'!K25+'пр 7 к Пр'!K26</f>
        <v>600</v>
      </c>
      <c r="L33" s="38">
        <f>'пр 7 к Пр'!L25+'пр 7 к Пр'!L26</f>
        <v>1800</v>
      </c>
      <c r="N33" s="38">
        <f t="shared" si="3"/>
        <v>20852.849999999999</v>
      </c>
    </row>
    <row r="34" spans="1:14" ht="47.25" x14ac:dyDescent="0.25">
      <c r="A34" s="121"/>
      <c r="B34" s="177"/>
      <c r="C34" s="121"/>
      <c r="D34" s="10" t="s">
        <v>129</v>
      </c>
      <c r="E34" s="76"/>
      <c r="F34" s="76"/>
      <c r="G34" s="76"/>
      <c r="H34" s="76"/>
      <c r="I34" s="38">
        <v>0</v>
      </c>
      <c r="J34" s="38">
        <v>0</v>
      </c>
      <c r="K34" s="38">
        <v>0</v>
      </c>
      <c r="L34" s="38">
        <f t="shared" si="2"/>
        <v>0</v>
      </c>
      <c r="N34" s="38">
        <f t="shared" si="3"/>
        <v>0</v>
      </c>
    </row>
    <row r="35" spans="1:14" x14ac:dyDescent="0.25">
      <c r="A35" s="121"/>
      <c r="B35" s="178"/>
      <c r="C35" s="121"/>
      <c r="D35" s="44" t="s">
        <v>14</v>
      </c>
      <c r="E35" s="75"/>
      <c r="F35" s="75"/>
      <c r="G35" s="75"/>
      <c r="H35" s="75"/>
      <c r="I35" s="38">
        <v>0</v>
      </c>
      <c r="J35" s="38">
        <v>0</v>
      </c>
      <c r="K35" s="38">
        <v>0</v>
      </c>
      <c r="L35" s="38">
        <f t="shared" si="2"/>
        <v>0</v>
      </c>
      <c r="N35" s="38">
        <f t="shared" si="3"/>
        <v>0</v>
      </c>
    </row>
    <row r="36" spans="1:14" x14ac:dyDescent="0.25">
      <c r="A36" s="121"/>
      <c r="B36" s="176" t="s">
        <v>122</v>
      </c>
      <c r="C36" s="121" t="s">
        <v>118</v>
      </c>
      <c r="D36" s="57" t="s">
        <v>29</v>
      </c>
      <c r="E36" s="77">
        <f t="shared" ref="E36:H36" si="13">E38+E39+E40+E41+E42</f>
        <v>4694.55</v>
      </c>
      <c r="F36" s="77">
        <f t="shared" si="13"/>
        <v>0</v>
      </c>
      <c r="G36" s="77">
        <f t="shared" si="13"/>
        <v>0</v>
      </c>
      <c r="H36" s="77">
        <f t="shared" si="13"/>
        <v>0</v>
      </c>
      <c r="I36" s="58">
        <f>I38+I39+I40+I41+I42</f>
        <v>9347</v>
      </c>
      <c r="J36" s="58">
        <f t="shared" ref="J36:K36" si="14">J38+J39+J40+J41+J42</f>
        <v>100</v>
      </c>
      <c r="K36" s="58">
        <f t="shared" si="14"/>
        <v>100</v>
      </c>
      <c r="L36" s="58">
        <f t="shared" si="2"/>
        <v>9547</v>
      </c>
      <c r="N36" s="58">
        <f t="shared" si="3"/>
        <v>14241.55</v>
      </c>
    </row>
    <row r="37" spans="1:14" x14ac:dyDescent="0.25">
      <c r="A37" s="121"/>
      <c r="B37" s="177"/>
      <c r="C37" s="121"/>
      <c r="D37" s="44" t="s">
        <v>13</v>
      </c>
      <c r="E37" s="75"/>
      <c r="F37" s="75"/>
      <c r="G37" s="75"/>
      <c r="H37" s="75"/>
      <c r="I37" s="38"/>
      <c r="J37" s="38"/>
      <c r="K37" s="38"/>
      <c r="L37" s="38">
        <f t="shared" si="2"/>
        <v>0</v>
      </c>
      <c r="N37" s="38">
        <f t="shared" si="3"/>
        <v>0</v>
      </c>
    </row>
    <row r="38" spans="1:14" x14ac:dyDescent="0.25">
      <c r="A38" s="121"/>
      <c r="B38" s="177"/>
      <c r="C38" s="121"/>
      <c r="D38" s="9" t="s">
        <v>127</v>
      </c>
      <c r="E38" s="75"/>
      <c r="F38" s="75"/>
      <c r="G38" s="75"/>
      <c r="H38" s="75"/>
      <c r="I38" s="38">
        <v>0</v>
      </c>
      <c r="J38" s="38">
        <v>0</v>
      </c>
      <c r="K38" s="38">
        <v>0</v>
      </c>
      <c r="L38" s="38">
        <f t="shared" si="2"/>
        <v>0</v>
      </c>
      <c r="N38" s="38">
        <f t="shared" si="3"/>
        <v>0</v>
      </c>
    </row>
    <row r="39" spans="1:14" x14ac:dyDescent="0.25">
      <c r="A39" s="121"/>
      <c r="B39" s="177"/>
      <c r="C39" s="121"/>
      <c r="D39" s="44" t="s">
        <v>128</v>
      </c>
      <c r="E39" s="75"/>
      <c r="F39" s="75"/>
      <c r="G39" s="75"/>
      <c r="H39" s="75"/>
      <c r="I39" s="38">
        <v>0</v>
      </c>
      <c r="J39" s="38">
        <v>0</v>
      </c>
      <c r="K39" s="38">
        <v>0</v>
      </c>
      <c r="L39" s="38">
        <f t="shared" si="2"/>
        <v>0</v>
      </c>
      <c r="N39" s="38">
        <f t="shared" si="3"/>
        <v>0</v>
      </c>
    </row>
    <row r="40" spans="1:14" x14ac:dyDescent="0.25">
      <c r="A40" s="121"/>
      <c r="B40" s="177"/>
      <c r="C40" s="121"/>
      <c r="D40" s="44" t="s">
        <v>32</v>
      </c>
      <c r="E40" s="75">
        <v>4694.55</v>
      </c>
      <c r="F40" s="75">
        <v>0</v>
      </c>
      <c r="G40" s="75">
        <v>0</v>
      </c>
      <c r="H40" s="75">
        <v>0</v>
      </c>
      <c r="I40" s="38">
        <f>'пр 7 к Пр'!I29+'пр 7 к Пр'!I30</f>
        <v>9347</v>
      </c>
      <c r="J40" s="38">
        <f>'пр 7 к Пр'!J29+'пр 7 к Пр'!J30</f>
        <v>100</v>
      </c>
      <c r="K40" s="38">
        <f>'пр 7 к Пр'!K29+'пр 7 к Пр'!K30</f>
        <v>100</v>
      </c>
      <c r="L40" s="38">
        <f t="shared" si="2"/>
        <v>9547</v>
      </c>
      <c r="N40" s="38">
        <f t="shared" si="3"/>
        <v>14241.55</v>
      </c>
    </row>
    <row r="41" spans="1:14" ht="47.25" x14ac:dyDescent="0.25">
      <c r="A41" s="121"/>
      <c r="B41" s="177"/>
      <c r="C41" s="121"/>
      <c r="D41" s="10" t="s">
        <v>129</v>
      </c>
      <c r="E41" s="76"/>
      <c r="F41" s="76"/>
      <c r="G41" s="76"/>
      <c r="H41" s="76"/>
      <c r="I41" s="38">
        <v>0</v>
      </c>
      <c r="J41" s="38">
        <v>0</v>
      </c>
      <c r="K41" s="38">
        <v>0</v>
      </c>
      <c r="L41" s="38">
        <f t="shared" si="2"/>
        <v>0</v>
      </c>
      <c r="N41" s="38">
        <f t="shared" si="3"/>
        <v>0</v>
      </c>
    </row>
    <row r="42" spans="1:14" x14ac:dyDescent="0.25">
      <c r="A42" s="121"/>
      <c r="B42" s="178"/>
      <c r="C42" s="121"/>
      <c r="D42" s="44" t="s">
        <v>14</v>
      </c>
      <c r="E42" s="75"/>
      <c r="F42" s="75"/>
      <c r="G42" s="75"/>
      <c r="H42" s="75"/>
      <c r="I42" s="38">
        <v>0</v>
      </c>
      <c r="J42" s="38">
        <v>0</v>
      </c>
      <c r="K42" s="38">
        <v>0</v>
      </c>
      <c r="L42" s="38">
        <f t="shared" si="2"/>
        <v>0</v>
      </c>
      <c r="N42" s="38">
        <f t="shared" si="3"/>
        <v>0</v>
      </c>
    </row>
    <row r="43" spans="1:14" x14ac:dyDescent="0.25">
      <c r="A43" s="128"/>
      <c r="B43" s="160" t="s">
        <v>123</v>
      </c>
      <c r="C43" s="157" t="s">
        <v>119</v>
      </c>
      <c r="D43" s="57" t="s">
        <v>29</v>
      </c>
      <c r="E43" s="77">
        <f t="shared" ref="E43:H43" si="15">E45+E46+E47+E48+E49</f>
        <v>8180.7</v>
      </c>
      <c r="F43" s="77">
        <f t="shared" si="15"/>
        <v>7973.4191300000002</v>
      </c>
      <c r="G43" s="77">
        <f t="shared" si="15"/>
        <v>5614.6774000000005</v>
      </c>
      <c r="H43" s="77">
        <f t="shared" si="15"/>
        <v>5275.6247000000003</v>
      </c>
      <c r="I43" s="58">
        <f>I45+I46+I47+I48+I49</f>
        <v>6959.0510000000004</v>
      </c>
      <c r="J43" s="58">
        <f t="shared" ref="J43:K43" si="16">J45+J46+J47+J48+J49</f>
        <v>8047.06</v>
      </c>
      <c r="K43" s="58">
        <f t="shared" si="16"/>
        <v>8047.06</v>
      </c>
      <c r="L43" s="58">
        <f t="shared" si="2"/>
        <v>23053.171000000002</v>
      </c>
      <c r="N43" s="58">
        <f t="shared" si="3"/>
        <v>50097.592229999995</v>
      </c>
    </row>
    <row r="44" spans="1:14" x14ac:dyDescent="0.25">
      <c r="A44" s="128"/>
      <c r="B44" s="182"/>
      <c r="C44" s="157"/>
      <c r="D44" s="44" t="s">
        <v>13</v>
      </c>
      <c r="E44" s="75"/>
      <c r="F44" s="75"/>
      <c r="G44" s="75"/>
      <c r="H44" s="75"/>
      <c r="I44" s="38"/>
      <c r="J44" s="38"/>
      <c r="K44" s="38"/>
      <c r="L44" s="38">
        <f t="shared" si="2"/>
        <v>0</v>
      </c>
      <c r="N44" s="38">
        <f t="shared" si="3"/>
        <v>0</v>
      </c>
    </row>
    <row r="45" spans="1:14" x14ac:dyDescent="0.25">
      <c r="A45" s="128"/>
      <c r="B45" s="182"/>
      <c r="C45" s="157"/>
      <c r="D45" s="9" t="s">
        <v>127</v>
      </c>
      <c r="E45" s="75"/>
      <c r="F45" s="75"/>
      <c r="G45" s="75"/>
      <c r="H45" s="75"/>
      <c r="I45" s="38">
        <v>0</v>
      </c>
      <c r="J45" s="38">
        <v>0</v>
      </c>
      <c r="K45" s="38">
        <v>0</v>
      </c>
      <c r="L45" s="38">
        <f t="shared" si="2"/>
        <v>0</v>
      </c>
      <c r="N45" s="38">
        <f t="shared" si="3"/>
        <v>0</v>
      </c>
    </row>
    <row r="46" spans="1:14" x14ac:dyDescent="0.25">
      <c r="A46" s="128"/>
      <c r="B46" s="182"/>
      <c r="C46" s="157"/>
      <c r="D46" s="44" t="s">
        <v>128</v>
      </c>
      <c r="E46" s="75"/>
      <c r="F46" s="75"/>
      <c r="G46" s="75"/>
      <c r="H46" s="75"/>
      <c r="I46" s="38">
        <v>0</v>
      </c>
      <c r="J46" s="38">
        <v>0</v>
      </c>
      <c r="K46" s="38">
        <v>0</v>
      </c>
      <c r="L46" s="38">
        <f t="shared" si="2"/>
        <v>0</v>
      </c>
      <c r="N46" s="38">
        <f t="shared" si="3"/>
        <v>0</v>
      </c>
    </row>
    <row r="47" spans="1:14" x14ac:dyDescent="0.25">
      <c r="A47" s="128"/>
      <c r="B47" s="182"/>
      <c r="C47" s="157"/>
      <c r="D47" s="44" t="s">
        <v>32</v>
      </c>
      <c r="E47" s="75">
        <v>8180.7</v>
      </c>
      <c r="F47" s="75">
        <v>7973.4191300000002</v>
      </c>
      <c r="G47" s="75">
        <v>5614.6774000000005</v>
      </c>
      <c r="H47" s="75">
        <v>5275.6247000000003</v>
      </c>
      <c r="I47" s="39">
        <f>'пр 7 к Пр'!I33</f>
        <v>6959.0510000000004</v>
      </c>
      <c r="J47" s="39">
        <f>'пр 7 к Пр'!J33</f>
        <v>8047.06</v>
      </c>
      <c r="K47" s="39">
        <f>'пр 7 к Пр'!K33</f>
        <v>8047.06</v>
      </c>
      <c r="L47" s="38">
        <f t="shared" si="2"/>
        <v>23053.171000000002</v>
      </c>
      <c r="N47" s="39">
        <f t="shared" si="3"/>
        <v>50097.592229999995</v>
      </c>
    </row>
    <row r="48" spans="1:14" ht="47.25" x14ac:dyDescent="0.25">
      <c r="A48" s="128"/>
      <c r="B48" s="182"/>
      <c r="C48" s="157"/>
      <c r="D48" s="10" t="s">
        <v>129</v>
      </c>
      <c r="E48" s="76"/>
      <c r="F48" s="76"/>
      <c r="G48" s="76"/>
      <c r="H48" s="76"/>
      <c r="I48" s="39">
        <v>0</v>
      </c>
      <c r="J48" s="39">
        <v>0</v>
      </c>
      <c r="K48" s="39">
        <v>0</v>
      </c>
      <c r="L48" s="38">
        <f t="shared" si="2"/>
        <v>0</v>
      </c>
      <c r="N48" s="39">
        <f t="shared" si="3"/>
        <v>0</v>
      </c>
    </row>
    <row r="49" spans="1:14" x14ac:dyDescent="0.25">
      <c r="A49" s="128"/>
      <c r="B49" s="161"/>
      <c r="C49" s="157"/>
      <c r="D49" s="44" t="s">
        <v>14</v>
      </c>
      <c r="E49" s="75"/>
      <c r="F49" s="75"/>
      <c r="G49" s="75"/>
      <c r="H49" s="75"/>
      <c r="I49" s="39">
        <v>0</v>
      </c>
      <c r="J49" s="39">
        <v>0</v>
      </c>
      <c r="K49" s="39">
        <v>0</v>
      </c>
      <c r="L49" s="38">
        <f t="shared" si="2"/>
        <v>0</v>
      </c>
      <c r="N49" s="39">
        <f t="shared" si="3"/>
        <v>0</v>
      </c>
    </row>
    <row r="50" spans="1:14" x14ac:dyDescent="0.25">
      <c r="A50" s="128"/>
      <c r="B50" s="160" t="s">
        <v>143</v>
      </c>
      <c r="C50" s="157" t="s">
        <v>192</v>
      </c>
      <c r="D50" s="57" t="s">
        <v>29</v>
      </c>
      <c r="E50" s="77">
        <f t="shared" ref="E50:H50" si="17">E52+E53+E54+E55+E56</f>
        <v>0</v>
      </c>
      <c r="F50" s="77">
        <f t="shared" si="17"/>
        <v>0</v>
      </c>
      <c r="G50" s="77">
        <f t="shared" si="17"/>
        <v>0</v>
      </c>
      <c r="H50" s="77">
        <f t="shared" si="17"/>
        <v>0</v>
      </c>
      <c r="I50" s="58">
        <f>I52+I53+I54+I55+I56</f>
        <v>1088.0090599999999</v>
      </c>
      <c r="J50" s="58">
        <f t="shared" ref="J50:K50" si="18">J52+J53+J54+J55+J56</f>
        <v>0</v>
      </c>
      <c r="K50" s="58">
        <f t="shared" si="18"/>
        <v>0</v>
      </c>
      <c r="L50" s="58">
        <f t="shared" ref="L50:L56" si="19">I50+J50+K50</f>
        <v>1088.0090599999999</v>
      </c>
      <c r="N50" s="58">
        <f t="shared" si="3"/>
        <v>1088.0090599999999</v>
      </c>
    </row>
    <row r="51" spans="1:14" x14ac:dyDescent="0.25">
      <c r="A51" s="128"/>
      <c r="B51" s="182"/>
      <c r="C51" s="157"/>
      <c r="D51" s="51" t="s">
        <v>13</v>
      </c>
      <c r="E51" s="75"/>
      <c r="F51" s="75"/>
      <c r="G51" s="75"/>
      <c r="H51" s="75"/>
      <c r="I51" s="38"/>
      <c r="J51" s="38"/>
      <c r="K51" s="38"/>
      <c r="L51" s="38">
        <f t="shared" si="19"/>
        <v>0</v>
      </c>
      <c r="N51" s="38">
        <f t="shared" si="3"/>
        <v>0</v>
      </c>
    </row>
    <row r="52" spans="1:14" x14ac:dyDescent="0.25">
      <c r="A52" s="128"/>
      <c r="B52" s="182"/>
      <c r="C52" s="157"/>
      <c r="D52" s="9" t="s">
        <v>127</v>
      </c>
      <c r="E52" s="75"/>
      <c r="F52" s="75"/>
      <c r="G52" s="75"/>
      <c r="H52" s="75"/>
      <c r="I52" s="38"/>
      <c r="J52" s="38"/>
      <c r="K52" s="38"/>
      <c r="L52" s="38">
        <f t="shared" si="19"/>
        <v>0</v>
      </c>
      <c r="N52" s="38">
        <f t="shared" si="3"/>
        <v>0</v>
      </c>
    </row>
    <row r="53" spans="1:14" x14ac:dyDescent="0.25">
      <c r="A53" s="128"/>
      <c r="B53" s="182"/>
      <c r="C53" s="157"/>
      <c r="D53" s="51" t="s">
        <v>128</v>
      </c>
      <c r="E53" s="75"/>
      <c r="F53" s="75"/>
      <c r="G53" s="75"/>
      <c r="H53" s="75"/>
      <c r="I53" s="38"/>
      <c r="J53" s="38"/>
      <c r="K53" s="38"/>
      <c r="L53" s="38">
        <f t="shared" si="19"/>
        <v>0</v>
      </c>
      <c r="N53" s="38">
        <f t="shared" si="3"/>
        <v>0</v>
      </c>
    </row>
    <row r="54" spans="1:14" x14ac:dyDescent="0.25">
      <c r="A54" s="128"/>
      <c r="B54" s="182"/>
      <c r="C54" s="157"/>
      <c r="D54" s="51" t="s">
        <v>32</v>
      </c>
      <c r="E54" s="75"/>
      <c r="F54" s="75"/>
      <c r="G54" s="75"/>
      <c r="H54" s="75">
        <v>0</v>
      </c>
      <c r="I54" s="39">
        <f>'пр 7 к Пр'!I36</f>
        <v>1088.0090599999999</v>
      </c>
      <c r="J54" s="39">
        <f>'пр 7 к Пр'!J36</f>
        <v>0</v>
      </c>
      <c r="K54" s="39">
        <f>'пр 7 к Пр'!K36</f>
        <v>0</v>
      </c>
      <c r="L54" s="38">
        <f t="shared" si="19"/>
        <v>1088.0090599999999</v>
      </c>
      <c r="N54" s="39">
        <f t="shared" si="3"/>
        <v>1088.0090599999999</v>
      </c>
    </row>
    <row r="55" spans="1:14" ht="47.25" x14ac:dyDescent="0.25">
      <c r="A55" s="128"/>
      <c r="B55" s="182"/>
      <c r="C55" s="157"/>
      <c r="D55" s="10" t="s">
        <v>129</v>
      </c>
      <c r="E55" s="76"/>
      <c r="F55" s="76"/>
      <c r="G55" s="76"/>
      <c r="H55" s="76"/>
      <c r="I55" s="39"/>
      <c r="J55" s="39"/>
      <c r="K55" s="39"/>
      <c r="L55" s="38">
        <f t="shared" si="19"/>
        <v>0</v>
      </c>
      <c r="N55" s="39">
        <f t="shared" si="3"/>
        <v>0</v>
      </c>
    </row>
    <row r="56" spans="1:14" x14ac:dyDescent="0.25">
      <c r="A56" s="128"/>
      <c r="B56" s="161"/>
      <c r="C56" s="157"/>
      <c r="D56" s="51" t="s">
        <v>14</v>
      </c>
      <c r="E56" s="75"/>
      <c r="F56" s="75"/>
      <c r="G56" s="75"/>
      <c r="H56" s="75"/>
      <c r="I56" s="39"/>
      <c r="J56" s="39"/>
      <c r="K56" s="39"/>
      <c r="L56" s="38">
        <f t="shared" si="19"/>
        <v>0</v>
      </c>
      <c r="N56" s="39">
        <f t="shared" si="3"/>
        <v>0</v>
      </c>
    </row>
  </sheetData>
  <mergeCells count="28">
    <mergeCell ref="J1:L1"/>
    <mergeCell ref="A50:A56"/>
    <mergeCell ref="B50:B56"/>
    <mergeCell ref="C50:C56"/>
    <mergeCell ref="C43:C49"/>
    <mergeCell ref="B43:B49"/>
    <mergeCell ref="A43:A49"/>
    <mergeCell ref="J4:L4"/>
    <mergeCell ref="A36:A42"/>
    <mergeCell ref="B36:B42"/>
    <mergeCell ref="C36:C42"/>
    <mergeCell ref="L12:L13"/>
    <mergeCell ref="A15:A21"/>
    <mergeCell ref="B15:B21"/>
    <mergeCell ref="C15:C21"/>
    <mergeCell ref="A8:L8"/>
    <mergeCell ref="A29:A35"/>
    <mergeCell ref="J5:L5"/>
    <mergeCell ref="B29:B35"/>
    <mergeCell ref="C29:C35"/>
    <mergeCell ref="A12:A13"/>
    <mergeCell ref="B12:B13"/>
    <mergeCell ref="C12:C13"/>
    <mergeCell ref="A9:L9"/>
    <mergeCell ref="A22:A28"/>
    <mergeCell ref="B22:B28"/>
    <mergeCell ref="D12:D13"/>
    <mergeCell ref="C22:C28"/>
  </mergeCells>
  <pageMargins left="0.78740157480314965" right="0.78740157480314965" top="1.1811023622047245" bottom="0.52" header="0.31496062992125984" footer="0.31496062992125984"/>
  <pageSetup paperSize="9" scale="89" firstPageNumber="54" fitToHeight="0" orientation="landscape" useFirstPageNumber="1" r:id="rId1"/>
  <rowBreaks count="2" manualBreakCount="2">
    <brk id="21" max="11" man="1"/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8"/>
  <sheetViews>
    <sheetView view="pageBreakPreview" zoomScale="60" zoomScaleNormal="70" workbookViewId="0">
      <selection activeCell="J1" sqref="J1:M1"/>
    </sheetView>
  </sheetViews>
  <sheetFormatPr defaultRowHeight="15.75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customHeight="1" x14ac:dyDescent="0.25">
      <c r="E1" s="122" t="s">
        <v>198</v>
      </c>
      <c r="F1" s="122"/>
      <c r="G1" s="122"/>
      <c r="H1" s="122"/>
    </row>
    <row r="4" spans="1:8" ht="85.5" customHeight="1" x14ac:dyDescent="0.25">
      <c r="E4" s="137" t="s">
        <v>159</v>
      </c>
      <c r="F4" s="137"/>
      <c r="G4" s="137"/>
      <c r="H4" s="137"/>
    </row>
    <row r="5" spans="1:8" x14ac:dyDescent="0.25">
      <c r="A5" s="25"/>
    </row>
    <row r="6" spans="1:8" x14ac:dyDescent="0.25">
      <c r="A6" s="126" t="s">
        <v>1</v>
      </c>
      <c r="B6" s="126"/>
      <c r="C6" s="126"/>
      <c r="D6" s="126"/>
      <c r="E6" s="126"/>
      <c r="F6" s="126"/>
      <c r="G6" s="126"/>
      <c r="H6" s="126"/>
    </row>
    <row r="7" spans="1:8" ht="21.75" customHeight="1" x14ac:dyDescent="0.25">
      <c r="A7" s="127" t="s">
        <v>76</v>
      </c>
      <c r="B7" s="127"/>
      <c r="C7" s="127"/>
      <c r="D7" s="127"/>
      <c r="E7" s="127"/>
      <c r="F7" s="127"/>
      <c r="G7" s="127"/>
      <c r="H7" s="127"/>
    </row>
    <row r="8" spans="1:8" x14ac:dyDescent="0.25">
      <c r="A8" s="25"/>
    </row>
    <row r="9" spans="1:8" x14ac:dyDescent="0.25">
      <c r="A9" s="128" t="s">
        <v>11</v>
      </c>
      <c r="B9" s="128" t="s">
        <v>33</v>
      </c>
      <c r="C9" s="128" t="s">
        <v>2</v>
      </c>
      <c r="D9" s="128" t="s">
        <v>34</v>
      </c>
      <c r="E9" s="128" t="s">
        <v>35</v>
      </c>
      <c r="F9" s="128"/>
      <c r="G9" s="128"/>
      <c r="H9" s="128"/>
    </row>
    <row r="10" spans="1:8" x14ac:dyDescent="0.25">
      <c r="A10" s="128"/>
      <c r="B10" s="128"/>
      <c r="C10" s="128"/>
      <c r="D10" s="128"/>
      <c r="E10" s="60">
        <v>2017</v>
      </c>
      <c r="F10" s="60">
        <v>2018</v>
      </c>
      <c r="G10" s="60">
        <v>2019</v>
      </c>
      <c r="H10" s="60">
        <v>2020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34" t="s">
        <v>42</v>
      </c>
      <c r="B12" s="135"/>
      <c r="C12" s="135"/>
      <c r="D12" s="135"/>
      <c r="E12" s="135"/>
      <c r="F12" s="135"/>
      <c r="G12" s="135"/>
      <c r="H12" s="136"/>
    </row>
    <row r="13" spans="1:8" x14ac:dyDescent="0.25">
      <c r="A13" s="68">
        <v>1</v>
      </c>
      <c r="B13" s="131" t="s">
        <v>83</v>
      </c>
      <c r="C13" s="132"/>
      <c r="D13" s="132"/>
      <c r="E13" s="132"/>
      <c r="F13" s="132"/>
      <c r="G13" s="132"/>
      <c r="H13" s="133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f>F16+F15</f>
        <v>1</v>
      </c>
      <c r="G14" s="19">
        <f>G16+G15</f>
        <v>1</v>
      </c>
      <c r="H14" s="26">
        <v>1</v>
      </c>
    </row>
    <row r="15" spans="1:8" ht="63" x14ac:dyDescent="0.25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v>0</v>
      </c>
      <c r="H15" s="26">
        <v>0</v>
      </c>
    </row>
    <row r="16" spans="1:8" ht="78.75" x14ac:dyDescent="0.25">
      <c r="A16" s="19" t="s">
        <v>79</v>
      </c>
      <c r="B16" s="18" t="s">
        <v>47</v>
      </c>
      <c r="C16" s="19" t="s">
        <v>44</v>
      </c>
      <c r="D16" s="18" t="s">
        <v>73</v>
      </c>
      <c r="E16" s="19">
        <v>0</v>
      </c>
      <c r="F16" s="19">
        <v>1</v>
      </c>
      <c r="G16" s="19">
        <v>1</v>
      </c>
      <c r="H16" s="26">
        <v>1</v>
      </c>
    </row>
    <row r="17" spans="1:8" x14ac:dyDescent="0.25">
      <c r="A17" s="68">
        <v>2</v>
      </c>
      <c r="B17" s="131" t="s">
        <v>161</v>
      </c>
      <c r="C17" s="132"/>
      <c r="D17" s="132"/>
      <c r="E17" s="132"/>
      <c r="F17" s="132"/>
      <c r="G17" s="132"/>
      <c r="H17" s="133"/>
    </row>
    <row r="18" spans="1:8" ht="47.25" x14ac:dyDescent="0.25">
      <c r="A18" s="60" t="s">
        <v>50</v>
      </c>
      <c r="B18" s="18" t="s">
        <v>75</v>
      </c>
      <c r="C18" s="13" t="s">
        <v>49</v>
      </c>
      <c r="D18" s="18" t="s">
        <v>73</v>
      </c>
      <c r="E18" s="26">
        <v>1</v>
      </c>
      <c r="F18" s="101">
        <v>2</v>
      </c>
      <c r="G18" s="101">
        <v>2</v>
      </c>
      <c r="H18" s="101">
        <v>2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7"/>
  <sheetViews>
    <sheetView view="pageBreakPreview" zoomScale="60" zoomScaleNormal="50" workbookViewId="0">
      <selection activeCell="J1" sqref="J1:M1"/>
    </sheetView>
  </sheetViews>
  <sheetFormatPr defaultRowHeight="18.75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customHeight="1" x14ac:dyDescent="0.3">
      <c r="K1" s="122" t="s">
        <v>199</v>
      </c>
      <c r="L1" s="122"/>
    </row>
    <row r="4" spans="1:12" ht="102.75" customHeight="1" x14ac:dyDescent="0.3">
      <c r="K4" s="138" t="s">
        <v>158</v>
      </c>
      <c r="L4" s="138"/>
    </row>
    <row r="5" spans="1:12" x14ac:dyDescent="0.3">
      <c r="A5" s="2"/>
    </row>
    <row r="6" spans="1:12" x14ac:dyDescent="0.3">
      <c r="A6" s="142" t="s">
        <v>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x14ac:dyDescent="0.3">
      <c r="A7" s="142" t="s">
        <v>77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x14ac:dyDescent="0.3">
      <c r="A8" s="2"/>
    </row>
    <row r="9" spans="1:12" ht="33.75" customHeight="1" x14ac:dyDescent="0.3">
      <c r="A9" s="128" t="s">
        <v>11</v>
      </c>
      <c r="B9" s="128" t="s">
        <v>37</v>
      </c>
      <c r="C9" s="128" t="s">
        <v>18</v>
      </c>
      <c r="D9" s="128" t="s">
        <v>16</v>
      </c>
      <c r="E9" s="128"/>
      <c r="F9" s="128"/>
      <c r="G9" s="128"/>
      <c r="H9" s="128" t="s">
        <v>38</v>
      </c>
      <c r="I9" s="128"/>
      <c r="J9" s="128"/>
      <c r="K9" s="128"/>
      <c r="L9" s="128" t="s">
        <v>39</v>
      </c>
    </row>
    <row r="10" spans="1:12" ht="79.5" customHeight="1" x14ac:dyDescent="0.3">
      <c r="A10" s="128"/>
      <c r="B10" s="128"/>
      <c r="C10" s="128"/>
      <c r="D10" s="3" t="s">
        <v>18</v>
      </c>
      <c r="E10" s="3" t="s">
        <v>19</v>
      </c>
      <c r="F10" s="3" t="s">
        <v>20</v>
      </c>
      <c r="G10" s="3" t="s">
        <v>21</v>
      </c>
      <c r="H10" s="60">
        <v>2018</v>
      </c>
      <c r="I10" s="60">
        <v>2019</v>
      </c>
      <c r="J10" s="60">
        <v>2020</v>
      </c>
      <c r="K10" s="3" t="s">
        <v>40</v>
      </c>
      <c r="L10" s="128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39" t="s">
        <v>84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1:12" x14ac:dyDescent="0.3">
      <c r="A13" s="65" t="s">
        <v>70</v>
      </c>
      <c r="B13" s="131" t="s">
        <v>83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3"/>
    </row>
    <row r="14" spans="1:12" ht="63" x14ac:dyDescent="0.3">
      <c r="A14" s="12" t="s">
        <v>3</v>
      </c>
      <c r="B14" s="12" t="s">
        <v>80</v>
      </c>
      <c r="C14" s="12" t="s">
        <v>73</v>
      </c>
      <c r="D14" s="13">
        <v>241</v>
      </c>
      <c r="E14" s="29" t="s">
        <v>81</v>
      </c>
      <c r="F14" s="27" t="s">
        <v>82</v>
      </c>
      <c r="G14" s="27" t="s">
        <v>196</v>
      </c>
      <c r="H14" s="98">
        <v>100</v>
      </c>
      <c r="I14" s="98">
        <v>100</v>
      </c>
      <c r="J14" s="98">
        <v>100</v>
      </c>
      <c r="K14" s="13">
        <f>H14+I14+J14</f>
        <v>300</v>
      </c>
      <c r="L14" s="12" t="s">
        <v>160</v>
      </c>
    </row>
    <row r="15" spans="1:12" ht="18.75" customHeight="1" x14ac:dyDescent="0.3">
      <c r="A15" s="65">
        <v>2</v>
      </c>
      <c r="B15" s="131" t="s">
        <v>85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3"/>
    </row>
    <row r="16" spans="1:12" ht="94.5" x14ac:dyDescent="0.3">
      <c r="A16" s="12" t="s">
        <v>50</v>
      </c>
      <c r="B16" s="12" t="s">
        <v>86</v>
      </c>
      <c r="C16" s="12" t="s">
        <v>87</v>
      </c>
      <c r="D16" s="17">
        <v>244</v>
      </c>
      <c r="E16" s="29" t="s">
        <v>81</v>
      </c>
      <c r="F16" s="29" t="s">
        <v>82</v>
      </c>
      <c r="G16" s="17">
        <v>811</v>
      </c>
      <c r="H16" s="98">
        <v>25</v>
      </c>
      <c r="I16" s="98">
        <v>25</v>
      </c>
      <c r="J16" s="98">
        <v>25</v>
      </c>
      <c r="K16" s="13">
        <f>H16+I16+J16</f>
        <v>75</v>
      </c>
      <c r="L16" s="12" t="s">
        <v>162</v>
      </c>
    </row>
    <row r="17" spans="1:12" x14ac:dyDescent="0.3">
      <c r="A17" s="66"/>
      <c r="B17" s="66" t="s">
        <v>41</v>
      </c>
      <c r="C17" s="66"/>
      <c r="D17" s="66"/>
      <c r="E17" s="66"/>
      <c r="F17" s="66"/>
      <c r="G17" s="66"/>
      <c r="H17" s="67">
        <f>H16+H14</f>
        <v>125</v>
      </c>
      <c r="I17" s="67">
        <f t="shared" ref="I17:K17" si="0">I16+I14</f>
        <v>125</v>
      </c>
      <c r="J17" s="67">
        <f t="shared" si="0"/>
        <v>125</v>
      </c>
      <c r="K17" s="67">
        <f t="shared" si="0"/>
        <v>375</v>
      </c>
      <c r="L17" s="66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"/>
  <sheetViews>
    <sheetView view="pageBreakPreview" zoomScale="60" zoomScaleNormal="100" workbookViewId="0">
      <selection activeCell="J1" sqref="J1:M1"/>
    </sheetView>
  </sheetViews>
  <sheetFormatPr defaultRowHeight="15.75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customHeight="1" x14ac:dyDescent="0.25">
      <c r="F1" s="122" t="s">
        <v>200</v>
      </c>
      <c r="G1" s="122"/>
      <c r="H1" s="122"/>
    </row>
    <row r="4" spans="1:8" ht="93" customHeight="1" x14ac:dyDescent="0.25">
      <c r="F4" s="137" t="s">
        <v>157</v>
      </c>
      <c r="G4" s="137"/>
      <c r="H4" s="137"/>
    </row>
    <row r="5" spans="1:8" x14ac:dyDescent="0.25">
      <c r="A5" s="15"/>
    </row>
    <row r="6" spans="1:8" x14ac:dyDescent="0.25">
      <c r="A6" s="25"/>
    </row>
    <row r="7" spans="1:8" x14ac:dyDescent="0.25">
      <c r="A7" s="126" t="s">
        <v>1</v>
      </c>
      <c r="B7" s="126"/>
      <c r="C7" s="126"/>
      <c r="D7" s="126"/>
      <c r="E7" s="126"/>
      <c r="F7" s="126"/>
      <c r="G7" s="126"/>
      <c r="H7" s="126"/>
    </row>
    <row r="8" spans="1:8" ht="40.5" customHeight="1" x14ac:dyDescent="0.25">
      <c r="A8" s="127" t="s">
        <v>88</v>
      </c>
      <c r="B8" s="127"/>
      <c r="C8" s="127"/>
      <c r="D8" s="127"/>
      <c r="E8" s="127"/>
      <c r="F8" s="127"/>
      <c r="G8" s="127"/>
      <c r="H8" s="127"/>
    </row>
    <row r="9" spans="1:8" x14ac:dyDescent="0.25">
      <c r="A9" s="25"/>
    </row>
    <row r="10" spans="1:8" x14ac:dyDescent="0.25">
      <c r="A10" s="128" t="s">
        <v>11</v>
      </c>
      <c r="B10" s="128" t="s">
        <v>33</v>
      </c>
      <c r="C10" s="128" t="s">
        <v>2</v>
      </c>
      <c r="D10" s="128" t="s">
        <v>34</v>
      </c>
      <c r="E10" s="128" t="s">
        <v>35</v>
      </c>
      <c r="F10" s="128"/>
      <c r="G10" s="128"/>
      <c r="H10" s="128"/>
    </row>
    <row r="11" spans="1:8" x14ac:dyDescent="0.25">
      <c r="A11" s="128"/>
      <c r="B11" s="128"/>
      <c r="C11" s="128"/>
      <c r="D11" s="128"/>
      <c r="E11" s="14">
        <v>2017</v>
      </c>
      <c r="F11" s="13">
        <v>2018</v>
      </c>
      <c r="G11" s="13">
        <v>2019</v>
      </c>
      <c r="H11" s="13">
        <v>2020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143" t="s">
        <v>89</v>
      </c>
      <c r="B13" s="144"/>
      <c r="C13" s="144"/>
      <c r="D13" s="144"/>
      <c r="E13" s="144"/>
      <c r="F13" s="144"/>
      <c r="G13" s="144"/>
      <c r="H13" s="145"/>
    </row>
    <row r="14" spans="1:8" x14ac:dyDescent="0.25">
      <c r="A14" s="13" t="s">
        <v>71</v>
      </c>
      <c r="B14" s="143" t="s">
        <v>90</v>
      </c>
      <c r="C14" s="144"/>
      <c r="D14" s="144"/>
      <c r="E14" s="144"/>
      <c r="F14" s="144"/>
      <c r="G14" s="144"/>
      <c r="H14" s="145"/>
    </row>
    <row r="15" spans="1:8" ht="63" customHeight="1" x14ac:dyDescent="0.25">
      <c r="A15" s="24">
        <v>1</v>
      </c>
      <c r="B15" s="80" t="str">
        <f>'[1]пр к пасп'!B19</f>
        <v>Индекс производства, к соответствующему периоду предыдущего года (по всем категориям хозяйств)</v>
      </c>
      <c r="C15" s="81" t="s">
        <v>54</v>
      </c>
      <c r="D15" s="110" t="s">
        <v>166</v>
      </c>
      <c r="E15" s="111">
        <f>'[1]пр к пасп'!G19</f>
        <v>101.2</v>
      </c>
      <c r="F15" s="111">
        <f>'[1]пр к пасп'!H19</f>
        <v>100.3</v>
      </c>
      <c r="G15" s="111">
        <f>'[1]пр к пасп'!I19</f>
        <v>100.3</v>
      </c>
      <c r="H15" s="111">
        <v>100.7</v>
      </c>
    </row>
    <row r="16" spans="1:8" x14ac:dyDescent="0.25">
      <c r="A16" s="12" t="s">
        <v>72</v>
      </c>
      <c r="B16" s="146" t="s">
        <v>92</v>
      </c>
      <c r="C16" s="147"/>
      <c r="D16" s="147"/>
      <c r="E16" s="147"/>
      <c r="F16" s="147"/>
      <c r="G16" s="147"/>
      <c r="H16" s="148"/>
    </row>
    <row r="17" spans="1:8" ht="78.75" x14ac:dyDescent="0.25">
      <c r="A17" s="24">
        <v>2</v>
      </c>
      <c r="B17" s="80" t="s">
        <v>195</v>
      </c>
      <c r="C17" s="81" t="s">
        <v>44</v>
      </c>
      <c r="D17" s="80" t="s">
        <v>73</v>
      </c>
      <c r="E17" s="89">
        <v>0</v>
      </c>
      <c r="F17" s="89">
        <v>3</v>
      </c>
      <c r="G17" s="89">
        <v>3</v>
      </c>
      <c r="H17" s="89"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9"/>
  <sheetViews>
    <sheetView view="pageBreakPreview" zoomScale="70" zoomScaleNormal="75" zoomScaleSheetLayoutView="70" workbookViewId="0">
      <selection activeCell="J1" sqref="J1:M1"/>
    </sheetView>
  </sheetViews>
  <sheetFormatPr defaultRowHeight="19.5" customHeight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69.75" customHeight="1" x14ac:dyDescent="0.3">
      <c r="K1" s="122" t="s">
        <v>201</v>
      </c>
      <c r="L1" s="122"/>
    </row>
    <row r="5" spans="1:12" ht="107.25" customHeight="1" x14ac:dyDescent="0.3">
      <c r="K5" s="138" t="s">
        <v>156</v>
      </c>
      <c r="L5" s="149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142" t="s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9.5" customHeight="1" x14ac:dyDescent="0.3">
      <c r="A9" s="150" t="s">
        <v>93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19.5" customHeight="1" x14ac:dyDescent="0.3">
      <c r="A10" s="2"/>
    </row>
    <row r="11" spans="1:12" ht="52.5" customHeight="1" x14ac:dyDescent="0.3">
      <c r="A11" s="128" t="s">
        <v>11</v>
      </c>
      <c r="B11" s="128" t="s">
        <v>37</v>
      </c>
      <c r="C11" s="128" t="s">
        <v>18</v>
      </c>
      <c r="D11" s="128" t="s">
        <v>16</v>
      </c>
      <c r="E11" s="128"/>
      <c r="F11" s="128"/>
      <c r="G11" s="128"/>
      <c r="H11" s="128" t="s">
        <v>38</v>
      </c>
      <c r="I11" s="128"/>
      <c r="J11" s="128"/>
      <c r="K11" s="128"/>
      <c r="L11" s="128" t="s">
        <v>39</v>
      </c>
    </row>
    <row r="12" spans="1:12" ht="105.75" customHeight="1" x14ac:dyDescent="0.3">
      <c r="A12" s="128"/>
      <c r="B12" s="128"/>
      <c r="C12" s="128"/>
      <c r="D12" s="106" t="s">
        <v>18</v>
      </c>
      <c r="E12" s="106" t="s">
        <v>19</v>
      </c>
      <c r="F12" s="106" t="s">
        <v>20</v>
      </c>
      <c r="G12" s="106" t="s">
        <v>21</v>
      </c>
      <c r="H12" s="106">
        <v>2018</v>
      </c>
      <c r="I12" s="106">
        <v>2019</v>
      </c>
      <c r="J12" s="106">
        <v>2020</v>
      </c>
      <c r="K12" s="106" t="s">
        <v>40</v>
      </c>
      <c r="L12" s="128"/>
    </row>
    <row r="13" spans="1:12" ht="19.5" customHeight="1" x14ac:dyDescent="0.3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  <c r="G13" s="106">
        <v>7</v>
      </c>
      <c r="H13" s="106">
        <v>8</v>
      </c>
      <c r="I13" s="106">
        <v>9</v>
      </c>
      <c r="J13" s="106">
        <v>10</v>
      </c>
      <c r="K13" s="106">
        <v>11</v>
      </c>
      <c r="L13" s="106">
        <v>12</v>
      </c>
    </row>
    <row r="14" spans="1:12" ht="19.5" customHeight="1" x14ac:dyDescent="0.3">
      <c r="A14" s="143" t="s">
        <v>95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9.5" customHeight="1" x14ac:dyDescent="0.3">
      <c r="A15" s="105"/>
      <c r="B15" s="143" t="s">
        <v>96</v>
      </c>
      <c r="C15" s="144"/>
      <c r="D15" s="144"/>
      <c r="E15" s="144"/>
      <c r="F15" s="144"/>
      <c r="G15" s="145"/>
      <c r="H15" s="105"/>
      <c r="I15" s="105"/>
      <c r="J15" s="105"/>
      <c r="K15" s="105"/>
      <c r="L15" s="105"/>
    </row>
    <row r="16" spans="1:12" ht="108.75" customHeight="1" x14ac:dyDescent="0.3">
      <c r="A16" s="105"/>
      <c r="B16" s="105" t="s">
        <v>94</v>
      </c>
      <c r="C16" s="107" t="s">
        <v>73</v>
      </c>
      <c r="D16" s="29">
        <v>241</v>
      </c>
      <c r="E16" s="29" t="s">
        <v>97</v>
      </c>
      <c r="F16" s="29" t="s">
        <v>98</v>
      </c>
      <c r="G16" s="29" t="s">
        <v>196</v>
      </c>
      <c r="H16" s="106">
        <v>500</v>
      </c>
      <c r="I16" s="106">
        <v>500</v>
      </c>
      <c r="J16" s="106">
        <v>500</v>
      </c>
      <c r="K16" s="106">
        <f>H16+I16+J16</f>
        <v>1500</v>
      </c>
      <c r="L16" s="105" t="s">
        <v>138</v>
      </c>
    </row>
    <row r="17" spans="1:12" ht="19.5" customHeight="1" x14ac:dyDescent="0.3">
      <c r="A17" s="105"/>
      <c r="B17" s="143" t="s">
        <v>91</v>
      </c>
      <c r="C17" s="144"/>
      <c r="D17" s="144"/>
      <c r="E17" s="144"/>
      <c r="F17" s="144"/>
      <c r="G17" s="145"/>
      <c r="H17" s="105"/>
      <c r="I17" s="105"/>
      <c r="J17" s="105"/>
      <c r="K17" s="105"/>
      <c r="L17" s="105"/>
    </row>
    <row r="18" spans="1:12" ht="109.5" customHeight="1" x14ac:dyDescent="0.3">
      <c r="A18" s="105"/>
      <c r="B18" s="107" t="s">
        <v>99</v>
      </c>
      <c r="C18" s="107" t="s">
        <v>73</v>
      </c>
      <c r="D18" s="29">
        <v>241</v>
      </c>
      <c r="E18" s="29" t="s">
        <v>97</v>
      </c>
      <c r="F18" s="29" t="s">
        <v>100</v>
      </c>
      <c r="G18" s="29" t="s">
        <v>196</v>
      </c>
      <c r="H18" s="106">
        <v>100</v>
      </c>
      <c r="I18" s="106">
        <v>100</v>
      </c>
      <c r="J18" s="106">
        <v>100</v>
      </c>
      <c r="K18" s="106">
        <f>H18+I18+J18</f>
        <v>300</v>
      </c>
      <c r="L18" s="105" t="s">
        <v>139</v>
      </c>
    </row>
    <row r="19" spans="1:12" ht="19.5" customHeight="1" x14ac:dyDescent="0.3">
      <c r="A19" s="105"/>
      <c r="B19" s="47" t="s">
        <v>41</v>
      </c>
      <c r="C19" s="47"/>
      <c r="D19" s="47"/>
      <c r="E19" s="47"/>
      <c r="F19" s="47"/>
      <c r="G19" s="47"/>
      <c r="H19" s="112">
        <f>H18+H16</f>
        <v>600</v>
      </c>
      <c r="I19" s="112">
        <f t="shared" ref="I19:K19" si="0">I18+I16</f>
        <v>600</v>
      </c>
      <c r="J19" s="112">
        <f t="shared" si="0"/>
        <v>600</v>
      </c>
      <c r="K19" s="112">
        <f t="shared" si="0"/>
        <v>1800</v>
      </c>
      <c r="L19" s="105"/>
    </row>
  </sheetData>
  <mergeCells count="13">
    <mergeCell ref="K1:L1"/>
    <mergeCell ref="K5:L5"/>
    <mergeCell ref="A14:L14"/>
    <mergeCell ref="B15:G15"/>
    <mergeCell ref="B17:G17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1.1811023622047245" bottom="0.19685039370078741" header="0.31496062992125984" footer="0.31496062992125984"/>
  <pageSetup paperSize="9" scale="80" firstPageNumber="32" orientation="landscape" useFirstPageNumber="1" r:id="rId1"/>
  <headerFooter scaleWithDoc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8"/>
  <sheetViews>
    <sheetView view="pageBreakPreview" zoomScale="60" zoomScaleNormal="100" workbookViewId="0">
      <selection activeCell="J1" sqref="J1:M1"/>
    </sheetView>
  </sheetViews>
  <sheetFormatPr defaultRowHeight="15.75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customHeight="1" x14ac:dyDescent="0.25">
      <c r="F1" s="122" t="s">
        <v>202</v>
      </c>
      <c r="G1" s="122"/>
      <c r="H1" s="122"/>
    </row>
    <row r="4" spans="1:8" ht="115.5" customHeight="1" x14ac:dyDescent="0.25">
      <c r="F4" s="137" t="s">
        <v>152</v>
      </c>
      <c r="G4" s="137"/>
      <c r="H4" s="137"/>
    </row>
    <row r="5" spans="1:8" x14ac:dyDescent="0.25">
      <c r="F5" s="15"/>
    </row>
    <row r="6" spans="1:8" x14ac:dyDescent="0.25">
      <c r="A6" s="25"/>
    </row>
    <row r="7" spans="1:8" x14ac:dyDescent="0.25">
      <c r="A7" s="126" t="s">
        <v>1</v>
      </c>
      <c r="B7" s="126"/>
      <c r="C7" s="126"/>
      <c r="D7" s="126"/>
      <c r="E7" s="126"/>
      <c r="F7" s="126"/>
      <c r="G7" s="126"/>
      <c r="H7" s="126"/>
    </row>
    <row r="8" spans="1:8" x14ac:dyDescent="0.25">
      <c r="A8" s="126" t="s">
        <v>36</v>
      </c>
      <c r="B8" s="126"/>
      <c r="C8" s="126"/>
      <c r="D8" s="126"/>
      <c r="E8" s="126"/>
      <c r="F8" s="126"/>
      <c r="G8" s="126"/>
      <c r="H8" s="126"/>
    </row>
    <row r="9" spans="1:8" x14ac:dyDescent="0.25">
      <c r="A9" s="25"/>
    </row>
    <row r="10" spans="1:8" x14ac:dyDescent="0.25">
      <c r="A10" s="128" t="s">
        <v>11</v>
      </c>
      <c r="B10" s="128" t="s">
        <v>33</v>
      </c>
      <c r="C10" s="128" t="s">
        <v>2</v>
      </c>
      <c r="D10" s="128" t="s">
        <v>34</v>
      </c>
      <c r="E10" s="128" t="s">
        <v>35</v>
      </c>
      <c r="F10" s="128"/>
      <c r="G10" s="128"/>
      <c r="H10" s="128"/>
    </row>
    <row r="11" spans="1:8" x14ac:dyDescent="0.25">
      <c r="A11" s="128"/>
      <c r="B11" s="128"/>
      <c r="C11" s="128"/>
      <c r="D11" s="128"/>
      <c r="E11" s="53">
        <v>2017</v>
      </c>
      <c r="F11" s="53">
        <v>2018</v>
      </c>
      <c r="G11" s="53">
        <v>2019</v>
      </c>
      <c r="H11" s="53">
        <v>2020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101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102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70</v>
      </c>
      <c r="B15" s="16" t="s">
        <v>68</v>
      </c>
      <c r="C15" s="24" t="s">
        <v>54</v>
      </c>
      <c r="D15" s="24" t="s">
        <v>103</v>
      </c>
      <c r="E15" s="63">
        <f>'пр к пасп'!H22</f>
        <v>0</v>
      </c>
      <c r="F15" s="63">
        <f>'пр к пасп'!I22</f>
        <v>91.190243902439036</v>
      </c>
      <c r="G15" s="63">
        <f>'пр к пасп'!J22</f>
        <v>0.97560975609756095</v>
      </c>
      <c r="H15" s="63">
        <f>'пр к пасп'!K22</f>
        <v>0.97560975609756095</v>
      </c>
    </row>
    <row r="16" spans="1:8" x14ac:dyDescent="0.25">
      <c r="A16" s="25"/>
    </row>
    <row r="17" spans="1:1" x14ac:dyDescent="0.25">
      <c r="A17" s="25"/>
    </row>
    <row r="18" spans="1:1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2"/>
  <sheetViews>
    <sheetView view="pageBreakPreview" zoomScale="60" zoomScaleNormal="100" workbookViewId="0">
      <selection activeCell="J1" sqref="J1:M1"/>
    </sheetView>
  </sheetViews>
  <sheetFormatPr defaultRowHeight="15.75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2" ht="75" customHeight="1" x14ac:dyDescent="0.25">
      <c r="J1" s="122" t="s">
        <v>203</v>
      </c>
      <c r="K1" s="122"/>
      <c r="L1" s="122"/>
    </row>
    <row r="4" spans="1:12" ht="98.25" customHeight="1" x14ac:dyDescent="0.25">
      <c r="J4" s="137" t="s">
        <v>153</v>
      </c>
      <c r="K4" s="137"/>
      <c r="L4" s="137"/>
    </row>
    <row r="5" spans="1:12" x14ac:dyDescent="0.25">
      <c r="K5" s="32"/>
    </row>
    <row r="6" spans="1:12" x14ac:dyDescent="0.25">
      <c r="A6" s="25"/>
    </row>
    <row r="7" spans="1:12" x14ac:dyDescent="0.25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30.75" customHeight="1" x14ac:dyDescent="0.25">
      <c r="A8" s="127" t="s">
        <v>104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x14ac:dyDescent="0.25">
      <c r="A9" s="25"/>
    </row>
    <row r="10" spans="1:12" ht="33.75" customHeight="1" x14ac:dyDescent="0.25">
      <c r="A10" s="128" t="s">
        <v>11</v>
      </c>
      <c r="B10" s="128" t="s">
        <v>37</v>
      </c>
      <c r="C10" s="128" t="s">
        <v>18</v>
      </c>
      <c r="D10" s="128" t="s">
        <v>16</v>
      </c>
      <c r="E10" s="128"/>
      <c r="F10" s="128"/>
      <c r="G10" s="128"/>
      <c r="H10" s="128" t="s">
        <v>38</v>
      </c>
      <c r="I10" s="128"/>
      <c r="J10" s="128"/>
      <c r="K10" s="128"/>
      <c r="L10" s="128" t="s">
        <v>39</v>
      </c>
    </row>
    <row r="11" spans="1:12" ht="112.5" customHeight="1" x14ac:dyDescent="0.25">
      <c r="A11" s="128"/>
      <c r="B11" s="128"/>
      <c r="C11" s="128"/>
      <c r="D11" s="17" t="s">
        <v>18</v>
      </c>
      <c r="E11" s="17" t="s">
        <v>19</v>
      </c>
      <c r="F11" s="17" t="s">
        <v>20</v>
      </c>
      <c r="G11" s="17" t="s">
        <v>21</v>
      </c>
      <c r="H11" s="17">
        <v>2018</v>
      </c>
      <c r="I11" s="53">
        <v>2019</v>
      </c>
      <c r="J11" s="53">
        <v>2020</v>
      </c>
      <c r="K11" s="17" t="s">
        <v>40</v>
      </c>
      <c r="L11" s="128"/>
    </row>
    <row r="12" spans="1:12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15.75" customHeight="1" x14ac:dyDescent="0.25">
      <c r="A13" s="143" t="s">
        <v>105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</row>
    <row r="14" spans="1:12" ht="34.5" customHeight="1" x14ac:dyDescent="0.25">
      <c r="A14" s="143" t="s">
        <v>106</v>
      </c>
      <c r="B14" s="144"/>
      <c r="C14" s="144"/>
      <c r="D14" s="144"/>
      <c r="E14" s="144"/>
      <c r="F14" s="144"/>
      <c r="G14" s="145"/>
      <c r="H14" s="16"/>
      <c r="I14" s="16"/>
      <c r="J14" s="16"/>
      <c r="K14" s="16"/>
      <c r="L14" s="16"/>
    </row>
    <row r="15" spans="1:12" ht="57" customHeight="1" x14ac:dyDescent="0.25">
      <c r="A15" s="158">
        <v>1</v>
      </c>
      <c r="B15" s="157" t="s">
        <v>107</v>
      </c>
      <c r="C15" s="155" t="s">
        <v>73</v>
      </c>
      <c r="D15" s="155">
        <v>241</v>
      </c>
      <c r="E15" s="155" t="s">
        <v>81</v>
      </c>
      <c r="F15" s="153" t="s">
        <v>125</v>
      </c>
      <c r="G15" s="53">
        <v>811</v>
      </c>
      <c r="H15" s="102">
        <v>9347</v>
      </c>
      <c r="I15" s="17">
        <v>100</v>
      </c>
      <c r="J15" s="17">
        <v>100</v>
      </c>
      <c r="K15" s="17">
        <f>H15+I15+J15</f>
        <v>9547</v>
      </c>
      <c r="L15" s="160" t="s">
        <v>140</v>
      </c>
    </row>
    <row r="16" spans="1:12" ht="57" customHeight="1" x14ac:dyDescent="0.25">
      <c r="A16" s="159"/>
      <c r="B16" s="157"/>
      <c r="C16" s="156"/>
      <c r="D16" s="156"/>
      <c r="E16" s="156"/>
      <c r="F16" s="154"/>
      <c r="G16" s="53">
        <v>540</v>
      </c>
      <c r="H16" s="17">
        <v>0</v>
      </c>
      <c r="I16" s="17">
        <v>0</v>
      </c>
      <c r="J16" s="17">
        <v>0</v>
      </c>
      <c r="K16" s="17">
        <v>0</v>
      </c>
      <c r="L16" s="161"/>
    </row>
    <row r="17" spans="1:12" x14ac:dyDescent="0.25">
      <c r="A17" s="151" t="s">
        <v>41</v>
      </c>
      <c r="B17" s="152"/>
      <c r="C17" s="30"/>
      <c r="D17" s="30"/>
      <c r="E17" s="30"/>
      <c r="F17" s="30"/>
      <c r="G17" s="30"/>
      <c r="H17" s="31">
        <f>H15</f>
        <v>9347</v>
      </c>
      <c r="I17" s="31">
        <f t="shared" ref="I17:K17" si="0">I15</f>
        <v>100</v>
      </c>
      <c r="J17" s="31">
        <f t="shared" si="0"/>
        <v>100</v>
      </c>
      <c r="K17" s="30">
        <f t="shared" si="0"/>
        <v>9547</v>
      </c>
      <c r="L17" s="16"/>
    </row>
    <row r="22" spans="1:12" x14ac:dyDescent="0.25">
      <c r="H22" s="1">
        <f>H15-6327.23214</f>
        <v>3019.7678599999999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0"/>
  <sheetViews>
    <sheetView view="pageBreakPreview" zoomScale="60" zoomScaleNormal="100" workbookViewId="0">
      <selection activeCell="J1" sqref="J1:M1"/>
    </sheetView>
  </sheetViews>
  <sheetFormatPr defaultRowHeight="15.75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customHeight="1" x14ac:dyDescent="0.25">
      <c r="F1" s="122" t="s">
        <v>204</v>
      </c>
      <c r="G1" s="122"/>
      <c r="H1" s="122"/>
    </row>
    <row r="4" spans="1:8" ht="123" customHeight="1" x14ac:dyDescent="0.25">
      <c r="F4" s="137" t="s">
        <v>154</v>
      </c>
      <c r="G4" s="137"/>
      <c r="H4" s="137"/>
    </row>
    <row r="5" spans="1:8" x14ac:dyDescent="0.25">
      <c r="A5" s="25"/>
    </row>
    <row r="6" spans="1:8" x14ac:dyDescent="0.25">
      <c r="A6" s="126" t="s">
        <v>1</v>
      </c>
      <c r="B6" s="126"/>
      <c r="C6" s="126"/>
      <c r="D6" s="126"/>
      <c r="E6" s="126"/>
      <c r="F6" s="126"/>
      <c r="G6" s="126"/>
      <c r="H6" s="126"/>
    </row>
    <row r="7" spans="1:8" ht="36.75" customHeight="1" x14ac:dyDescent="0.25">
      <c r="A7" s="127" t="s">
        <v>137</v>
      </c>
      <c r="B7" s="127"/>
      <c r="C7" s="127"/>
      <c r="D7" s="127"/>
      <c r="E7" s="127"/>
      <c r="F7" s="127"/>
      <c r="G7" s="127"/>
      <c r="H7" s="127"/>
    </row>
    <row r="8" spans="1:8" x14ac:dyDescent="0.25">
      <c r="A8" s="25"/>
    </row>
    <row r="9" spans="1:8" x14ac:dyDescent="0.25">
      <c r="A9" s="128" t="s">
        <v>11</v>
      </c>
      <c r="B9" s="128" t="s">
        <v>33</v>
      </c>
      <c r="C9" s="128" t="s">
        <v>2</v>
      </c>
      <c r="D9" s="128" t="s">
        <v>34</v>
      </c>
      <c r="E9" s="128" t="s">
        <v>35</v>
      </c>
      <c r="F9" s="128"/>
      <c r="G9" s="128"/>
      <c r="H9" s="128"/>
    </row>
    <row r="10" spans="1:8" x14ac:dyDescent="0.25">
      <c r="A10" s="128"/>
      <c r="B10" s="128"/>
      <c r="C10" s="128"/>
      <c r="D10" s="128"/>
      <c r="E10" s="60">
        <v>2017</v>
      </c>
      <c r="F10" s="60">
        <v>2018</v>
      </c>
      <c r="G10" s="60">
        <v>2019</v>
      </c>
      <c r="H10" s="60">
        <v>2020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143" t="s">
        <v>108</v>
      </c>
      <c r="B12" s="144"/>
      <c r="C12" s="144"/>
      <c r="D12" s="144"/>
      <c r="E12" s="144"/>
      <c r="F12" s="144"/>
      <c r="G12" s="144"/>
      <c r="H12" s="145"/>
    </row>
    <row r="13" spans="1:8" ht="54" customHeight="1" x14ac:dyDescent="0.25">
      <c r="A13" s="16"/>
      <c r="B13" s="143" t="s">
        <v>109</v>
      </c>
      <c r="C13" s="144"/>
      <c r="D13" s="145"/>
      <c r="E13" s="16"/>
      <c r="F13" s="16"/>
      <c r="G13" s="16"/>
      <c r="H13" s="16"/>
    </row>
    <row r="14" spans="1:8" x14ac:dyDescent="0.25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60</v>
      </c>
      <c r="C15" s="16" t="s">
        <v>67</v>
      </c>
      <c r="D15" s="16" t="s">
        <v>103</v>
      </c>
      <c r="E15" s="23">
        <f>'пр к пасп'!G25</f>
        <v>2</v>
      </c>
      <c r="F15" s="23">
        <f>'пр к пасп'!H25</f>
        <v>2</v>
      </c>
      <c r="G15" s="23">
        <f>'пр к пасп'!I25</f>
        <v>2</v>
      </c>
      <c r="H15" s="23">
        <f>'пр к пасп'!J25</f>
        <v>2</v>
      </c>
    </row>
    <row r="16" spans="1:8" ht="36.75" customHeight="1" x14ac:dyDescent="0.25">
      <c r="A16" s="16" t="s">
        <v>48</v>
      </c>
      <c r="B16" s="18" t="s">
        <v>61</v>
      </c>
      <c r="C16" s="16" t="s">
        <v>67</v>
      </c>
      <c r="D16" s="44" t="s">
        <v>103</v>
      </c>
      <c r="E16" s="23">
        <f>'пр к пасп'!G26</f>
        <v>10</v>
      </c>
      <c r="F16" s="23">
        <f>'пр к пасп'!H26</f>
        <v>10</v>
      </c>
      <c r="G16" s="23">
        <f>'пр к пасп'!I26</f>
        <v>10</v>
      </c>
      <c r="H16" s="23">
        <f>'пр к пасп'!J26</f>
        <v>10</v>
      </c>
    </row>
    <row r="17" spans="1:8" ht="18" customHeight="1" x14ac:dyDescent="0.25">
      <c r="A17" s="16" t="s">
        <v>110</v>
      </c>
      <c r="B17" s="16" t="s">
        <v>66</v>
      </c>
      <c r="C17" s="16" t="s">
        <v>54</v>
      </c>
      <c r="D17" s="44" t="s">
        <v>103</v>
      </c>
      <c r="E17" s="23">
        <f>'пр к пасп'!H27</f>
        <v>768</v>
      </c>
      <c r="F17" s="23">
        <f>'пр к пасп'!I27</f>
        <v>867</v>
      </c>
      <c r="G17" s="23">
        <f>'пр к пасп'!J27</f>
        <v>868</v>
      </c>
      <c r="H17" s="23">
        <f>'пр к пасп'!K27</f>
        <v>870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5"/>
  <sheetViews>
    <sheetView view="pageBreakPreview" zoomScale="60" zoomScaleNormal="100" workbookViewId="0">
      <selection activeCell="J1" sqref="J1:M1"/>
    </sheetView>
  </sheetViews>
  <sheetFormatPr defaultRowHeight="15.75" x14ac:dyDescent="0.2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3" ht="78" customHeight="1" x14ac:dyDescent="0.25">
      <c r="K1" s="122" t="s">
        <v>205</v>
      </c>
      <c r="L1" s="122"/>
      <c r="M1" s="122"/>
    </row>
    <row r="4" spans="1:13" ht="103.5" customHeight="1" x14ac:dyDescent="0.25">
      <c r="K4" s="137" t="s">
        <v>155</v>
      </c>
      <c r="L4" s="137"/>
    </row>
    <row r="5" spans="1:13" x14ac:dyDescent="0.25">
      <c r="A5" s="25"/>
    </row>
    <row r="6" spans="1:13" x14ac:dyDescent="0.2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3" ht="41.25" customHeight="1" x14ac:dyDescent="0.25">
      <c r="A7" s="127" t="s">
        <v>111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3" x14ac:dyDescent="0.25">
      <c r="A8" s="25"/>
    </row>
    <row r="9" spans="1:13" ht="33.75" customHeight="1" x14ac:dyDescent="0.25">
      <c r="A9" s="128" t="s">
        <v>11</v>
      </c>
      <c r="B9" s="128" t="s">
        <v>37</v>
      </c>
      <c r="C9" s="128" t="s">
        <v>18</v>
      </c>
      <c r="D9" s="128" t="s">
        <v>16</v>
      </c>
      <c r="E9" s="128"/>
      <c r="F9" s="128"/>
      <c r="G9" s="128"/>
      <c r="H9" s="128" t="s">
        <v>38</v>
      </c>
      <c r="I9" s="128"/>
      <c r="J9" s="128"/>
      <c r="K9" s="128"/>
      <c r="L9" s="128" t="s">
        <v>39</v>
      </c>
    </row>
    <row r="10" spans="1:13" ht="79.5" customHeight="1" x14ac:dyDescent="0.25">
      <c r="A10" s="128"/>
      <c r="B10" s="128"/>
      <c r="C10" s="128"/>
      <c r="D10" s="43" t="s">
        <v>18</v>
      </c>
      <c r="E10" s="43" t="s">
        <v>19</v>
      </c>
      <c r="F10" s="43" t="s">
        <v>20</v>
      </c>
      <c r="G10" s="43" t="s">
        <v>21</v>
      </c>
      <c r="H10" s="43">
        <v>2018</v>
      </c>
      <c r="I10" s="43">
        <v>2019</v>
      </c>
      <c r="J10" s="43">
        <v>2020</v>
      </c>
      <c r="K10" s="43" t="s">
        <v>40</v>
      </c>
      <c r="L10" s="128"/>
    </row>
    <row r="11" spans="1:13" x14ac:dyDescent="0.2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</row>
    <row r="12" spans="1:13" ht="36" customHeight="1" x14ac:dyDescent="0.25">
      <c r="A12" s="44"/>
      <c r="B12" s="143" t="s">
        <v>112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3" ht="53.25" customHeight="1" x14ac:dyDescent="0.25">
      <c r="A13" s="44"/>
      <c r="B13" s="143" t="s">
        <v>113</v>
      </c>
      <c r="C13" s="144"/>
      <c r="D13" s="144"/>
      <c r="E13" s="144"/>
      <c r="F13" s="144"/>
      <c r="G13" s="145"/>
      <c r="H13" s="44"/>
      <c r="I13" s="44"/>
      <c r="J13" s="44"/>
      <c r="K13" s="44"/>
      <c r="L13" s="44"/>
    </row>
    <row r="14" spans="1:13" ht="131.25" customHeight="1" x14ac:dyDescent="0.25">
      <c r="A14" s="43" t="s">
        <v>70</v>
      </c>
      <c r="B14" s="94" t="s">
        <v>114</v>
      </c>
      <c r="C14" s="109" t="s">
        <v>73</v>
      </c>
      <c r="D14" s="109">
        <v>241</v>
      </c>
      <c r="E14" s="28" t="s">
        <v>81</v>
      </c>
      <c r="F14" s="28" t="s">
        <v>131</v>
      </c>
      <c r="G14" s="28" t="s">
        <v>196</v>
      </c>
      <c r="H14" s="33">
        <f>8047.06-1088.009</f>
        <v>6959.0510000000004</v>
      </c>
      <c r="I14" s="33">
        <v>8047.06</v>
      </c>
      <c r="J14" s="33">
        <v>8047.06</v>
      </c>
      <c r="K14" s="33">
        <f>H14+I14+J14</f>
        <v>23053.171000000002</v>
      </c>
      <c r="L14" s="44" t="s">
        <v>115</v>
      </c>
    </row>
    <row r="15" spans="1:13" ht="39" customHeight="1" x14ac:dyDescent="0.25">
      <c r="A15" s="162" t="s">
        <v>41</v>
      </c>
      <c r="B15" s="163"/>
      <c r="C15" s="47"/>
      <c r="D15" s="47"/>
      <c r="E15" s="28"/>
      <c r="F15" s="47"/>
      <c r="G15" s="47"/>
      <c r="H15" s="48">
        <f>H14</f>
        <v>6959.0510000000004</v>
      </c>
      <c r="I15" s="48">
        <f t="shared" ref="I15:K15" si="0">I14</f>
        <v>8047.06</v>
      </c>
      <c r="J15" s="48">
        <f t="shared" si="0"/>
        <v>8047.06</v>
      </c>
      <c r="K15" s="48">
        <f t="shared" si="0"/>
        <v>23053.171000000002</v>
      </c>
      <c r="L15" s="47"/>
    </row>
  </sheetData>
  <mergeCells count="13">
    <mergeCell ref="K1:M1"/>
    <mergeCell ref="K4:L4"/>
    <mergeCell ref="B12:L12"/>
    <mergeCell ref="B13:G13"/>
    <mergeCell ref="A15:B15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'пр 8 к Пр'!Область_печати</vt:lpstr>
      <vt:lpstr>'пр к пасп'!Область_печати</vt:lpstr>
      <vt:lpstr>'пр. 2 к ПП 4'!Область_печати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Наталья Л. Моховикова</cp:lastModifiedBy>
  <cp:lastPrinted>2018-04-25T08:54:43Z</cp:lastPrinted>
  <dcterms:created xsi:type="dcterms:W3CDTF">2016-10-20T04:37:12Z</dcterms:created>
  <dcterms:modified xsi:type="dcterms:W3CDTF">2018-04-25T08:54:47Z</dcterms:modified>
</cp:coreProperties>
</file>