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5440" windowHeight="13020" tabRatio="752" activeTab="13"/>
  </bookViews>
  <sheets>
    <sheet name="пр к пасп" sheetId="2" r:id="rId1"/>
    <sheet name="пр 1 к ПП1" sheetId="7" r:id="rId2"/>
    <sheet name="пр 2 к ПП1" sheetId="8" r:id="rId3"/>
    <sheet name="пр 1 к ПП2" sheetId="18" r:id="rId4"/>
    <sheet name="пр 2 к ПП2" sheetId="15" r:id="rId5"/>
    <sheet name="пр 1 к ПП3" sheetId="19" r:id="rId6"/>
    <sheet name="пр 2 к ПП3" sheetId="16" r:id="rId7"/>
    <sheet name="пр 1 к ПП4" sheetId="20" r:id="rId8"/>
    <sheet name="пр 2 к ПП4" sheetId="17" r:id="rId9"/>
    <sheet name="пр 7 ОМ" sheetId="22" r:id="rId10"/>
    <sheet name="пр 8 к ОМ" sheetId="23" r:id="rId11"/>
    <sheet name="пр 9 к МП" sheetId="3" r:id="rId12"/>
    <sheet name="пр 10 к МП" sheetId="5" r:id="rId13"/>
    <sheet name="пр 11 к МП" sheetId="6" r:id="rId14"/>
  </sheets>
  <definedNames>
    <definedName name="_xlnm._FilterDatabase" localSheetId="2" hidden="1">'пр 2 к ПП1'!$A$7:$L$17</definedName>
    <definedName name="_xlnm._FilterDatabase" localSheetId="4" hidden="1">'пр 2 к ПП2'!$A$7:$L$14</definedName>
    <definedName name="_xlnm._FilterDatabase" localSheetId="6" hidden="1">'пр 2 к ПП3'!$A$7:$L$11</definedName>
    <definedName name="_xlnm._FilterDatabase" localSheetId="8" hidden="1">'пр 2 к ПП4'!$A$6:$L$41</definedName>
    <definedName name="_xlnm.Print_Titles" localSheetId="1">'пр 1 к ПП1'!$6:$8</definedName>
    <definedName name="_xlnm.Print_Titles" localSheetId="3">'пр 1 к ПП2'!$7:$9</definedName>
    <definedName name="_xlnm.Print_Titles" localSheetId="5">'пр 1 к ПП3'!$7:$9</definedName>
    <definedName name="_xlnm.Print_Titles" localSheetId="7">'пр 1 к ПП4'!$7:$9</definedName>
    <definedName name="_xlnm.Print_Titles" localSheetId="12">'пр 10 к МП'!$11:$13</definedName>
    <definedName name="_xlnm.Print_Titles" localSheetId="13">'пр 11 к МП'!$12:$14</definedName>
    <definedName name="_xlnm.Print_Titles" localSheetId="11">'пр 9 к МП'!$11:$12</definedName>
    <definedName name="_xlnm.Print_Area" localSheetId="1">'пр 1 к ПП1'!$A$1:$G$14</definedName>
    <definedName name="_xlnm.Print_Area" localSheetId="3">'пр 1 к ПП2'!$A$1:$G$14</definedName>
    <definedName name="_xlnm.Print_Area" localSheetId="12">'пр 10 к МП'!$A$1:$L$41</definedName>
    <definedName name="_xlnm.Print_Area" localSheetId="13">'пр 11 к МП'!$A$1:$Q$70</definedName>
    <definedName name="_xlnm.Print_Area" localSheetId="2">'пр 2 к ПП1'!$A$1:$L$18</definedName>
    <definedName name="_xlnm.Print_Area" localSheetId="4">'пр 2 к ПП2'!$A$1:$L$17</definedName>
    <definedName name="_xlnm.Print_Area" localSheetId="6">'пр 2 к ПП3'!$A$1:$L$13</definedName>
    <definedName name="_xlnm.Print_Area" localSheetId="8">'пр 2 к ПП4'!$A$1:$L$41</definedName>
    <definedName name="_xlnm.Print_Area" localSheetId="9">'пр 7 ОМ'!$A$1:$H$19</definedName>
    <definedName name="_xlnm.Print_Area" localSheetId="11">'пр 9 к МП'!$A$1:$E$30</definedName>
    <definedName name="_xlnm.Print_Area" localSheetId="0">'пр к пасп'!$A$1:$Q$24</definedName>
  </definedNames>
  <calcPr calcId="125725"/>
</workbook>
</file>

<file path=xl/calcChain.xml><?xml version="1.0" encoding="utf-8"?>
<calcChain xmlns="http://schemas.openxmlformats.org/spreadsheetml/2006/main">
  <c r="I18" i="5"/>
  <c r="O18" i="6"/>
  <c r="P18"/>
  <c r="J17" i="5"/>
  <c r="K17"/>
  <c r="L18"/>
  <c r="J18"/>
  <c r="K18"/>
  <c r="J21"/>
  <c r="J22" s="1"/>
  <c r="K21"/>
  <c r="K22" s="1"/>
  <c r="I21"/>
  <c r="Q16" i="6"/>
  <c r="Q20"/>
  <c r="Q21"/>
  <c r="Q23"/>
  <c r="Q24"/>
  <c r="Q25"/>
  <c r="Q27"/>
  <c r="Q28"/>
  <c r="Q30"/>
  <c r="Q31"/>
  <c r="Q32"/>
  <c r="Q34"/>
  <c r="Q35"/>
  <c r="Q36"/>
  <c r="Q37"/>
  <c r="Q38"/>
  <c r="Q39"/>
  <c r="Q40"/>
  <c r="Q41"/>
  <c r="Q42"/>
  <c r="Q44"/>
  <c r="Q45"/>
  <c r="Q47"/>
  <c r="Q48"/>
  <c r="Q49"/>
  <c r="Q50"/>
  <c r="Q51"/>
  <c r="Q52"/>
  <c r="Q53"/>
  <c r="Q54"/>
  <c r="Q55"/>
  <c r="Q56"/>
  <c r="Q57"/>
  <c r="Q58"/>
  <c r="Q59"/>
  <c r="Q60"/>
  <c r="Q61"/>
  <c r="Q62"/>
  <c r="Q63"/>
  <c r="Q64"/>
  <c r="Q65"/>
  <c r="Q66"/>
  <c r="Q67"/>
  <c r="Q68"/>
  <c r="Q69"/>
  <c r="Q70"/>
  <c r="L20" i="5"/>
  <c r="L24"/>
  <c r="L28"/>
  <c r="L29"/>
  <c r="L31"/>
  <c r="L34"/>
  <c r="L37"/>
  <c r="L38"/>
  <c r="L40"/>
  <c r="L20" i="23"/>
  <c r="L16"/>
  <c r="L12"/>
  <c r="K12" i="16"/>
  <c r="K12" i="17"/>
  <c r="K13"/>
  <c r="K14"/>
  <c r="K15"/>
  <c r="K16"/>
  <c r="K17"/>
  <c r="K18"/>
  <c r="K19"/>
  <c r="K20"/>
  <c r="K21"/>
  <c r="K22"/>
  <c r="K23"/>
  <c r="K24"/>
  <c r="K25"/>
  <c r="K26"/>
  <c r="K27"/>
  <c r="K28"/>
  <c r="K29"/>
  <c r="K30"/>
  <c r="K31"/>
  <c r="K32"/>
  <c r="K33"/>
  <c r="K34"/>
  <c r="K35"/>
  <c r="K36"/>
  <c r="K37"/>
  <c r="K38"/>
  <c r="K39"/>
  <c r="K40"/>
  <c r="K11"/>
  <c r="K13" i="8"/>
  <c r="K14"/>
  <c r="K15"/>
  <c r="K16"/>
  <c r="K17"/>
  <c r="K12"/>
  <c r="L21" i="5" l="1"/>
  <c r="H18" i="8"/>
  <c r="K18" s="1"/>
  <c r="J18"/>
  <c r="N47" i="6"/>
  <c r="O47"/>
  <c r="P47"/>
  <c r="N46"/>
  <c r="O46"/>
  <c r="P46"/>
  <c r="I26" i="5"/>
  <c r="J26"/>
  <c r="K26"/>
  <c r="K16" s="1"/>
  <c r="K14" s="1"/>
  <c r="I25"/>
  <c r="J25"/>
  <c r="K25"/>
  <c r="N26" i="6"/>
  <c r="I18" i="8"/>
  <c r="O26" i="6" s="1"/>
  <c r="O22" s="1"/>
  <c r="P26"/>
  <c r="P22" s="1"/>
  <c r="K13" i="15"/>
  <c r="K14"/>
  <c r="K15"/>
  <c r="K12"/>
  <c r="J16"/>
  <c r="P68" i="6"/>
  <c r="P64" s="1"/>
  <c r="P57"/>
  <c r="P50"/>
  <c r="K35" i="5" s="1"/>
  <c r="K33" s="1"/>
  <c r="P36" i="6"/>
  <c r="P21"/>
  <c r="P20"/>
  <c r="P17"/>
  <c r="K36" i="5"/>
  <c r="K27"/>
  <c r="K21" i="23"/>
  <c r="K17"/>
  <c r="K13"/>
  <c r="J41" i="17"/>
  <c r="I41"/>
  <c r="J13" i="16"/>
  <c r="K13"/>
  <c r="N68" i="6"/>
  <c r="O68"/>
  <c r="Q46" l="1"/>
  <c r="N18"/>
  <c r="Q18" s="1"/>
  <c r="I16" i="5"/>
  <c r="I23"/>
  <c r="L25"/>
  <c r="L26"/>
  <c r="N22" i="6"/>
  <c r="Q22" s="1"/>
  <c r="Q26"/>
  <c r="P43"/>
  <c r="K32" i="5" s="1"/>
  <c r="O43" i="6"/>
  <c r="J32" i="5" s="1"/>
  <c r="K41"/>
  <c r="P33" i="6"/>
  <c r="P19" s="1"/>
  <c r="P15" s="1"/>
  <c r="N43"/>
  <c r="K23" i="5"/>
  <c r="Q43" i="6" l="1"/>
  <c r="I32" i="5"/>
  <c r="L32" s="1"/>
  <c r="P29" i="6"/>
  <c r="J21" i="23"/>
  <c r="I21"/>
  <c r="H21"/>
  <c r="J17"/>
  <c r="I17"/>
  <c r="H17"/>
  <c r="I13"/>
  <c r="J13"/>
  <c r="H13"/>
  <c r="L13"/>
  <c r="M19" i="6"/>
  <c r="M17"/>
  <c r="M18"/>
  <c r="I22" i="5"/>
  <c r="M20"/>
  <c r="M24"/>
  <c r="M28"/>
  <c r="M29"/>
  <c r="M31"/>
  <c r="M34"/>
  <c r="M40"/>
  <c r="F17" i="6"/>
  <c r="E17"/>
  <c r="E18"/>
  <c r="E19"/>
  <c r="E20"/>
  <c r="F18"/>
  <c r="F19"/>
  <c r="F20"/>
  <c r="F21"/>
  <c r="G17"/>
  <c r="G18"/>
  <c r="G19"/>
  <c r="G20"/>
  <c r="G21"/>
  <c r="O64"/>
  <c r="J41" i="5" s="1"/>
  <c r="N64" i="6"/>
  <c r="I41" i="5" s="1"/>
  <c r="M64" i="6"/>
  <c r="L64"/>
  <c r="H64"/>
  <c r="G64"/>
  <c r="F64"/>
  <c r="E64"/>
  <c r="I64"/>
  <c r="J64"/>
  <c r="K64"/>
  <c r="L43"/>
  <c r="K43"/>
  <c r="J43"/>
  <c r="I43"/>
  <c r="H43"/>
  <c r="G43"/>
  <c r="F43"/>
  <c r="E43"/>
  <c r="S70"/>
  <c r="S69"/>
  <c r="S68"/>
  <c r="S67"/>
  <c r="S66"/>
  <c r="S65"/>
  <c r="I20"/>
  <c r="J20"/>
  <c r="K20"/>
  <c r="L20"/>
  <c r="I19"/>
  <c r="J19"/>
  <c r="K19"/>
  <c r="L19"/>
  <c r="I18"/>
  <c r="J18"/>
  <c r="K18"/>
  <c r="L18"/>
  <c r="I17"/>
  <c r="J17"/>
  <c r="K17"/>
  <c r="L17"/>
  <c r="A9" i="7"/>
  <c r="A10" i="18"/>
  <c r="I22" i="6"/>
  <c r="J22"/>
  <c r="K22"/>
  <c r="L22"/>
  <c r="H22"/>
  <c r="I36"/>
  <c r="J36"/>
  <c r="K36"/>
  <c r="L36"/>
  <c r="H36"/>
  <c r="I50"/>
  <c r="J50"/>
  <c r="K50"/>
  <c r="L50"/>
  <c r="I57"/>
  <c r="J57"/>
  <c r="K57"/>
  <c r="L57"/>
  <c r="H57"/>
  <c r="N57"/>
  <c r="O57"/>
  <c r="S63"/>
  <c r="S62"/>
  <c r="S60"/>
  <c r="S59"/>
  <c r="S58"/>
  <c r="G57"/>
  <c r="F57"/>
  <c r="E57"/>
  <c r="I36" i="5"/>
  <c r="J36"/>
  <c r="J16" s="1"/>
  <c r="J14" s="1"/>
  <c r="M14" i="6"/>
  <c r="I12"/>
  <c r="J12" s="1"/>
  <c r="K12" s="1"/>
  <c r="L12" s="1"/>
  <c r="S16"/>
  <c r="S23"/>
  <c r="S24"/>
  <c r="S25"/>
  <c r="S27"/>
  <c r="S28"/>
  <c r="S30"/>
  <c r="S31"/>
  <c r="S32"/>
  <c r="S35"/>
  <c r="S37"/>
  <c r="S38"/>
  <c r="S39"/>
  <c r="S40"/>
  <c r="S41"/>
  <c r="S42"/>
  <c r="S44"/>
  <c r="S45"/>
  <c r="S48"/>
  <c r="S49"/>
  <c r="S51"/>
  <c r="S52"/>
  <c r="S54"/>
  <c r="S55"/>
  <c r="S56"/>
  <c r="I29"/>
  <c r="J29"/>
  <c r="K29"/>
  <c r="L29"/>
  <c r="M15" i="5"/>
  <c r="O12" i="2"/>
  <c r="H41" i="17"/>
  <c r="K41" s="1"/>
  <c r="K15" i="16"/>
  <c r="N50" i="6"/>
  <c r="I35" i="5" s="1"/>
  <c r="M50" i="6"/>
  <c r="M15" s="1"/>
  <c r="N36"/>
  <c r="M36"/>
  <c r="N21"/>
  <c r="M21"/>
  <c r="N17"/>
  <c r="Q17" s="1"/>
  <c r="I27" i="5"/>
  <c r="H50" i="6"/>
  <c r="O50"/>
  <c r="J35" i="5" s="1"/>
  <c r="J33" s="1"/>
  <c r="G50" i="6"/>
  <c r="F50"/>
  <c r="E50"/>
  <c r="J27" i="5"/>
  <c r="O21" i="6"/>
  <c r="O17"/>
  <c r="O36"/>
  <c r="H29"/>
  <c r="H19"/>
  <c r="H20"/>
  <c r="H18"/>
  <c r="H17"/>
  <c r="B12" i="20"/>
  <c r="A10" i="7"/>
  <c r="G22" i="6"/>
  <c r="B21" i="20"/>
  <c r="B20"/>
  <c r="B19"/>
  <c r="B18"/>
  <c r="B17"/>
  <c r="B16"/>
  <c r="B15"/>
  <c r="B14"/>
  <c r="A11"/>
  <c r="A10"/>
  <c r="G36" i="6"/>
  <c r="F36"/>
  <c r="E36"/>
  <c r="H15" i="16"/>
  <c r="I15"/>
  <c r="G29" i="6"/>
  <c r="F29"/>
  <c r="E29"/>
  <c r="F22"/>
  <c r="E22"/>
  <c r="E15" s="1"/>
  <c r="A11" i="19"/>
  <c r="A11" i="18"/>
  <c r="H13" i="16"/>
  <c r="H16" s="1"/>
  <c r="I13"/>
  <c r="I16" s="1"/>
  <c r="C43" i="6"/>
  <c r="C36"/>
  <c r="C29"/>
  <c r="C22"/>
  <c r="C15"/>
  <c r="E26" i="5"/>
  <c r="E22"/>
  <c r="M20" i="6"/>
  <c r="H16" i="15"/>
  <c r="I16"/>
  <c r="O33" i="6" s="1"/>
  <c r="N20"/>
  <c r="O20"/>
  <c r="S53"/>
  <c r="S34"/>
  <c r="S61"/>
  <c r="L36" i="5" l="1"/>
  <c r="L16"/>
  <c r="L27"/>
  <c r="L41"/>
  <c r="M41" s="1"/>
  <c r="G15" i="6"/>
  <c r="J15"/>
  <c r="L35" i="5"/>
  <c r="H15" i="6"/>
  <c r="S50"/>
  <c r="K15"/>
  <c r="M27" i="5"/>
  <c r="I33"/>
  <c r="L33" s="1"/>
  <c r="I39"/>
  <c r="N33" i="6"/>
  <c r="K16" i="15"/>
  <c r="O29" i="6"/>
  <c r="O19"/>
  <c r="O15" s="1"/>
  <c r="I19" i="5"/>
  <c r="S17" i="6"/>
  <c r="L21" i="23"/>
  <c r="K39" i="5"/>
  <c r="I30"/>
  <c r="I17" s="1"/>
  <c r="I14" s="1"/>
  <c r="J23"/>
  <c r="K16" i="16"/>
  <c r="F15" i="6"/>
  <c r="S36"/>
  <c r="S47"/>
  <c r="S20"/>
  <c r="S57"/>
  <c r="L15"/>
  <c r="I15"/>
  <c r="S64"/>
  <c r="S46"/>
  <c r="S21"/>
  <c r="M26" i="5"/>
  <c r="M35"/>
  <c r="M25"/>
  <c r="L17" i="23"/>
  <c r="J30" i="5"/>
  <c r="J39"/>
  <c r="S33" i="6" l="1"/>
  <c r="Q33"/>
  <c r="N19"/>
  <c r="N15" s="1"/>
  <c r="L23" i="5"/>
  <c r="M23" s="1"/>
  <c r="L30"/>
  <c r="L39"/>
  <c r="M39" s="1"/>
  <c r="M33"/>
  <c r="N29" i="6"/>
  <c r="Q29" s="1"/>
  <c r="S18"/>
  <c r="L22" i="5"/>
  <c r="S43" i="6"/>
  <c r="K30" i="5"/>
  <c r="S26" i="6"/>
  <c r="S29"/>
  <c r="M16" i="5"/>
  <c r="Q15" i="6" l="1"/>
  <c r="Q19"/>
  <c r="M30" i="5"/>
  <c r="M32"/>
  <c r="J19"/>
  <c r="S22" i="6"/>
  <c r="S15"/>
  <c r="S19"/>
  <c r="L19" i="5" l="1"/>
  <c r="M19" s="1"/>
  <c r="K19"/>
  <c r="L17" l="1"/>
  <c r="L14" s="1"/>
  <c r="M14" s="1"/>
  <c r="M22"/>
  <c r="M17" l="1"/>
</calcChain>
</file>

<file path=xl/sharedStrings.xml><?xml version="1.0" encoding="utf-8"?>
<sst xmlns="http://schemas.openxmlformats.org/spreadsheetml/2006/main" count="847" uniqueCount="304">
  <si>
    <t>ИНФОРМАЦИЯ</t>
  </si>
  <si>
    <t>ПЕРЕЧЕНЬ</t>
  </si>
  <si>
    <t>Единица измерения</t>
  </si>
  <si>
    <t>1.1.</t>
  </si>
  <si>
    <t>Цели, целевые показатели муниципальной программы Туруханского района</t>
  </si>
  <si>
    <t>Годы реализации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</si>
  <si>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</si>
  <si>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</si>
  <si>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</si>
  <si>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</si>
  <si>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Приложение</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</si>
  <si>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</si>
  <si>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</si>
  <si>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</si>
  <si>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</si>
  <si>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</si>
  <si>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</si>
  <si>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</si>
  <si>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</si>
  <si>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</si>
  <si>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</si>
  <si>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</si>
  <si>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</si>
  <si>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</si>
  <si>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</si>
  <si>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</si>
  <si>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</si>
  <si>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</si>
  <si>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</si>
  <si>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</si>
  <si>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</si>
  <si>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</si>
  <si>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</si>
  <si>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</si>
  <si>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</si>
  <si>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</si>
  <si>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</si>
  <si>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</si>
  <si>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</si>
  <si>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</si>
  <si>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</si>
  <si>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</si>
  <si>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</si>
  <si>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</si>
  <si>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</si>
  <si>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</si>
  <si>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</si>
  <si>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</si>
  <si>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</si>
  <si>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</si>
  <si>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</si>
  <si>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</si>
  <si>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</si>
  <si>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</si>
  <si>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</si>
  <si>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</si>
  <si>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</si>
  <si>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</si>
  <si>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</si>
  <si>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</si>
  <si>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</si>
  <si>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</si>
  <si>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</si>
  <si>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</si>
  <si>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</si>
  <si>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</si>
  <si>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</si>
  <si>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</si>
  <si>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</si>
  <si>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</si>
  <si>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</si>
  <si>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</si>
  <si>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</si>
  <si>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</si>
  <si>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</si>
  <si>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</si>
  <si>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</si>
  <si>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</si>
  <si>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</si>
  <si>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</si>
  <si>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</si>
  <si>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</si>
  <si>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</si>
  <si>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</si>
  <si>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</si>
  <si>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</si>
  <si>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</si>
  <si>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</si>
  <si>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</si>
  <si>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</si>
  <si>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</si>
  <si>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</si>
  <si>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</si>
  <si>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</si>
  <si>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</si>
  <si>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</si>
  <si>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</si>
  <si>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</si>
  <si>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</si>
  <si>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балл</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</si>
  <si>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</si>
  <si>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</si>
  <si>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</si>
  <si>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</si>
  <si>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</si>
  <si>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</si>
  <si>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</si>
  <si>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</si>
  <si>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</si>
  <si>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</si>
  <si>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</si>
  <si>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</si>
  <si>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</si>
  <si>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</si>
  <si>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</si>
  <si>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</si>
  <si>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</si>
  <si>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</si>
  <si>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</si>
  <si>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</si>
  <si>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</si>
  <si>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</si>
  <si>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</si>
  <si>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</si>
  <si>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</si>
  <si>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</si>
  <si>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</si>
  <si>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</si>
  <si>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</si>
  <si>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</si>
  <si>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</si>
  <si>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</si>
  <si>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</si>
  <si>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</si>
  <si>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Снижение потребления электроэнергии для нужд уличного освещения, в связи с установкой энергосберегающих светильников и приборов учета электроэнергии на 2%</t>
  </si>
  <si>
    <t>Организация и содержание мест захоронения в 12 населенных пунктах межселенной территории.</t>
  </si>
  <si>
    <t>чел.</t>
  </si>
  <si>
    <t>голова оленя</t>
  </si>
  <si>
    <t>Цель. Улучшение жилищно-бытовых условий населения проживающего на территории Туруханского района;</t>
  </si>
  <si>
    <t>кол-во</t>
  </si>
  <si>
    <t>расчетный показатель</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</si>
  <si>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</si>
  <si>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</si>
  <si>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</si>
  <si>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</si>
  <si>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</si>
  <si>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</si>
  <si>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</si>
  <si>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</si>
  <si>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</si>
  <si>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</si>
  <si>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</si>
  <si>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</si>
  <si>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</si>
  <si>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</si>
  <si>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</si>
  <si>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</si>
  <si>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</si>
  <si>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</si>
  <si>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</si>
  <si>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и значения показателей результативности подпрограммы  4 
«Обеспечение условий реализации программы и прочие мероприятия»</t>
  </si>
  <si>
    <t>комплект</t>
  </si>
  <si>
    <t>Увеличение количества элементов озеленения (два элемента)</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</si>
  <si>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</si>
  <si>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</si>
  <si>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</si>
  <si>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</si>
  <si>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</si>
  <si>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</si>
  <si>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</si>
  <si>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</si>
  <si>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</si>
  <si>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r>
      <t xml:space="preserve">к паспорту муниципальной  программы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</si>
  <si>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</si>
  <si>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</si>
  <si>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</si>
  <si>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</si>
  <si>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</si>
  <si>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</si>
  <si>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</si>
  <si>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</si>
  <si>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</si>
  <si>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indexed="8"/>
        <rFont val="Calibri"/>
        <family val="2"/>
        <charset val="204"/>
      </rPr>
      <t>«</t>
    </r>
    <r>
      <rPr>
        <sz val="12"/>
        <color indexed="8"/>
        <rFont val="Times New Roman"/>
        <family val="1"/>
        <charset val="204"/>
      </rPr>
      <t>Обеспечение условий реализации программы и прочие мероприятия</t>
    </r>
    <r>
      <rPr>
        <sz val="12"/>
        <color indexed="8"/>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</si>
  <si>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</si>
  <si>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</si>
  <si>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</si>
  <si>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</si>
  <si>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</si>
  <si>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Балл*</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</si>
  <si>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</si>
  <si>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1.11.</t>
  </si>
  <si>
    <t>1.12.</t>
  </si>
  <si>
    <t>1.13.</t>
  </si>
  <si>
    <t>1.14.</t>
  </si>
  <si>
    <t>1.15.</t>
  </si>
  <si>
    <t>1.16.</t>
  </si>
  <si>
    <t>1.17.</t>
  </si>
  <si>
    <t>1.18.</t>
  </si>
  <si>
    <t>1.19.</t>
  </si>
  <si>
    <t>1.20.</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</si>
  <si>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</si>
  <si>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</si>
  <si>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</si>
  <si>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</si>
  <si>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</si>
  <si>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</si>
  <si>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</si>
  <si>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</si>
  <si>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1.22.</t>
  </si>
  <si>
    <t>1.23.</t>
  </si>
  <si>
    <t>1.24.</t>
  </si>
  <si>
    <t xml:space="preserve">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</si>
  <si>
    <t xml:space="preserve">Количество обученных и трудоустроенных граждан </t>
  </si>
  <si>
    <t>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</si>
  <si>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1.25.</t>
  </si>
  <si>
    <t>-</t>
  </si>
  <si>
    <t>Возмещение затрат, связанных с организацией и проведением  обучения и трудоустройства жителей Туруханского района в компании сферы недропользования и их подрядные организации</t>
  </si>
  <si>
    <t>год, предшествующий очередному финансовому году</t>
  </si>
  <si>
    <t>к  паспорту муниципальной программе                                                                                                                                                                                                                                                                                                                                                                                                                                                                                                                   «Обеспечение комфортной                                                                                                                                                                                                                                                                                                                                                                                                                                                                                                                         среды проживания на территории населенных пунктов                                                                                                                                                                                                                                                                                                                                                                                                                                                    Туруханского района»</t>
  </si>
  <si>
    <t>2022 год</t>
  </si>
  <si>
    <t>Предоставление товарно-материальных ценностей лицам из числа малочисленных народов из федерального бюджета</t>
  </si>
  <si>
    <t>1003</t>
  </si>
  <si>
    <t>кол-во нас.п.</t>
  </si>
  <si>
    <t>1.26.</t>
  </si>
  <si>
    <t>Организация и проведение социально значимого мероприятия коренных малочисленных народов (День оленевода) (в соответствии с Законом края от 1 декабря 2011 года № 13-6668)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</si>
  <si>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Будет организован и проведен праздник «День Оленевода» в п. Советская Речка с участием около 110 человек</t>
  </si>
  <si>
    <t>2023 год</t>
  </si>
  <si>
    <t>2024 год</t>
  </si>
  <si>
    <t>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(в соответствии с Законом края от 1 декабря 2011 года № 13-6668)в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</si>
  <si>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 xml:space="preserve">Всего получателей ежемесячных социальных выплат 1 человек :                                                                                                                                                                                                                                                                                                                                                                                                                                                                      п. Советская Речка -1;                                                                                                                                                                                                                                                                                                                                                                                                                                                  </t>
  </si>
  <si>
    <t>2021 год</t>
  </si>
  <si>
    <t>не менее 50</t>
  </si>
  <si>
    <t>Обучить и трудоустроить  50 человек</t>
  </si>
  <si>
    <t>2.2.2.</t>
  </si>
  <si>
    <t>Об утвердждении Порядка предоставления субсидии на компенсацию затрат, связанных с организацией и проведением обучения жителей Турухансокго района и их трудоустройством в компаниях сферы недропользования и их подрядные организации</t>
  </si>
  <si>
    <t>от 21.09.2017                                       № 1542-п ( в редакции от 13.04.2022 № 259-п)</t>
  </si>
  <si>
    <t>факт</t>
  </si>
  <si>
    <t>Отдельное мероприятие муниципальной программы</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</si>
  <si>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</si>
  <si>
    <t>Администрация Турухансокго района</t>
  </si>
  <si>
    <t xml:space="preserve">«Обеспечение комфортной среды проживания на территории населенных пунктов Туруханского района»       </t>
  </si>
  <si>
    <r>
      <rPr>
        <b/>
        <sz val="12"/>
        <rFont val="Times New Roman"/>
        <family val="1"/>
        <charset val="204"/>
      </rPr>
      <t>Отдельное мероприятие.</t>
    </r>
    <r>
      <rPr>
        <sz val="12"/>
        <rFont val="Times New Roman"/>
        <family val="1"/>
        <charset val="204"/>
      </rPr>
      <t xml:space="preserve">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r>
  </si>
  <si>
    <t>исполнение Да-1, Нет-0</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</si>
  <si>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</si>
  <si>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Устройство новых деревянных тротуаров,  штакетных заборов; 
 Вывоз
снега, мусора, твердых бытовых отходов, ликвидация  несанкционированных свалок;
Приобретение техники, необходимой для проведения работ по благоустройству в населенных пунктах Приобретение ГСМ для тракторной техники;
Чистка  и ремонт 3 –х колодцев  общего пользования с питьевой водой в п. Келлог;
Оснащение улиц указателями с названиями улиц и номерами домов;</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</si>
  <si>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</si>
  <si>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</si>
  <si>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52 человека получат лекарственные и медицинские средства для оказания первичной медицинской помощи: с.Фарково -32; с.Бакланиха-3;                                                                                                                                                                                                                                                                                                                                                                                                                                                                                                                                                                                            п.Бор- 2; п.Бахта-7;с.Верещагино - 4;   г.Игарка- 1; с.Туруханск- 1;д.Сургутиха-2.</t>
  </si>
  <si>
    <t xml:space="preserve">Всего получателей товарно-материальных ценностей  36 человек:                                                                                                                                                                                                                                                                                                                                                                                                                                                               с. Фарково - 10;  п. Советская Речка -8;п. Келлог -12, Бор-1,   Верещагино-3,  Сургутиха-2.                                </t>
  </si>
  <si>
    <t>Будет организован и проведен праздник  "День Реки" в п. Келлог 150 чел, "День рыбака "в том числе:  д. Сургутиха 85 чел, с. Бакланиха  48 чел,  д. Старотуруханск 100 чел,  с. Верещагино  55 чел, д. Горошиха 90 чел,   п. Мадуйка  65 чел, п. Бахта   130 чел,  с. Фарково  200 чел.</t>
  </si>
  <si>
    <t>Получат комплект для новорожденного 21 человек, в том числе:  с. Туруханск -7;   п. Келлог -2, с. Фарково - 6, п. Светлогорск - 1;  п. Мадуйка - 1;п. Советская Речка - 2, д. Горошиха -1,   с. Верхнеимбатск - 1.</t>
  </si>
  <si>
    <t xml:space="preserve">Всего получателей товарно-материальных ценностей  36 человек: с. Фарково - 10; п. Советская Речка -8;п. Келлог -12, Бор-1,Верещагино-3, Сургутиха-2.                                </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</si>
  <si>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</si>
  <si>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r>
      <rPr>
        <b/>
        <sz val="12"/>
        <rFont val="Times New Roman"/>
        <family val="1"/>
        <charset val="204"/>
      </rPr>
      <t xml:space="preserve">Цель муниципальной программы Туруханского района: </t>
    </r>
    <r>
      <rPr>
        <sz val="12"/>
        <rFont val="Times New Roman"/>
        <family val="2"/>
        <charset val="204"/>
      </rPr>
      <t xml:space="preserve">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r>
  </si>
  <si>
    <r>
      <rPr>
        <b/>
        <sz val="12"/>
        <rFont val="Times New Roman"/>
        <family val="1"/>
        <charset val="204"/>
      </rPr>
      <t xml:space="preserve">Цель муниципальной программы Туруханского района: </t>
    </r>
    <r>
      <rPr>
        <sz val="12"/>
        <rFont val="Times New Roman"/>
        <family val="2"/>
        <charset val="204"/>
      </rPr>
      <t>совершенствование системы благоустройства населенный пунктов, расположенных на межселенной территории Туруханского района</t>
    </r>
  </si>
  <si>
    <r>
      <rPr>
        <b/>
        <sz val="12"/>
        <rFont val="Times New Roman"/>
        <family val="1"/>
        <charset val="204"/>
      </rPr>
      <t>Цель муниципальной программы Туруханского района:</t>
    </r>
    <r>
      <rPr>
        <sz val="12"/>
        <rFont val="Times New Roman"/>
        <family val="2"/>
        <charset val="204"/>
      </rPr>
      <t xml:space="preserve"> улучшение жилищно-бытовых условий населения проживающего на территории Туруханского района</t>
    </r>
  </si>
  <si>
    <r>
      <rPr>
        <b/>
        <sz val="12"/>
        <rFont val="Times New Roman"/>
        <family val="1"/>
        <charset val="204"/>
      </rPr>
      <t xml:space="preserve">Цель муниципальной программы Туруханского района: </t>
    </r>
    <r>
      <rPr>
        <sz val="12"/>
        <rFont val="Times New Roman"/>
        <family val="2"/>
        <charset val="204"/>
      </rPr>
      <t>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r>
  </si>
  <si>
    <t xml:space="preserve">показателей результативности отдельных мероприятий муниципальной программы </t>
  </si>
  <si>
    <t>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"Обеспечение комфортной среды проживания на территории населенных пунктов Туруханского района"</t>
  </si>
  <si>
    <t>Приложение № 9</t>
  </si>
  <si>
    <r>
      <rPr>
        <b/>
        <sz val="12"/>
        <rFont val="Times New Roman"/>
        <family val="1"/>
        <charset val="204"/>
      </rPr>
      <t xml:space="preserve">Цель и задача реализации отдельного мероприятия: </t>
    </r>
    <r>
      <rPr>
        <sz val="12"/>
        <rFont val="Times New Roman"/>
        <family val="1"/>
        <charset val="204"/>
      </rPr>
      <t xml:space="preserve"> Повышение качества жизни жителей п. Светлогорск, развитие инфраструктуры жизнеобеспечения населенного пункта.</t>
    </r>
  </si>
  <si>
    <t xml:space="preserve">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</si>
  <si>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</si>
  <si>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территориидорожной сети и объектов транспортной инфраструктуры, благоустройство территории</t>
  </si>
  <si>
    <r>
      <rPr>
        <b/>
        <sz val="12"/>
        <rFont val="Times New Roman"/>
        <family val="1"/>
        <charset val="204"/>
      </rPr>
      <t>Отдельное мероприятие.</t>
    </r>
    <r>
      <rPr>
        <sz val="12"/>
        <rFont val="Times New Roman"/>
        <family val="1"/>
        <charset val="204"/>
      </rPr>
      <t xml:space="preserve">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r>
  </si>
  <si>
    <r>
      <rPr>
        <b/>
        <sz val="12"/>
        <rFont val="Times New Roman"/>
        <family val="1"/>
        <charset val="204"/>
      </rPr>
      <t xml:space="preserve">Цель реализации отдельного мероприятия: </t>
    </r>
    <r>
      <rPr>
        <sz val="12"/>
        <rFont val="Times New Roman"/>
        <family val="1"/>
        <charset val="204"/>
      </rPr>
      <t xml:space="preserve"> Увековечивание памяти о погибших при защите Отечества в годы Великой Отечественной войны 1941 - 1945 годов.</t>
    </r>
  </si>
  <si>
    <t>Формирование у молодого поколения патриотических чувств и гордости за великие подвиги советского народа в годы Великой Отечественной войны и воспитание их в духе достойного служения Родине</t>
  </si>
  <si>
    <r>
      <rPr>
        <b/>
        <sz val="12"/>
        <rFont val="Times New Roman"/>
        <family val="1"/>
        <charset val="204"/>
      </rPr>
      <t>Отдельное мероприятие.</t>
    </r>
    <r>
      <rPr>
        <sz val="12"/>
        <rFont val="Times New Roman"/>
        <family val="1"/>
        <charset val="204"/>
      </rPr>
      <t xml:space="preserve">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r>
  </si>
  <si>
    <r>
      <rPr>
        <b/>
        <sz val="12"/>
        <rFont val="Times New Roman"/>
        <family val="1"/>
        <charset val="204"/>
      </rPr>
      <t xml:space="preserve">Цель реализации отдельного мероприятия: </t>
    </r>
    <r>
      <rPr>
        <sz val="12"/>
        <rFont val="Times New Roman"/>
        <family val="1"/>
        <charset val="204"/>
      </rPr>
      <t xml:space="preserve"> Осуществление подвоза воды населению п.Бахта Туруханского района.</t>
    </r>
  </si>
  <si>
    <t>Осуществление подвоза воды населению п.Бахта Туруханского района.</t>
  </si>
  <si>
    <t>не менее 100</t>
  </si>
  <si>
    <t xml:space="preserve">не               менеее 100              </t>
  </si>
  <si>
    <t xml:space="preserve">Обеспечить материальную поддержку доходов 100 участникам общественных работ, из числа безработных граждан </t>
  </si>
  <si>
    <t>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территорииТуруханского района</t>
  </si>
  <si>
    <t>Предоставление субсидии на возмещение фактически понесенных затрат, возникающих при осуществлении подвоза воды населению п.Бахта Туруханского района в рамках отдельного мероприятия муниципальной программы "Обеспечение комфортной среды проживания на территории населенных пунктов Туруханского района"</t>
  </si>
  <si>
    <t>11400R5185</t>
  </si>
  <si>
    <t>1.5</t>
  </si>
  <si>
    <t xml:space="preserve">Приложение № 8                                                                            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</si>
  <si>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Отдельное мероприятие.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</si>
  <si>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Цель реализации отдельного мероприятия:  Увековечивание памяти о погибших при защите Отечества в годы Великой Отечественной войны 1941 - 1945 годов.</t>
  </si>
  <si>
    <t>Подготовка и проведение торжественных мероприятий, посвященных празднованию Дня Победы в Великой Отечественной войне 1941 -1945 годов</t>
  </si>
  <si>
    <t>0804</t>
  </si>
  <si>
    <t xml:space="preserve">Отдельное мероприятие.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территориимуниципальной программы </t>
  </si>
  <si>
    <t>Цель и задача реализации отдельного мероприятия:  Повышение качества жизни жителей п. Светлогорск, развитие инфраструктуры жизнеобеспечения населенного пункта.</t>
  </si>
  <si>
    <t>Итого по отдельному мероприятию</t>
  </si>
  <si>
    <t>Отдельное мероприятие.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</si>
  <si>
    <t>Цель реализации отдельного мероприятия:  Осуществление подвоза воды населению п.Бахта Туруханского района.</t>
  </si>
  <si>
    <t>Предоставление субсидий на возмещение фактически понесенных затрат, возникших при осуществлении подвоза воды населению поселка Бахта Туруханского района</t>
  </si>
  <si>
    <t>0502</t>
  </si>
  <si>
    <t xml:space="preserve">отдельных мероприятий муниципальной программы </t>
  </si>
  <si>
    <t>Создание благоприятных условий для проживания на территории п.Светлогорск: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 (софинансирование)</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</si>
  <si>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</si>
  <si>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Приложение № 11</t>
  </si>
  <si>
    <t>Управление ЖКХ и строительства администрации Туруханского района</t>
  </si>
  <si>
    <t xml:space="preserve">Организация и содержание мест захоронения в населенных пунктах п. Бор, п. Светлогорск  </t>
  </si>
  <si>
    <t>1.21.</t>
  </si>
  <si>
    <t>2026 год</t>
  </si>
  <si>
    <t>не менее                 2</t>
  </si>
  <si>
    <t>не                                                                 менеее                  2</t>
  </si>
  <si>
    <t>не                                                     менеее                  2</t>
  </si>
  <si>
    <t>Благоустройство территории кладбища в с. Верхнеимбатск</t>
  </si>
  <si>
    <t>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t>
  </si>
  <si>
    <t>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t>
  </si>
  <si>
    <t xml:space="preserve"> Обеспечение населения Туруханского района печным отоплением не менее 2 печей ежегодно</t>
  </si>
</sst>
</file>

<file path=xl/styles.xml><?xml version="1.0" encoding="utf-8"?>
<styleSheet xmlns="http://schemas.openxmlformats.org/spreadsheetml/2006/main">
  <numFmts count="9">
    <numFmt numFmtId="164" formatCode="_-* #,##0.00_р_._-;\-* #,##0.00_р_._-;_-* &quot;-&quot;??_р_._-;_-@_-"/>
    <numFmt numFmtId="165" formatCode="_-* #,##0.000_р_._-;\-* #,##0.000_р_._-;_-* &quot;-&quot;??_р_._-;_-@_-"/>
    <numFmt numFmtId="166" formatCode="_(* #,##0.00_);_(* \(#,##0.00\);_(* &quot;-&quot;??_);_(@_)"/>
    <numFmt numFmtId="167" formatCode="#,##0.000"/>
    <numFmt numFmtId="168" formatCode="_-* #,##0.000_р_._-;\-* #,##0.000_р_._-;_-* &quot;-&quot;???_р_._-;_-@_-"/>
    <numFmt numFmtId="169" formatCode="#,##0_ ;\-#,##0\ "/>
    <numFmt numFmtId="170" formatCode="_-* #,##0_р_._-;\-* #,##0_р_._-;_-* &quot;-&quot;??_р_._-;_-@_-"/>
    <numFmt numFmtId="171" formatCode="?"/>
    <numFmt numFmtId="172" formatCode="000000"/>
  </numFmts>
  <fonts count="25">
    <font>
      <sz val="12"/>
      <color theme="1"/>
      <name val="Times New Roman"/>
      <family val="2"/>
      <charset val="204"/>
    </font>
    <font>
      <sz val="12"/>
      <name val="Times New Roman"/>
      <family val="2"/>
      <charset val="204"/>
    </font>
    <font>
      <sz val="14"/>
      <name val="Times New Roman"/>
      <family val="2"/>
      <charset val="204"/>
    </font>
    <font>
      <sz val="12"/>
      <name val="Times New Roman"/>
      <family val="1"/>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indexed="8"/>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indexed="8"/>
      <name val="Calibri"/>
      <family val="2"/>
      <charset val="204"/>
    </font>
    <font>
      <sz val="12"/>
      <color theme="1"/>
      <name val="Times New Roman"/>
      <family val="2"/>
      <charset val="204"/>
    </font>
    <font>
      <u/>
      <sz val="12"/>
      <color theme="10"/>
      <name val="Times New Roman"/>
      <family val="2"/>
      <charset val="204"/>
    </font>
    <font>
      <sz val="12"/>
      <color rgb="FF000000"/>
      <name val="Times New Roman"/>
      <family val="1"/>
      <charset val="204"/>
    </font>
    <font>
      <sz val="12"/>
      <color theme="1"/>
      <name val="Times New Roman"/>
      <family val="1"/>
      <charset val="204"/>
    </font>
    <font>
      <sz val="11"/>
      <color rgb="FFFF0000"/>
      <name val="Times New Roman"/>
      <family val="2"/>
      <charset val="204"/>
    </font>
    <font>
      <sz val="11"/>
      <color theme="1"/>
      <name val="Times New Roman"/>
      <family val="2"/>
      <charset val="204"/>
    </font>
    <font>
      <b/>
      <sz val="12"/>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bottom style="thin">
        <color indexed="64"/>
      </bottom>
      <diagonal/>
    </border>
  </borders>
  <cellStyleXfs count="6">
    <xf numFmtId="0" fontId="0" fillId="0" borderId="0"/>
    <xf numFmtId="0" fontId="19" fillId="0" borderId="0" applyNumberFormat="0" applyFill="0" applyBorder="0" applyAlignment="0" applyProtection="0"/>
    <xf numFmtId="0" fontId="5" fillId="0" borderId="0"/>
    <xf numFmtId="0" fontId="5" fillId="0" borderId="0"/>
    <xf numFmtId="164" fontId="18" fillId="0" borderId="0" applyFont="0" applyFill="0" applyBorder="0" applyAlignment="0" applyProtection="0"/>
    <xf numFmtId="166" fontId="5" fillId="0" borderId="0" applyFont="0" applyFill="0" applyBorder="0" applyAlignment="0" applyProtection="0"/>
  </cellStyleXfs>
  <cellXfs count="323">
    <xf numFmtId="0" fontId="0" fillId="0" borderId="0" xfId="0"/>
    <xf numFmtId="0" fontId="10" fillId="2" borderId="1" xfId="0" applyFont="1" applyFill="1" applyBorder="1" applyAlignment="1">
      <alignment vertical="center" wrapText="1"/>
    </xf>
    <xf numFmtId="0" fontId="1" fillId="2" borderId="1" xfId="0" applyFont="1" applyFill="1" applyBorder="1" applyAlignment="1">
      <alignment horizontal="center" vertical="center" wrapText="1"/>
    </xf>
    <xf numFmtId="164" fontId="1" fillId="2" borderId="1" xfId="4" applyNumberFormat="1" applyFont="1" applyFill="1" applyBorder="1" applyAlignment="1">
      <alignment vertical="center" wrapText="1"/>
    </xf>
    <xf numFmtId="164" fontId="1" fillId="2" borderId="1" xfId="4" applyNumberFormat="1" applyFont="1" applyFill="1" applyBorder="1" applyAlignment="1">
      <alignment horizontal="center" vertical="center" wrapText="1"/>
    </xf>
    <xf numFmtId="1" fontId="1" fillId="2" borderId="1" xfId="4" applyNumberFormat="1" applyFont="1" applyFill="1" applyBorder="1" applyAlignment="1">
      <alignment vertical="center" wrapText="1"/>
    </xf>
    <xf numFmtId="167" fontId="3" fillId="2" borderId="1" xfId="0" applyNumberFormat="1" applyFont="1" applyFill="1" applyBorder="1" applyAlignment="1">
      <alignment horizontal="center" vertical="center" wrapText="1"/>
    </xf>
    <xf numFmtId="167" fontId="3" fillId="2" borderId="1" xfId="4" applyNumberFormat="1" applyFont="1" applyFill="1" applyBorder="1" applyAlignment="1">
      <alignment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0" fillId="2" borderId="1" xfId="0" applyFont="1" applyFill="1" applyBorder="1" applyAlignment="1">
      <alignment horizontal="justify" vertical="center" wrapText="1"/>
    </xf>
    <xf numFmtId="1" fontId="1" fillId="2" borderId="1" xfId="0" applyNumberFormat="1" applyFont="1" applyFill="1" applyBorder="1" applyAlignment="1">
      <alignment vertical="center"/>
    </xf>
    <xf numFmtId="0" fontId="8" fillId="2" borderId="1" xfId="0" applyNumberFormat="1" applyFont="1" applyFill="1" applyBorder="1" applyAlignment="1">
      <alignment vertical="top" wrapText="1"/>
    </xf>
    <xf numFmtId="0" fontId="1" fillId="2" borderId="1" xfId="0" applyFont="1" applyFill="1" applyBorder="1" applyAlignment="1">
      <alignment horizontal="center" vertical="top"/>
    </xf>
    <xf numFmtId="0" fontId="11" fillId="2" borderId="1" xfId="0" applyFont="1" applyFill="1" applyBorder="1" applyAlignment="1">
      <alignment vertical="top" wrapText="1"/>
    </xf>
    <xf numFmtId="170" fontId="1" fillId="2" borderId="1" xfId="4" applyNumberFormat="1" applyFont="1" applyFill="1" applyBorder="1" applyAlignment="1">
      <alignment horizontal="center" vertical="center" wrapText="1"/>
    </xf>
    <xf numFmtId="0" fontId="8" fillId="2" borderId="1" xfId="0" applyFont="1" applyFill="1" applyBorder="1" applyAlignment="1">
      <alignment vertical="top" wrapText="1"/>
    </xf>
    <xf numFmtId="0" fontId="1" fillId="2" borderId="0" xfId="0" applyFont="1" applyFill="1" applyAlignment="1">
      <alignment horizontal="center"/>
    </xf>
    <xf numFmtId="0" fontId="1" fillId="2" borderId="0" xfId="0" applyFont="1" applyFill="1"/>
    <xf numFmtId="0" fontId="2" fillId="2" borderId="0" xfId="0" applyFont="1" applyFill="1" applyAlignment="1">
      <alignment horizontal="center" vertical="center"/>
    </xf>
    <xf numFmtId="16" fontId="1" fillId="2" borderId="1" xfId="0" applyNumberFormat="1" applyFont="1" applyFill="1" applyBorder="1" applyAlignment="1">
      <alignment horizontal="center" vertical="center" wrapText="1"/>
    </xf>
    <xf numFmtId="0" fontId="1" fillId="2" borderId="2" xfId="0" applyFont="1" applyFill="1" applyBorder="1" applyAlignment="1">
      <alignment vertical="center" wrapText="1"/>
    </xf>
    <xf numFmtId="1" fontId="1"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4" fillId="2" borderId="3" xfId="0" applyFont="1" applyFill="1" applyBorder="1" applyAlignment="1">
      <alignment horizontal="center" vertical="center" wrapText="1"/>
    </xf>
    <xf numFmtId="0" fontId="20" fillId="2" borderId="1" xfId="0" applyFont="1" applyFill="1" applyBorder="1" applyAlignment="1">
      <alignment horizontal="left" wrapText="1"/>
    </xf>
    <xf numFmtId="0" fontId="2" fillId="2" borderId="0" xfId="0" applyFont="1" applyFill="1" applyAlignment="1">
      <alignment horizontal="center"/>
    </xf>
    <xf numFmtId="0" fontId="2" fillId="2" borderId="0" xfId="0" applyFont="1" applyFill="1"/>
    <xf numFmtId="165" fontId="2" fillId="2" borderId="0" xfId="4" applyNumberFormat="1" applyFont="1" applyFill="1"/>
    <xf numFmtId="0" fontId="2" fillId="2" borderId="0" xfId="0" applyFont="1" applyFill="1" applyAlignment="1">
      <alignment horizontal="right" vertical="center" wrapText="1"/>
    </xf>
    <xf numFmtId="0" fontId="2" fillId="2" borderId="0" xfId="0" applyFont="1" applyFill="1" applyAlignment="1">
      <alignment horizontal="right" vertical="center"/>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0" fontId="7" fillId="2" borderId="0" xfId="0" applyFont="1" applyFill="1" applyAlignment="1"/>
    <xf numFmtId="0" fontId="2" fillId="2" borderId="0" xfId="0" applyFont="1" applyFill="1" applyAlignment="1"/>
    <xf numFmtId="0" fontId="1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1" fillId="2" borderId="1" xfId="0" applyFont="1" applyFill="1" applyBorder="1" applyAlignment="1">
      <alignment horizontal="center"/>
    </xf>
    <xf numFmtId="0" fontId="14" fillId="2" borderId="1" xfId="0" applyFont="1" applyFill="1" applyBorder="1" applyAlignment="1">
      <alignment horizontal="left" vertical="center" wrapText="1"/>
    </xf>
    <xf numFmtId="0" fontId="3" fillId="2" borderId="1" xfId="0" applyFont="1" applyFill="1" applyBorder="1" applyAlignment="1">
      <alignment vertical="center" wrapText="1"/>
    </xf>
    <xf numFmtId="167" fontId="3" fillId="2" borderId="0" xfId="0" applyNumberFormat="1" applyFont="1" applyFill="1"/>
    <xf numFmtId="0" fontId="3" fillId="2" borderId="0" xfId="0" applyFont="1" applyFill="1"/>
    <xf numFmtId="167" fontId="21" fillId="2" borderId="1" xfId="0" applyNumberFormat="1" applyFont="1" applyFill="1" applyBorder="1" applyAlignment="1">
      <alignment horizontal="center" vertical="center"/>
    </xf>
    <xf numFmtId="0" fontId="3" fillId="2" borderId="0" xfId="0" applyFont="1" applyFill="1" applyAlignment="1"/>
    <xf numFmtId="167" fontId="21" fillId="2" borderId="0" xfId="0" applyNumberFormat="1" applyFont="1" applyFill="1" applyBorder="1" applyAlignment="1">
      <alignment horizontal="center" vertical="center"/>
    </xf>
    <xf numFmtId="2" fontId="21" fillId="2" borderId="5" xfId="0" applyNumberFormat="1" applyFont="1" applyFill="1" applyBorder="1" applyAlignment="1">
      <alignment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Alignment="1">
      <alignment vertical="center"/>
    </xf>
    <xf numFmtId="1" fontId="1" fillId="2" borderId="3" xfId="4" applyNumberFormat="1" applyFont="1" applyFill="1" applyBorder="1" applyAlignment="1">
      <alignment vertical="center" wrapText="1"/>
    </xf>
    <xf numFmtId="1" fontId="1" fillId="2" borderId="2" xfId="4" applyNumberFormat="1" applyFont="1" applyFill="1" applyBorder="1" applyAlignment="1">
      <alignment vertical="center" wrapText="1"/>
    </xf>
    <xf numFmtId="1" fontId="1" fillId="2" borderId="1" xfId="0" applyNumberFormat="1" applyFont="1" applyFill="1" applyBorder="1" applyAlignment="1">
      <alignment vertical="center" wrapText="1"/>
    </xf>
    <xf numFmtId="0" fontId="2" fillId="2" borderId="0" xfId="0" applyFont="1" applyFill="1" applyAlignment="1">
      <alignment vertical="center"/>
    </xf>
    <xf numFmtId="0" fontId="7" fillId="2" borderId="0" xfId="0" applyFont="1" applyFill="1" applyAlignment="1">
      <alignment horizontal="left" vertical="center"/>
    </xf>
    <xf numFmtId="49" fontId="1" fillId="2" borderId="1" xfId="0" applyNumberFormat="1" applyFont="1" applyFill="1" applyBorder="1" applyAlignment="1">
      <alignment horizontal="center" vertical="center" wrapText="1"/>
    </xf>
    <xf numFmtId="167" fontId="1" fillId="2" borderId="1" xfId="4" applyNumberFormat="1"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7" fontId="4" fillId="2" borderId="1" xfId="4" applyNumberFormat="1" applyFont="1" applyFill="1" applyBorder="1" applyAlignment="1">
      <alignment horizontal="right" vertical="center" wrapText="1"/>
    </xf>
    <xf numFmtId="0" fontId="2" fillId="2" borderId="0" xfId="0" applyFont="1" applyFill="1" applyAlignment="1">
      <alignment vertical="center" wrapText="1"/>
    </xf>
    <xf numFmtId="2" fontId="2" fillId="2" borderId="0" xfId="0" applyNumberFormat="1" applyFont="1" applyFill="1" applyAlignment="1">
      <alignment vertical="center"/>
    </xf>
    <xf numFmtId="2" fontId="7" fillId="2" borderId="0" xfId="0" applyNumberFormat="1" applyFont="1" applyFill="1" applyAlignment="1">
      <alignment vertical="center"/>
    </xf>
    <xf numFmtId="0" fontId="1" fillId="2" borderId="0" xfId="0" applyFont="1" applyFill="1" applyAlignment="1">
      <alignment horizontal="left" vertical="center"/>
    </xf>
    <xf numFmtId="167" fontId="1" fillId="2" borderId="1" xfId="4"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vertical="center" wrapText="1"/>
    </xf>
    <xf numFmtId="167" fontId="4" fillId="2" borderId="1" xfId="4" applyNumberFormat="1" applyFont="1" applyFill="1" applyBorder="1" applyAlignment="1">
      <alignment horizontal="center" vertical="center" wrapText="1"/>
    </xf>
    <xf numFmtId="0" fontId="7" fillId="2" borderId="0" xfId="0" applyFont="1" applyFill="1" applyAlignment="1">
      <alignment vertical="center"/>
    </xf>
    <xf numFmtId="2" fontId="21" fillId="2" borderId="0" xfId="0" applyNumberFormat="1" applyFont="1" applyFill="1" applyBorder="1" applyAlignment="1">
      <alignment vertical="center" wrapText="1"/>
    </xf>
    <xf numFmtId="0" fontId="1" fillId="2" borderId="1" xfId="2" applyFont="1" applyFill="1" applyBorder="1" applyAlignment="1">
      <alignment horizontal="left" vertical="center" wrapText="1"/>
    </xf>
    <xf numFmtId="0" fontId="1" fillId="2" borderId="1" xfId="2" applyFont="1" applyFill="1" applyBorder="1" applyAlignment="1">
      <alignment horizontal="center" vertical="center" wrapText="1"/>
    </xf>
    <xf numFmtId="49" fontId="1" fillId="2" borderId="1" xfId="2" applyNumberFormat="1" applyFont="1" applyFill="1" applyBorder="1" applyAlignment="1">
      <alignment horizontal="center" vertical="center" wrapText="1"/>
    </xf>
    <xf numFmtId="164" fontId="1" fillId="2" borderId="1" xfId="4" applyFont="1" applyFill="1" applyBorder="1" applyAlignment="1">
      <alignment horizontal="left" vertical="center" wrapText="1"/>
    </xf>
    <xf numFmtId="0" fontId="1" fillId="2" borderId="0" xfId="0" applyFont="1" applyFill="1" applyAlignment="1">
      <alignment vertical="center" wrapText="1"/>
    </xf>
    <xf numFmtId="164" fontId="4" fillId="2" borderId="1" xfId="4" applyFont="1" applyFill="1" applyBorder="1" applyAlignment="1">
      <alignment horizontal="left" vertical="center" wrapText="1"/>
    </xf>
    <xf numFmtId="0" fontId="2" fillId="2" borderId="7"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xf>
    <xf numFmtId="0" fontId="1" fillId="2" borderId="1" xfId="0" applyFont="1" applyFill="1" applyBorder="1" applyAlignment="1">
      <alignment vertical="top" wrapText="1"/>
    </xf>
    <xf numFmtId="0" fontId="2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2" fillId="2" borderId="1" xfId="0" applyFont="1" applyFill="1" applyBorder="1" applyAlignment="1">
      <alignment vertical="top" wrapText="1"/>
    </xf>
    <xf numFmtId="168" fontId="1" fillId="2" borderId="1" xfId="4" applyNumberFormat="1" applyFont="1" applyFill="1" applyBorder="1" applyAlignment="1">
      <alignment vertical="top" wrapText="1"/>
    </xf>
    <xf numFmtId="0" fontId="20" fillId="2" borderId="1" xfId="0" applyFont="1" applyFill="1" applyBorder="1" applyAlignment="1">
      <alignment vertical="top" wrapText="1"/>
    </xf>
    <xf numFmtId="0" fontId="1" fillId="2" borderId="0" xfId="0" applyFont="1" applyFill="1" applyAlignment="1">
      <alignment horizontal="left" vertical="center" wrapText="1"/>
    </xf>
    <xf numFmtId="0" fontId="4" fillId="2" borderId="1" xfId="0" applyFont="1" applyFill="1" applyBorder="1" applyAlignment="1">
      <alignment wrapText="1"/>
    </xf>
    <xf numFmtId="0" fontId="7" fillId="2" borderId="1" xfId="0" applyFont="1" applyFill="1" applyBorder="1" applyAlignment="1">
      <alignment horizontal="center" wrapText="1"/>
    </xf>
    <xf numFmtId="168" fontId="4" fillId="2" borderId="1" xfId="4" applyNumberFormat="1" applyFont="1" applyFill="1" applyBorder="1" applyAlignment="1">
      <alignment horizontal="left" wrapText="1"/>
    </xf>
    <xf numFmtId="168" fontId="7" fillId="2" borderId="1" xfId="0" applyNumberFormat="1" applyFont="1" applyFill="1" applyBorder="1" applyAlignment="1"/>
    <xf numFmtId="164" fontId="2" fillId="2" borderId="0" xfId="0" applyNumberFormat="1" applyFont="1" applyFill="1" applyAlignment="1">
      <alignment vertical="center"/>
    </xf>
    <xf numFmtId="0" fontId="2" fillId="2" borderId="8" xfId="0" applyFont="1" applyFill="1" applyBorder="1" applyAlignment="1">
      <alignment vertical="center"/>
    </xf>
    <xf numFmtId="49" fontId="1" fillId="2" borderId="2" xfId="0" applyNumberFormat="1" applyFont="1" applyFill="1" applyBorder="1" applyAlignment="1">
      <alignment vertical="center" wrapText="1"/>
    </xf>
    <xf numFmtId="0" fontId="2" fillId="2" borderId="0" xfId="0" applyFont="1" applyFill="1" applyAlignment="1">
      <alignment horizontal="righ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0" fillId="2" borderId="0" xfId="0" applyFont="1" applyFill="1"/>
    <xf numFmtId="165" fontId="22" fillId="2" borderId="0" xfId="4" applyNumberFormat="1" applyFont="1" applyFill="1"/>
    <xf numFmtId="0" fontId="10" fillId="2" borderId="9" xfId="0" applyFont="1" applyFill="1" applyBorder="1"/>
    <xf numFmtId="0" fontId="13" fillId="2" borderId="0" xfId="0" applyFont="1" applyFill="1" applyBorder="1" applyAlignment="1">
      <alignment vertical="center"/>
    </xf>
    <xf numFmtId="0" fontId="1" fillId="2" borderId="0" xfId="0" applyFont="1" applyFill="1" applyBorder="1" applyAlignment="1">
      <alignment vertical="center" wrapText="1"/>
    </xf>
    <xf numFmtId="0" fontId="2" fillId="2" borderId="0" xfId="0" applyFont="1" applyFill="1" applyAlignment="1">
      <alignment horizontal="left" vertical="center"/>
    </xf>
    <xf numFmtId="0" fontId="21" fillId="2" borderId="2" xfId="0" applyFont="1" applyFill="1" applyBorder="1" applyAlignment="1">
      <alignment vertical="top" wrapText="1"/>
    </xf>
    <xf numFmtId="49" fontId="1" fillId="2" borderId="2" xfId="0" applyNumberFormat="1" applyFont="1" applyFill="1" applyBorder="1" applyAlignment="1">
      <alignment horizontal="center" vertical="top" wrapText="1"/>
    </xf>
    <xf numFmtId="0" fontId="1" fillId="2" borderId="2" xfId="0" applyFont="1" applyFill="1" applyBorder="1" applyAlignment="1">
      <alignment horizontal="center" vertical="top"/>
    </xf>
    <xf numFmtId="168" fontId="1" fillId="2" borderId="2" xfId="4" applyNumberFormat="1" applyFont="1" applyFill="1" applyBorder="1" applyAlignment="1">
      <alignment horizontal="center" vertical="top" wrapText="1"/>
    </xf>
    <xf numFmtId="0" fontId="20" fillId="2" borderId="3" xfId="0" applyFont="1" applyFill="1" applyBorder="1" applyAlignment="1">
      <alignment vertical="top" wrapText="1"/>
    </xf>
    <xf numFmtId="49" fontId="1" fillId="2" borderId="3" xfId="0" applyNumberFormat="1" applyFont="1" applyFill="1" applyBorder="1" applyAlignment="1">
      <alignment horizontal="center" vertical="top" wrapText="1"/>
    </xf>
    <xf numFmtId="0" fontId="1" fillId="2" borderId="3" xfId="0" applyFont="1" applyFill="1" applyBorder="1" applyAlignment="1">
      <alignment horizontal="center" vertical="top"/>
    </xf>
    <xf numFmtId="168" fontId="1" fillId="2" borderId="3" xfId="4" applyNumberFormat="1" applyFont="1" applyFill="1" applyBorder="1" applyAlignment="1">
      <alignment vertical="top" wrapText="1"/>
    </xf>
    <xf numFmtId="1" fontId="1" fillId="2" borderId="1" xfId="4" applyNumberFormat="1" applyFont="1" applyFill="1" applyBorder="1" applyAlignment="1">
      <alignment horizontal="center" vertical="center" wrapText="1"/>
    </xf>
    <xf numFmtId="170" fontId="1" fillId="2" borderId="1" xfId="4" applyNumberFormat="1" applyFont="1" applyFill="1" applyBorder="1" applyAlignment="1">
      <alignment vertical="center" wrapText="1"/>
    </xf>
    <xf numFmtId="0" fontId="1" fillId="2" borderId="1" xfId="0" applyFont="1" applyFill="1" applyBorder="1" applyAlignment="1">
      <alignment horizontal="center" vertical="center" wrapText="1"/>
    </xf>
    <xf numFmtId="165" fontId="1" fillId="2" borderId="1" xfId="4" applyNumberFormat="1" applyFont="1" applyFill="1" applyBorder="1" applyAlignment="1">
      <alignment vertical="top" wrapText="1"/>
    </xf>
    <xf numFmtId="0" fontId="1" fillId="0" borderId="0" xfId="0" applyFont="1" applyAlignment="1">
      <alignment horizontal="center"/>
    </xf>
    <xf numFmtId="0" fontId="1" fillId="0" borderId="0" xfId="0" applyFont="1"/>
    <xf numFmtId="0" fontId="1" fillId="0" borderId="0" xfId="0" applyFont="1" applyAlignment="1">
      <alignment horizontal="left"/>
    </xf>
    <xf numFmtId="0" fontId="2" fillId="0" borderId="0" xfId="0" applyFont="1" applyAlignment="1">
      <alignment horizontal="left" vertical="center"/>
    </xf>
    <xf numFmtId="167" fontId="1" fillId="2" borderId="10" xfId="4" applyNumberFormat="1" applyFont="1" applyFill="1" applyBorder="1" applyAlignment="1">
      <alignment horizontal="right" vertical="center" wrapText="1"/>
    </xf>
    <xf numFmtId="167" fontId="1" fillId="2" borderId="3" xfId="4" applyNumberFormat="1" applyFont="1" applyFill="1" applyBorder="1" applyAlignment="1">
      <alignment horizontal="right" vertical="center" wrapText="1"/>
    </xf>
    <xf numFmtId="167" fontId="21" fillId="0" borderId="1" xfId="0" applyNumberFormat="1" applyFont="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3" fillId="2" borderId="1" xfId="0" applyFont="1" applyFill="1" applyBorder="1" applyAlignment="1">
      <alignment vertical="center" wrapText="1"/>
    </xf>
    <xf numFmtId="167" fontId="4" fillId="2" borderId="10" xfId="4" applyNumberFormat="1" applyFont="1" applyFill="1" applyBorder="1" applyAlignment="1">
      <alignment horizontal="right" vertical="center" wrapText="1"/>
    </xf>
    <xf numFmtId="0" fontId="1" fillId="2" borderId="2" xfId="0" applyFont="1" applyFill="1" applyBorder="1" applyAlignment="1">
      <alignment horizontal="left" vertical="top" wrapText="1"/>
    </xf>
    <xf numFmtId="168" fontId="1" fillId="2" borderId="2" xfId="4" applyNumberFormat="1" applyFont="1" applyFill="1" applyBorder="1" applyAlignment="1">
      <alignment vertical="top" wrapText="1"/>
    </xf>
    <xf numFmtId="0" fontId="1" fillId="2" borderId="1" xfId="0" applyFont="1" applyFill="1" applyBorder="1" applyAlignment="1">
      <alignment horizontal="center" vertical="center" wrapText="1"/>
    </xf>
    <xf numFmtId="167" fontId="2" fillId="2" borderId="0" xfId="0" applyNumberFormat="1" applyFont="1" applyFill="1" applyAlignment="1">
      <alignment vertical="center"/>
    </xf>
    <xf numFmtId="165" fontId="1" fillId="2" borderId="1" xfId="0" applyNumberFormat="1" applyFont="1" applyFill="1" applyBorder="1" applyAlignment="1">
      <alignment vertical="top" wrapText="1"/>
    </xf>
    <xf numFmtId="165" fontId="4" fillId="2" borderId="1" xfId="0" applyNumberFormat="1" applyFont="1" applyFill="1" applyBorder="1" applyAlignment="1">
      <alignmen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8" fillId="2" borderId="1" xfId="0" applyFont="1" applyFill="1" applyBorder="1" applyAlignment="1">
      <alignment vertical="top" wrapText="1"/>
    </xf>
    <xf numFmtId="0" fontId="1" fillId="2" borderId="1" xfId="0" applyNumberFormat="1" applyFont="1" applyFill="1" applyBorder="1" applyAlignment="1">
      <alignment horizontal="left" vertical="center" wrapText="1"/>
    </xf>
    <xf numFmtId="171" fontId="3" fillId="0" borderId="11" xfId="0" applyNumberFormat="1" applyFont="1" applyBorder="1" applyAlignment="1" applyProtection="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3" borderId="0" xfId="0" applyFont="1" applyFill="1"/>
    <xf numFmtId="0" fontId="1" fillId="4" borderId="0" xfId="0" applyFont="1" applyFill="1"/>
    <xf numFmtId="0" fontId="1" fillId="4" borderId="0" xfId="0" applyFont="1" applyFill="1" applyAlignment="1">
      <alignment vertical="center"/>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167" fontId="3" fillId="5" borderId="1" xfId="0" applyNumberFormat="1" applyFont="1" applyFill="1" applyBorder="1" applyAlignment="1">
      <alignment horizontal="center" vertical="center" wrapText="1"/>
    </xf>
    <xf numFmtId="167" fontId="4" fillId="5" borderId="1" xfId="4" applyNumberFormat="1" applyFont="1" applyFill="1" applyBorder="1" applyAlignment="1">
      <alignment vertical="center" wrapText="1"/>
    </xf>
    <xf numFmtId="0" fontId="2" fillId="3" borderId="0" xfId="0" applyFont="1" applyFill="1"/>
    <xf numFmtId="165" fontId="2" fillId="2" borderId="1" xfId="4" applyNumberFormat="1" applyFont="1" applyFill="1" applyBorder="1"/>
    <xf numFmtId="165" fontId="7" fillId="2" borderId="1" xfId="4" applyNumberFormat="1" applyFont="1" applyFill="1" applyBorder="1"/>
    <xf numFmtId="169" fontId="1" fillId="2" borderId="1" xfId="4"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xf>
    <xf numFmtId="0" fontId="20" fillId="2" borderId="1" xfId="0" applyFont="1" applyFill="1" applyBorder="1" applyAlignment="1">
      <alignment vertical="center" wrapText="1"/>
    </xf>
    <xf numFmtId="0" fontId="21" fillId="2" borderId="1" xfId="0" applyFont="1" applyFill="1" applyBorder="1" applyAlignment="1">
      <alignment vertical="center" wrapText="1"/>
    </xf>
    <xf numFmtId="0" fontId="21" fillId="2" borderId="2" xfId="0" applyFont="1" applyFill="1" applyBorder="1" applyAlignment="1">
      <alignment vertical="center" wrapText="1"/>
    </xf>
    <xf numFmtId="0" fontId="0" fillId="2" borderId="1" xfId="0" applyFill="1" applyBorder="1" applyAlignment="1">
      <alignment vertical="center" wrapText="1"/>
    </xf>
    <xf numFmtId="0" fontId="9"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0" fontId="1" fillId="2" borderId="1" xfId="0" applyFont="1" applyFill="1" applyBorder="1" applyAlignment="1">
      <alignment horizontal="center" vertical="center" wrapText="1"/>
    </xf>
    <xf numFmtId="167" fontId="1" fillId="0" borderId="1" xfId="0" applyNumberFormat="1" applyFont="1" applyFill="1" applyBorder="1" applyAlignment="1">
      <alignment vertical="center" wrapText="1"/>
    </xf>
    <xf numFmtId="167" fontId="3" fillId="0" borderId="1" xfId="4" applyNumberFormat="1" applyFont="1" applyFill="1" applyBorder="1" applyAlignment="1">
      <alignment vertical="center" wrapText="1"/>
    </xf>
    <xf numFmtId="167" fontId="1" fillId="0" borderId="1" xfId="1" applyNumberFormat="1" applyFont="1" applyFill="1" applyBorder="1" applyAlignment="1">
      <alignment vertical="center" wrapText="1"/>
    </xf>
    <xf numFmtId="167" fontId="1" fillId="0" borderId="1" xfId="0" applyNumberFormat="1" applyFont="1" applyFill="1" applyBorder="1" applyAlignment="1">
      <alignment wrapText="1"/>
    </xf>
    <xf numFmtId="167" fontId="1" fillId="0" borderId="1" xfId="4" applyNumberFormat="1" applyFont="1" applyFill="1" applyBorder="1" applyAlignment="1">
      <alignment vertical="center" wrapText="1"/>
    </xf>
    <xf numFmtId="167" fontId="1" fillId="0" borderId="1" xfId="4" applyNumberFormat="1" applyFont="1" applyFill="1" applyBorder="1" applyAlignment="1">
      <alignment wrapText="1"/>
    </xf>
    <xf numFmtId="0" fontId="2" fillId="0" borderId="0" xfId="0" applyFont="1" applyFill="1"/>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4" fillId="0" borderId="1" xfId="0" applyFont="1" applyFill="1" applyBorder="1" applyAlignment="1">
      <alignment horizontal="left" vertical="center" wrapText="1"/>
    </xf>
    <xf numFmtId="170" fontId="1" fillId="0" borderId="1" xfId="4" applyNumberFormat="1" applyFont="1" applyFill="1" applyBorder="1" applyAlignment="1">
      <alignment vertical="center" wrapText="1"/>
    </xf>
    <xf numFmtId="164" fontId="1" fillId="0" borderId="1" xfId="4"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4" fillId="0" borderId="1" xfId="0" applyFont="1" applyFill="1" applyBorder="1" applyAlignment="1">
      <alignment vertical="center" wrapText="1"/>
    </xf>
    <xf numFmtId="167" fontId="4" fillId="0" borderId="1" xfId="4" applyNumberFormat="1" applyFont="1" applyFill="1" applyBorder="1" applyAlignment="1">
      <alignment vertical="center" wrapText="1"/>
    </xf>
    <xf numFmtId="0" fontId="1" fillId="0" borderId="1" xfId="1" applyFont="1" applyFill="1" applyBorder="1" applyAlignment="1">
      <alignment vertical="center" wrapText="1"/>
    </xf>
    <xf numFmtId="0" fontId="1" fillId="0" borderId="1" xfId="0" applyFont="1" applyFill="1" applyBorder="1" applyAlignment="1">
      <alignment wrapText="1"/>
    </xf>
    <xf numFmtId="167" fontId="24" fillId="0" borderId="1" xfId="4" applyNumberFormat="1" applyFont="1" applyFill="1" applyBorder="1" applyAlignment="1">
      <alignment vertical="center" wrapText="1"/>
    </xf>
    <xf numFmtId="167" fontId="4" fillId="0" borderId="1" xfId="0" applyNumberFormat="1" applyFont="1" applyFill="1" applyBorder="1" applyAlignment="1">
      <alignment vertical="center" wrapText="1"/>
    </xf>
    <xf numFmtId="0" fontId="10"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3" fillId="2" borderId="3" xfId="0" applyFont="1" applyFill="1" applyBorder="1" applyAlignment="1">
      <alignment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167" fontId="21" fillId="0" borderId="10" xfId="0" applyNumberFormat="1" applyFont="1" applyBorder="1" applyAlignment="1">
      <alignment horizontal="center" vertical="center" wrapText="1"/>
    </xf>
    <xf numFmtId="167" fontId="1" fillId="2" borderId="13" xfId="4" applyNumberFormat="1" applyFont="1" applyFill="1" applyBorder="1" applyAlignment="1">
      <alignment horizontal="right" vertical="center" wrapText="1"/>
    </xf>
    <xf numFmtId="168" fontId="1" fillId="2" borderId="2" xfId="4" applyNumberFormat="1" applyFont="1" applyFill="1" applyBorder="1" applyAlignment="1">
      <alignment horizontal="right" vertical="top"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1" fontId="1" fillId="2" borderId="1" xfId="4" applyNumberFormat="1" applyFont="1" applyFill="1" applyBorder="1" applyAlignment="1">
      <alignment horizontal="right" vertical="center" wrapText="1"/>
    </xf>
    <xf numFmtId="1" fontId="1" fillId="2" borderId="1" xfId="0" applyNumberFormat="1" applyFont="1" applyFill="1" applyBorder="1" applyAlignment="1">
      <alignment horizontal="right" vertical="center"/>
    </xf>
    <xf numFmtId="1" fontId="1" fillId="2" borderId="2" xfId="4" applyNumberFormat="1" applyFont="1" applyFill="1" applyBorder="1" applyAlignment="1">
      <alignment horizontal="right" vertical="center" wrapText="1"/>
    </xf>
    <xf numFmtId="1" fontId="1" fillId="2" borderId="1" xfId="0" applyNumberFormat="1" applyFont="1" applyFill="1" applyBorder="1" applyAlignment="1">
      <alignment horizontal="right" vertical="center" wrapText="1"/>
    </xf>
    <xf numFmtId="0" fontId="1" fillId="2" borderId="0" xfId="0" applyFont="1" applyFill="1" applyAlignment="1">
      <alignment horizontal="right"/>
    </xf>
    <xf numFmtId="0" fontId="3" fillId="2" borderId="1" xfId="0" applyFont="1" applyFill="1" applyBorder="1" applyAlignment="1">
      <alignment vertical="center" wrapText="1"/>
    </xf>
    <xf numFmtId="0" fontId="2"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1" xfId="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0" xfId="0" applyFont="1" applyFill="1" applyAlignment="1">
      <alignment horizontal="center"/>
    </xf>
    <xf numFmtId="0" fontId="2" fillId="2" borderId="0" xfId="0" applyFont="1" applyFill="1" applyAlignment="1">
      <alignment horizontal="center" vertical="center" wrapText="1"/>
    </xf>
    <xf numFmtId="0" fontId="4" fillId="2" borderId="6" xfId="3" applyFont="1" applyFill="1" applyBorder="1" applyAlignment="1">
      <alignment horizontal="left" vertical="center" wrapText="1"/>
    </xf>
    <xf numFmtId="0" fontId="4" fillId="2" borderId="5" xfId="3" applyFont="1" applyFill="1" applyBorder="1" applyAlignment="1">
      <alignment horizontal="left" vertical="center" wrapText="1"/>
    </xf>
    <xf numFmtId="0" fontId="4" fillId="2" borderId="10" xfId="3"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1" xfId="3" applyFont="1" applyFill="1" applyBorder="1" applyAlignment="1">
      <alignment horizontal="left" vertical="center" wrapText="1"/>
    </xf>
    <xf numFmtId="0" fontId="6" fillId="2" borderId="6" xfId="2" applyFont="1" applyFill="1" applyBorder="1" applyAlignment="1">
      <alignment horizontal="left" vertical="center" wrapText="1"/>
    </xf>
    <xf numFmtId="0" fontId="6" fillId="2" borderId="5" xfId="2" applyFont="1" applyFill="1" applyBorder="1" applyAlignment="1">
      <alignment horizontal="left" vertical="center" wrapText="1"/>
    </xf>
    <xf numFmtId="0" fontId="6" fillId="2" borderId="10" xfId="2"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8" fillId="2" borderId="1" xfId="0" applyFont="1" applyFill="1" applyBorder="1" applyAlignment="1">
      <alignment vertical="top"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xf>
    <xf numFmtId="0" fontId="3" fillId="2" borderId="6"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0" fillId="2" borderId="6" xfId="0" applyFont="1" applyFill="1" applyBorder="1" applyAlignment="1">
      <alignment horizontal="left" wrapText="1"/>
    </xf>
    <xf numFmtId="0" fontId="20" fillId="2" borderId="5" xfId="0" applyFont="1" applyFill="1" applyBorder="1" applyAlignment="1">
      <alignment horizontal="left" wrapText="1"/>
    </xf>
    <xf numFmtId="0" fontId="20" fillId="2" borderId="10" xfId="0" applyFont="1" applyFill="1" applyBorder="1" applyAlignment="1">
      <alignment horizontal="left" wrapText="1"/>
    </xf>
    <xf numFmtId="0" fontId="1" fillId="2" borderId="6" xfId="0" applyFont="1" applyFill="1" applyBorder="1" applyAlignment="1">
      <alignment horizontal="left" vertical="center" wrapText="1"/>
    </xf>
    <xf numFmtId="0" fontId="2" fillId="2" borderId="0" xfId="0" applyFont="1" applyFill="1" applyAlignment="1">
      <alignment horizontal="left" vertical="center"/>
    </xf>
    <xf numFmtId="0" fontId="1" fillId="2" borderId="2" xfId="0" applyFont="1" applyFill="1" applyBorder="1" applyAlignment="1">
      <alignment horizontal="left" wrapText="1"/>
    </xf>
    <xf numFmtId="0" fontId="1" fillId="2" borderId="4" xfId="0" applyFont="1" applyFill="1" applyBorder="1" applyAlignment="1">
      <alignment horizontal="left" wrapText="1"/>
    </xf>
    <xf numFmtId="0" fontId="1" fillId="2" borderId="3" xfId="0" applyFont="1" applyFill="1" applyBorder="1" applyAlignment="1">
      <alignment horizontal="left" wrapText="1"/>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172" fontId="3" fillId="2" borderId="2" xfId="0" applyNumberFormat="1" applyFont="1" applyFill="1" applyBorder="1" applyAlignment="1">
      <alignment horizontal="center" vertical="top" wrapText="1"/>
    </xf>
    <xf numFmtId="172" fontId="3" fillId="2" borderId="4" xfId="0" applyNumberFormat="1" applyFont="1" applyFill="1" applyBorder="1" applyAlignment="1">
      <alignment horizontal="center" vertical="top" wrapText="1"/>
    </xf>
    <xf numFmtId="172" fontId="3" fillId="2" borderId="3"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1" xfId="0" applyFont="1" applyFill="1" applyBorder="1" applyAlignment="1">
      <alignment vertical="top" wrapText="1"/>
    </xf>
    <xf numFmtId="0" fontId="1" fillId="2"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0" borderId="2" xfId="0" applyNumberFormat="1" applyFont="1" applyFill="1" applyBorder="1" applyAlignment="1">
      <alignment horizontal="left" vertical="top" wrapText="1"/>
    </xf>
    <xf numFmtId="2" fontId="1" fillId="0" borderId="4" xfId="0" applyNumberFormat="1" applyFont="1" applyFill="1" applyBorder="1" applyAlignment="1">
      <alignment horizontal="left" vertical="top" wrapText="1"/>
    </xf>
    <xf numFmtId="2" fontId="1" fillId="0" borderId="3" xfId="0" applyNumberFormat="1" applyFont="1" applyFill="1" applyBorder="1" applyAlignment="1">
      <alignment horizontal="left" vertical="top" wrapText="1"/>
    </xf>
    <xf numFmtId="0" fontId="0"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167" fontId="4" fillId="3" borderId="1" xfId="4" applyNumberFormat="1" applyFont="1" applyFill="1" applyBorder="1" applyAlignment="1">
      <alignment vertical="center" wrapText="1"/>
    </xf>
    <xf numFmtId="167" fontId="3" fillId="3" borderId="1" xfId="4" applyNumberFormat="1" applyFont="1" applyFill="1" applyBorder="1" applyAlignment="1">
      <alignment vertical="center" wrapText="1"/>
    </xf>
    <xf numFmtId="167" fontId="24" fillId="3" borderId="1" xfId="4" applyNumberFormat="1" applyFont="1" applyFill="1" applyBorder="1" applyAlignment="1">
      <alignment vertical="center" wrapText="1"/>
    </xf>
  </cellXfs>
  <cellStyles count="6">
    <cellStyle name="Гиперссылка" xfId="1" builtinId="8"/>
    <cellStyle name="Обычный" xfId="0" builtinId="0"/>
    <cellStyle name="Обычный 2" xfId="2"/>
    <cellStyle name="Обычный 3" xfId="3"/>
    <cellStyle name="Финансовый" xfId="4" builtinId="3"/>
    <cellStyle name="Финансовый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9" tint="0.39997558519241921"/>
    <pageSetUpPr fitToPage="1"/>
  </sheetPr>
  <dimension ref="A1:X25"/>
  <sheetViews>
    <sheetView view="pageBreakPreview" topLeftCell="A19" zoomScaleNormal="70" zoomScaleSheetLayoutView="100" workbookViewId="0">
      <selection activeCell="U19" sqref="U19"/>
    </sheetView>
  </sheetViews>
  <sheetFormatPr defaultRowHeight="15.75" outlineLevelRow="1"/>
  <cols>
    <col min="1" max="1" width="6.375" style="17" customWidth="1"/>
    <col min="2" max="2" width="24.375" style="18" customWidth="1"/>
    <col min="3" max="3" width="11.75" style="18" customWidth="1"/>
    <col min="4" max="4" width="10.125" style="18" hidden="1" customWidth="1"/>
    <col min="5" max="6" width="9.25" style="18" hidden="1" customWidth="1"/>
    <col min="7" max="8" width="8.5" style="18" hidden="1" customWidth="1"/>
    <col min="9" max="10" width="10.25" style="18" hidden="1" customWidth="1"/>
    <col min="11" max="13" width="10.25" style="155" hidden="1" customWidth="1"/>
    <col min="14" max="17" width="11" style="18" customWidth="1"/>
    <col min="18" max="16384" width="9" style="18"/>
  </cols>
  <sheetData>
    <row r="1" spans="1:18" ht="18.75">
      <c r="A1" s="131"/>
      <c r="J1" s="153" t="s">
        <v>10</v>
      </c>
      <c r="K1" s="153"/>
      <c r="L1" s="153"/>
      <c r="M1" s="222"/>
      <c r="N1" s="153"/>
      <c r="O1" s="153"/>
      <c r="P1" s="199"/>
      <c r="Q1" s="153"/>
      <c r="R1" s="153"/>
    </row>
    <row r="2" spans="1:18" ht="56.25" customHeight="1">
      <c r="J2" s="238" t="s">
        <v>172</v>
      </c>
      <c r="K2" s="238"/>
      <c r="L2" s="238"/>
      <c r="M2" s="238"/>
      <c r="N2" s="238"/>
      <c r="O2" s="238"/>
      <c r="P2" s="238"/>
      <c r="Q2" s="238"/>
      <c r="R2" s="62"/>
    </row>
    <row r="3" spans="1:18">
      <c r="K3" s="18"/>
      <c r="L3" s="18"/>
      <c r="M3" s="18"/>
    </row>
    <row r="4" spans="1:18">
      <c r="K4" s="18"/>
      <c r="L4" s="18"/>
      <c r="M4" s="18"/>
    </row>
    <row r="5" spans="1:18" ht="18.75">
      <c r="A5" s="240" t="s">
        <v>1</v>
      </c>
      <c r="B5" s="240"/>
      <c r="C5" s="240"/>
      <c r="D5" s="240"/>
      <c r="E5" s="240"/>
      <c r="F5" s="240"/>
      <c r="G5" s="240"/>
      <c r="H5" s="240"/>
      <c r="I5" s="240"/>
      <c r="J5" s="240"/>
      <c r="K5" s="240"/>
      <c r="L5" s="240"/>
      <c r="M5" s="240"/>
      <c r="N5" s="240"/>
      <c r="O5" s="240"/>
      <c r="P5" s="240"/>
      <c r="Q5" s="240"/>
    </row>
    <row r="6" spans="1:18" ht="18.75">
      <c r="A6" s="240" t="s">
        <v>9</v>
      </c>
      <c r="B6" s="240"/>
      <c r="C6" s="240"/>
      <c r="D6" s="240"/>
      <c r="E6" s="240"/>
      <c r="F6" s="240"/>
      <c r="G6" s="240"/>
      <c r="H6" s="240"/>
      <c r="I6" s="240"/>
      <c r="J6" s="240"/>
      <c r="K6" s="240"/>
      <c r="L6" s="240"/>
      <c r="M6" s="240"/>
      <c r="N6" s="240"/>
      <c r="O6" s="240"/>
      <c r="P6" s="240"/>
      <c r="Q6" s="240"/>
    </row>
    <row r="7" spans="1:18" ht="18.75">
      <c r="A7" s="240" t="s">
        <v>7</v>
      </c>
      <c r="B7" s="240"/>
      <c r="C7" s="240"/>
      <c r="D7" s="240"/>
      <c r="E7" s="240"/>
      <c r="F7" s="240"/>
      <c r="G7" s="240"/>
      <c r="H7" s="240"/>
      <c r="I7" s="240"/>
      <c r="J7" s="240"/>
      <c r="K7" s="240"/>
      <c r="L7" s="240"/>
      <c r="M7" s="240"/>
      <c r="N7" s="240"/>
      <c r="O7" s="240"/>
      <c r="P7" s="240"/>
      <c r="Q7" s="240"/>
    </row>
    <row r="8" spans="1:18" ht="18.75">
      <c r="A8" s="240" t="s">
        <v>8</v>
      </c>
      <c r="B8" s="240"/>
      <c r="C8" s="240"/>
      <c r="D8" s="240"/>
      <c r="E8" s="240"/>
      <c r="F8" s="240"/>
      <c r="G8" s="240"/>
      <c r="H8" s="240"/>
      <c r="I8" s="240"/>
      <c r="J8" s="240"/>
      <c r="K8" s="240"/>
      <c r="L8" s="240"/>
      <c r="M8" s="240"/>
      <c r="N8" s="240"/>
      <c r="O8" s="240"/>
      <c r="P8" s="240"/>
      <c r="Q8" s="240"/>
    </row>
    <row r="9" spans="1:18" ht="18.75">
      <c r="A9" s="19"/>
      <c r="K9" s="18"/>
      <c r="L9" s="18"/>
      <c r="M9" s="18"/>
    </row>
    <row r="10" spans="1:18">
      <c r="A10" s="239" t="s">
        <v>19</v>
      </c>
      <c r="B10" s="239" t="s">
        <v>4</v>
      </c>
      <c r="C10" s="239" t="s">
        <v>2</v>
      </c>
      <c r="D10" s="239" t="s">
        <v>68</v>
      </c>
      <c r="E10" s="239" t="s">
        <v>5</v>
      </c>
      <c r="F10" s="239"/>
      <c r="G10" s="239"/>
      <c r="H10" s="239"/>
      <c r="I10" s="239"/>
      <c r="J10" s="239"/>
      <c r="K10" s="239"/>
      <c r="L10" s="239"/>
      <c r="M10" s="239"/>
      <c r="N10" s="239"/>
      <c r="O10" s="239"/>
      <c r="P10" s="239"/>
      <c r="Q10" s="239"/>
    </row>
    <row r="11" spans="1:18" ht="52.5" customHeight="1">
      <c r="A11" s="239"/>
      <c r="B11" s="239"/>
      <c r="C11" s="239"/>
      <c r="D11" s="239"/>
      <c r="E11" s="239" t="s">
        <v>56</v>
      </c>
      <c r="F11" s="239" t="s">
        <v>57</v>
      </c>
      <c r="G11" s="241" t="s">
        <v>60</v>
      </c>
      <c r="H11" s="239" t="s">
        <v>53</v>
      </c>
      <c r="I11" s="239" t="s">
        <v>54</v>
      </c>
      <c r="J11" s="239" t="s">
        <v>55</v>
      </c>
      <c r="K11" s="242" t="s">
        <v>58</v>
      </c>
      <c r="L11" s="242" t="s">
        <v>230</v>
      </c>
      <c r="M11" s="242" t="s">
        <v>219</v>
      </c>
      <c r="N11" s="239" t="s">
        <v>6</v>
      </c>
      <c r="O11" s="239"/>
      <c r="P11" s="239"/>
      <c r="Q11" s="239"/>
    </row>
    <row r="12" spans="1:18">
      <c r="A12" s="239"/>
      <c r="B12" s="239"/>
      <c r="C12" s="239"/>
      <c r="D12" s="239"/>
      <c r="E12" s="239"/>
      <c r="F12" s="239"/>
      <c r="G12" s="241"/>
      <c r="H12" s="239"/>
      <c r="I12" s="239"/>
      <c r="J12" s="239"/>
      <c r="K12" s="243"/>
      <c r="L12" s="243"/>
      <c r="M12" s="243"/>
      <c r="N12" s="172">
        <v>2023</v>
      </c>
      <c r="O12" s="172">
        <f>N12+1</f>
        <v>2024</v>
      </c>
      <c r="P12" s="220" t="s">
        <v>59</v>
      </c>
      <c r="Q12" s="220" t="s">
        <v>296</v>
      </c>
    </row>
    <row r="13" spans="1:18">
      <c r="A13" s="2">
        <v>1</v>
      </c>
      <c r="B13" s="172">
        <v>2</v>
      </c>
      <c r="C13" s="172">
        <v>3</v>
      </c>
      <c r="D13" s="172">
        <v>4</v>
      </c>
      <c r="E13" s="172">
        <v>5</v>
      </c>
      <c r="F13" s="172">
        <v>6</v>
      </c>
      <c r="G13" s="172">
        <v>7</v>
      </c>
      <c r="H13" s="172">
        <v>8</v>
      </c>
      <c r="I13" s="172">
        <v>9</v>
      </c>
      <c r="J13" s="172">
        <v>10</v>
      </c>
      <c r="K13" s="172">
        <v>11</v>
      </c>
      <c r="L13" s="172">
        <v>12</v>
      </c>
      <c r="M13" s="220">
        <v>13</v>
      </c>
      <c r="N13" s="172">
        <v>14</v>
      </c>
      <c r="O13" s="172">
        <v>15</v>
      </c>
      <c r="P13" s="197">
        <v>16</v>
      </c>
      <c r="Q13" s="172">
        <v>17</v>
      </c>
    </row>
    <row r="14" spans="1:18">
      <c r="A14" s="2">
        <v>1</v>
      </c>
      <c r="B14" s="249" t="s">
        <v>254</v>
      </c>
      <c r="C14" s="250"/>
      <c r="D14" s="250"/>
      <c r="E14" s="250"/>
      <c r="F14" s="250"/>
      <c r="G14" s="250"/>
      <c r="H14" s="250"/>
      <c r="I14" s="250"/>
      <c r="J14" s="250"/>
      <c r="K14" s="250"/>
      <c r="L14" s="250"/>
      <c r="M14" s="250"/>
      <c r="N14" s="250"/>
      <c r="O14" s="250"/>
      <c r="P14" s="250"/>
      <c r="Q14" s="250"/>
    </row>
    <row r="15" spans="1:18" ht="157.5" customHeight="1">
      <c r="A15" s="20" t="s">
        <v>3</v>
      </c>
      <c r="B15" s="97" t="s">
        <v>273</v>
      </c>
      <c r="C15" s="172" t="s">
        <v>87</v>
      </c>
      <c r="D15" s="172">
        <v>100</v>
      </c>
      <c r="E15" s="172">
        <v>100</v>
      </c>
      <c r="F15" s="172">
        <v>100</v>
      </c>
      <c r="G15" s="172">
        <v>100</v>
      </c>
      <c r="H15" s="172">
        <v>100</v>
      </c>
      <c r="I15" s="172">
        <v>100</v>
      </c>
      <c r="J15" s="172">
        <v>100</v>
      </c>
      <c r="K15" s="172">
        <v>100</v>
      </c>
      <c r="L15" s="172">
        <v>100</v>
      </c>
      <c r="M15" s="220">
        <v>100</v>
      </c>
      <c r="N15" s="172">
        <v>100</v>
      </c>
      <c r="O15" s="172">
        <v>100</v>
      </c>
      <c r="P15" s="197">
        <v>100</v>
      </c>
      <c r="Q15" s="172">
        <v>100</v>
      </c>
    </row>
    <row r="16" spans="1:18" ht="46.5" customHeight="1">
      <c r="A16" s="22">
        <v>2</v>
      </c>
      <c r="B16" s="249" t="s">
        <v>253</v>
      </c>
      <c r="C16" s="250"/>
      <c r="D16" s="250"/>
      <c r="E16" s="250"/>
      <c r="F16" s="250"/>
      <c r="G16" s="250"/>
      <c r="H16" s="250"/>
      <c r="I16" s="250"/>
      <c r="J16" s="250"/>
      <c r="K16" s="250"/>
      <c r="L16" s="250"/>
      <c r="M16" s="250"/>
      <c r="N16" s="250"/>
      <c r="O16" s="250"/>
      <c r="P16" s="250"/>
      <c r="Q16" s="250"/>
    </row>
    <row r="17" spans="1:24" ht="69.75" customHeight="1">
      <c r="A17" s="22" t="s">
        <v>65</v>
      </c>
      <c r="B17" s="21" t="s">
        <v>93</v>
      </c>
      <c r="C17" s="9" t="s">
        <v>98</v>
      </c>
      <c r="D17" s="2">
        <v>122</v>
      </c>
      <c r="E17" s="196">
        <v>122</v>
      </c>
      <c r="F17" s="196">
        <v>4</v>
      </c>
      <c r="G17" s="196">
        <v>143</v>
      </c>
      <c r="H17" s="196">
        <v>143</v>
      </c>
      <c r="I17" s="196">
        <v>145</v>
      </c>
      <c r="J17" s="196">
        <v>125</v>
      </c>
      <c r="K17" s="196">
        <v>103</v>
      </c>
      <c r="L17" s="196">
        <v>100</v>
      </c>
      <c r="M17" s="220" t="s">
        <v>271</v>
      </c>
      <c r="N17" s="196" t="s">
        <v>271</v>
      </c>
      <c r="O17" s="196" t="s">
        <v>270</v>
      </c>
      <c r="P17" s="197" t="s">
        <v>270</v>
      </c>
      <c r="Q17" s="196" t="s">
        <v>270</v>
      </c>
    </row>
    <row r="18" spans="1:24" s="156" customFormat="1" ht="50.25" customHeight="1">
      <c r="A18" s="187" t="s">
        <v>89</v>
      </c>
      <c r="B18" s="188" t="s">
        <v>212</v>
      </c>
      <c r="C18" s="188" t="s">
        <v>98</v>
      </c>
      <c r="D18" s="183">
        <v>0</v>
      </c>
      <c r="E18" s="183">
        <v>0</v>
      </c>
      <c r="F18" s="183">
        <v>0</v>
      </c>
      <c r="G18" s="183">
        <v>0</v>
      </c>
      <c r="H18" s="183">
        <v>11</v>
      </c>
      <c r="I18" s="183">
        <v>31</v>
      </c>
      <c r="J18" s="183">
        <v>32</v>
      </c>
      <c r="K18" s="183">
        <v>0</v>
      </c>
      <c r="L18" s="183">
        <v>0</v>
      </c>
      <c r="M18" s="183" t="s">
        <v>231</v>
      </c>
      <c r="N18" s="183" t="s">
        <v>231</v>
      </c>
      <c r="O18" s="183">
        <v>0</v>
      </c>
      <c r="P18" s="183">
        <v>0</v>
      </c>
      <c r="Q18" s="183">
        <v>0</v>
      </c>
    </row>
    <row r="19" spans="1:24" ht="22.5" customHeight="1">
      <c r="A19" s="22">
        <v>3</v>
      </c>
      <c r="B19" s="246" t="s">
        <v>255</v>
      </c>
      <c r="C19" s="247"/>
      <c r="D19" s="247"/>
      <c r="E19" s="247"/>
      <c r="F19" s="247"/>
      <c r="G19" s="247"/>
      <c r="H19" s="247"/>
      <c r="I19" s="247"/>
      <c r="J19" s="247"/>
      <c r="K19" s="247"/>
      <c r="L19" s="247"/>
      <c r="M19" s="247"/>
      <c r="N19" s="247"/>
      <c r="O19" s="247"/>
      <c r="P19" s="247"/>
      <c r="Q19" s="248"/>
      <c r="X19" s="18" t="s">
        <v>142</v>
      </c>
    </row>
    <row r="20" spans="1:24" ht="52.5" customHeight="1">
      <c r="A20" s="20" t="s">
        <v>80</v>
      </c>
      <c r="B20" s="21" t="s">
        <v>95</v>
      </c>
      <c r="C20" s="9" t="s">
        <v>97</v>
      </c>
      <c r="D20" s="2"/>
      <c r="E20" s="2">
        <v>20</v>
      </c>
      <c r="F20" s="2">
        <v>20</v>
      </c>
      <c r="G20" s="2">
        <v>4</v>
      </c>
      <c r="H20" s="2" t="s">
        <v>215</v>
      </c>
      <c r="I20" s="2" t="s">
        <v>215</v>
      </c>
      <c r="J20" s="2" t="s">
        <v>215</v>
      </c>
      <c r="K20" s="172">
        <v>4</v>
      </c>
      <c r="L20" s="172">
        <v>4</v>
      </c>
      <c r="M20" s="228" t="s">
        <v>215</v>
      </c>
      <c r="N20" s="228" t="s">
        <v>215</v>
      </c>
      <c r="O20" s="228" t="s">
        <v>298</v>
      </c>
      <c r="P20" s="228" t="s">
        <v>299</v>
      </c>
      <c r="Q20" s="228" t="s">
        <v>299</v>
      </c>
    </row>
    <row r="21" spans="1:24" ht="51.75" customHeight="1">
      <c r="A21" s="22">
        <v>4</v>
      </c>
      <c r="B21" s="246" t="s">
        <v>256</v>
      </c>
      <c r="C21" s="247"/>
      <c r="D21" s="247"/>
      <c r="E21" s="247"/>
      <c r="F21" s="247"/>
      <c r="G21" s="247"/>
      <c r="H21" s="247"/>
      <c r="I21" s="247"/>
      <c r="J21" s="247"/>
      <c r="K21" s="247"/>
      <c r="L21" s="247"/>
      <c r="M21" s="247"/>
      <c r="N21" s="247"/>
      <c r="O21" s="247"/>
      <c r="P21" s="247"/>
      <c r="Q21" s="248"/>
    </row>
    <row r="22" spans="1:24" ht="171.75" customHeight="1">
      <c r="A22" s="20" t="s">
        <v>81</v>
      </c>
      <c r="B22" s="9" t="s">
        <v>96</v>
      </c>
      <c r="C22" s="9" t="s">
        <v>188</v>
      </c>
      <c r="D22" s="9">
        <v>5</v>
      </c>
      <c r="E22" s="9">
        <v>5</v>
      </c>
      <c r="F22" s="9">
        <v>5</v>
      </c>
      <c r="G22" s="9">
        <v>5</v>
      </c>
      <c r="H22" s="9">
        <v>5</v>
      </c>
      <c r="I22" s="9">
        <v>5</v>
      </c>
      <c r="J22" s="9">
        <v>5</v>
      </c>
      <c r="K22" s="173">
        <v>5</v>
      </c>
      <c r="L22" s="173">
        <v>5</v>
      </c>
      <c r="M22" s="221">
        <v>5</v>
      </c>
      <c r="N22" s="9">
        <v>5</v>
      </c>
      <c r="O22" s="9">
        <v>5</v>
      </c>
      <c r="P22" s="198">
        <v>5</v>
      </c>
      <c r="Q22" s="9">
        <v>5</v>
      </c>
    </row>
    <row r="23" spans="1:24" ht="110.25" customHeight="1" outlineLevel="1">
      <c r="A23" s="244" t="s">
        <v>189</v>
      </c>
      <c r="B23" s="244"/>
      <c r="C23" s="244"/>
      <c r="D23" s="244"/>
      <c r="E23" s="244"/>
      <c r="F23" s="244"/>
      <c r="G23" s="244"/>
      <c r="H23" s="244"/>
      <c r="I23" s="244"/>
      <c r="J23" s="244"/>
      <c r="K23" s="244"/>
      <c r="L23" s="244"/>
      <c r="M23" s="244"/>
      <c r="N23" s="244"/>
      <c r="O23" s="244"/>
      <c r="P23" s="244"/>
      <c r="Q23" s="244"/>
    </row>
    <row r="24" spans="1:24" ht="38.25" hidden="1" customHeight="1">
      <c r="A24" s="245"/>
      <c r="B24" s="245"/>
      <c r="C24" s="245"/>
      <c r="D24" s="245"/>
      <c r="E24" s="245"/>
      <c r="F24" s="245"/>
      <c r="G24" s="245"/>
      <c r="H24" s="245"/>
      <c r="I24" s="245"/>
      <c r="J24" s="245"/>
      <c r="K24" s="245"/>
      <c r="L24" s="245"/>
      <c r="M24" s="245"/>
      <c r="N24" s="245"/>
      <c r="O24" s="245"/>
      <c r="P24" s="245"/>
      <c r="Q24" s="245"/>
    </row>
    <row r="25" spans="1:24" ht="18.75">
      <c r="A25" s="19"/>
    </row>
  </sheetData>
  <mergeCells count="26">
    <mergeCell ref="C10:C12"/>
    <mergeCell ref="D10:D12"/>
    <mergeCell ref="F11:F12"/>
    <mergeCell ref="A23:Q23"/>
    <mergeCell ref="A24:Q24"/>
    <mergeCell ref="B21:Q21"/>
    <mergeCell ref="B19:Q19"/>
    <mergeCell ref="B14:Q14"/>
    <mergeCell ref="B16:Q16"/>
    <mergeCell ref="M11:M12"/>
    <mergeCell ref="J2:Q2"/>
    <mergeCell ref="J11:J12"/>
    <mergeCell ref="N11:Q11"/>
    <mergeCell ref="A5:Q5"/>
    <mergeCell ref="A6:Q6"/>
    <mergeCell ref="G11:G12"/>
    <mergeCell ref="L11:L12"/>
    <mergeCell ref="K11:K12"/>
    <mergeCell ref="E11:E12"/>
    <mergeCell ref="A7:Q7"/>
    <mergeCell ref="A8:Q8"/>
    <mergeCell ref="H11:H12"/>
    <mergeCell ref="I11:I12"/>
    <mergeCell ref="E10:Q10"/>
    <mergeCell ref="A10:A12"/>
    <mergeCell ref="B10:B12"/>
  </mergeCells>
  <pageMargins left="0.78740157480314965" right="0.78740157480314965" top="1.1811023622047245" bottom="0.39370078740157483" header="0.31496062992125984" footer="0.31496062992125984"/>
  <pageSetup paperSize="9" fitToHeight="0" orientation="landscape" r:id="rId1"/>
</worksheet>
</file>

<file path=xl/worksheets/sheet10.xml><?xml version="1.0" encoding="utf-8"?>
<worksheet xmlns="http://schemas.openxmlformats.org/spreadsheetml/2006/main" xmlns:r="http://schemas.openxmlformats.org/officeDocument/2006/relationships">
  <sheetPr>
    <tabColor theme="9" tint="0.39997558519241921"/>
  </sheetPr>
  <dimension ref="A1:H19"/>
  <sheetViews>
    <sheetView view="pageBreakPreview" topLeftCell="A16" zoomScale="115" zoomScaleNormal="100" zoomScaleSheetLayoutView="115" workbookViewId="0">
      <selection activeCell="H9" sqref="H9"/>
    </sheetView>
  </sheetViews>
  <sheetFormatPr defaultRowHeight="15.75"/>
  <cols>
    <col min="2" max="2" width="27.375" customWidth="1"/>
    <col min="3" max="3" width="11.375" customWidth="1"/>
    <col min="4" max="4" width="14.75" customWidth="1"/>
    <col min="5" max="8" width="12.125" customWidth="1"/>
    <col min="9" max="9" width="1.25" customWidth="1"/>
  </cols>
  <sheetData>
    <row r="1" spans="1:8" ht="18.75">
      <c r="A1" s="124"/>
      <c r="B1" s="125"/>
      <c r="C1" s="125"/>
      <c r="D1" s="125"/>
      <c r="E1" s="127" t="s">
        <v>187</v>
      </c>
      <c r="G1" s="126"/>
      <c r="H1" s="126"/>
    </row>
    <row r="2" spans="1:8" ht="75.75" customHeight="1">
      <c r="A2" s="124"/>
      <c r="B2" s="125"/>
      <c r="C2" s="125"/>
      <c r="D2" s="125"/>
      <c r="E2" s="282" t="s">
        <v>261</v>
      </c>
      <c r="F2" s="282"/>
      <c r="G2" s="282"/>
      <c r="H2" s="282"/>
    </row>
    <row r="3" spans="1:8">
      <c r="A3" s="124"/>
      <c r="B3" s="125"/>
      <c r="C3" s="125"/>
      <c r="D3" s="125"/>
      <c r="E3" s="125"/>
      <c r="F3" s="125"/>
      <c r="G3" s="125"/>
      <c r="H3" s="125"/>
    </row>
    <row r="4" spans="1:8" ht="18.75">
      <c r="A4" s="283" t="s">
        <v>1</v>
      </c>
      <c r="B4" s="283"/>
      <c r="C4" s="283"/>
      <c r="D4" s="283"/>
      <c r="E4" s="283"/>
      <c r="F4" s="283"/>
      <c r="G4" s="283"/>
      <c r="H4" s="283"/>
    </row>
    <row r="5" spans="1:8" ht="18.75">
      <c r="A5" s="284" t="s">
        <v>257</v>
      </c>
      <c r="B5" s="284"/>
      <c r="C5" s="284"/>
      <c r="D5" s="284"/>
      <c r="E5" s="284"/>
      <c r="F5" s="284"/>
      <c r="G5" s="284"/>
      <c r="H5" s="284"/>
    </row>
    <row r="6" spans="1:8" ht="18.75">
      <c r="A6" s="284" t="s">
        <v>240</v>
      </c>
      <c r="B6" s="284"/>
      <c r="C6" s="284"/>
      <c r="D6" s="284"/>
      <c r="E6" s="284"/>
      <c r="F6" s="284"/>
      <c r="G6" s="284"/>
      <c r="H6" s="284"/>
    </row>
    <row r="8" spans="1:8" ht="15.75" customHeight="1">
      <c r="A8" s="239" t="s">
        <v>19</v>
      </c>
      <c r="B8" s="239" t="s">
        <v>46</v>
      </c>
      <c r="C8" s="239" t="s">
        <v>2</v>
      </c>
      <c r="D8" s="239" t="s">
        <v>47</v>
      </c>
      <c r="E8" s="239" t="s">
        <v>48</v>
      </c>
      <c r="F8" s="239"/>
      <c r="G8" s="239"/>
      <c r="H8" s="239"/>
    </row>
    <row r="9" spans="1:8">
      <c r="A9" s="239"/>
      <c r="B9" s="239"/>
      <c r="C9" s="239"/>
      <c r="D9" s="239"/>
      <c r="E9" s="224" t="s">
        <v>226</v>
      </c>
      <c r="F9" s="224" t="s">
        <v>227</v>
      </c>
      <c r="G9" s="224" t="s">
        <v>59</v>
      </c>
      <c r="H9" s="224" t="s">
        <v>296</v>
      </c>
    </row>
    <row r="10" spans="1:8">
      <c r="A10" s="154">
        <v>1</v>
      </c>
      <c r="B10" s="154">
        <v>2</v>
      </c>
      <c r="C10" s="154">
        <v>3</v>
      </c>
      <c r="D10" s="154">
        <v>4</v>
      </c>
      <c r="E10" s="154">
        <v>5</v>
      </c>
      <c r="F10" s="154">
        <v>6</v>
      </c>
      <c r="G10" s="154">
        <v>7</v>
      </c>
      <c r="H10" s="154">
        <v>8</v>
      </c>
    </row>
    <row r="11" spans="1:8" ht="45.75" customHeight="1">
      <c r="A11" s="279" t="s">
        <v>264</v>
      </c>
      <c r="B11" s="280"/>
      <c r="C11" s="280"/>
      <c r="D11" s="280"/>
      <c r="E11" s="280"/>
      <c r="F11" s="280"/>
      <c r="G11" s="280"/>
      <c r="H11" s="281"/>
    </row>
    <row r="12" spans="1:8" ht="45.75" customHeight="1">
      <c r="A12" s="279" t="s">
        <v>265</v>
      </c>
      <c r="B12" s="280"/>
      <c r="C12" s="280"/>
      <c r="D12" s="280"/>
      <c r="E12" s="280"/>
      <c r="F12" s="280"/>
      <c r="G12" s="280"/>
      <c r="H12" s="281"/>
    </row>
    <row r="13" spans="1:8" ht="115.5" customHeight="1">
      <c r="A13" s="20" t="s">
        <v>3</v>
      </c>
      <c r="B13" s="41" t="s">
        <v>266</v>
      </c>
      <c r="C13" s="175" t="s">
        <v>242</v>
      </c>
      <c r="D13" s="175" t="s">
        <v>63</v>
      </c>
      <c r="E13" s="121">
        <v>1</v>
      </c>
      <c r="F13" s="15">
        <v>1</v>
      </c>
      <c r="G13" s="15">
        <v>1</v>
      </c>
      <c r="H13" s="15">
        <v>1</v>
      </c>
    </row>
    <row r="14" spans="1:8" ht="46.5" customHeight="1">
      <c r="A14" s="279" t="s">
        <v>241</v>
      </c>
      <c r="B14" s="280"/>
      <c r="C14" s="280"/>
      <c r="D14" s="280"/>
      <c r="E14" s="280"/>
      <c r="F14" s="280"/>
      <c r="G14" s="280"/>
      <c r="H14" s="281"/>
    </row>
    <row r="15" spans="1:8" ht="38.25" customHeight="1">
      <c r="A15" s="279" t="s">
        <v>260</v>
      </c>
      <c r="B15" s="280"/>
      <c r="C15" s="280"/>
      <c r="D15" s="280"/>
      <c r="E15" s="280"/>
      <c r="F15" s="280"/>
      <c r="G15" s="280"/>
      <c r="H15" s="281"/>
    </row>
    <row r="16" spans="1:8" ht="165">
      <c r="A16" s="196" t="s">
        <v>64</v>
      </c>
      <c r="B16" s="41" t="s">
        <v>243</v>
      </c>
      <c r="C16" s="196" t="s">
        <v>242</v>
      </c>
      <c r="D16" s="196" t="s">
        <v>63</v>
      </c>
      <c r="E16" s="121">
        <v>1</v>
      </c>
      <c r="F16" s="15">
        <v>1</v>
      </c>
      <c r="G16" s="15">
        <v>1</v>
      </c>
      <c r="H16" s="15">
        <v>1</v>
      </c>
    </row>
    <row r="17" spans="1:8" ht="48" customHeight="1">
      <c r="A17" s="279" t="s">
        <v>267</v>
      </c>
      <c r="B17" s="280"/>
      <c r="C17" s="280"/>
      <c r="D17" s="280"/>
      <c r="E17" s="280"/>
      <c r="F17" s="280"/>
      <c r="G17" s="280"/>
      <c r="H17" s="281"/>
    </row>
    <row r="18" spans="1:8" ht="15.75" customHeight="1">
      <c r="A18" s="279" t="s">
        <v>268</v>
      </c>
      <c r="B18" s="280"/>
      <c r="C18" s="280"/>
      <c r="D18" s="280"/>
      <c r="E18" s="280"/>
      <c r="F18" s="280"/>
      <c r="G18" s="280"/>
      <c r="H18" s="281"/>
    </row>
    <row r="19" spans="1:8" ht="83.25" customHeight="1">
      <c r="A19" s="20" t="s">
        <v>66</v>
      </c>
      <c r="B19" s="41" t="s">
        <v>269</v>
      </c>
      <c r="C19" s="175" t="s">
        <v>242</v>
      </c>
      <c r="D19" s="175" t="s">
        <v>63</v>
      </c>
      <c r="E19" s="121">
        <v>1</v>
      </c>
      <c r="F19" s="15">
        <v>1</v>
      </c>
      <c r="G19" s="15">
        <v>1</v>
      </c>
      <c r="H19" s="15">
        <v>1</v>
      </c>
    </row>
  </sheetData>
  <mergeCells count="15">
    <mergeCell ref="E2:H2"/>
    <mergeCell ref="A8:A9"/>
    <mergeCell ref="B8:B9"/>
    <mergeCell ref="C8:C9"/>
    <mergeCell ref="D8:D9"/>
    <mergeCell ref="E8:H8"/>
    <mergeCell ref="A4:H4"/>
    <mergeCell ref="A5:H5"/>
    <mergeCell ref="A6:H6"/>
    <mergeCell ref="A18:H18"/>
    <mergeCell ref="A15:H15"/>
    <mergeCell ref="A11:H11"/>
    <mergeCell ref="A12:H12"/>
    <mergeCell ref="A14:H14"/>
    <mergeCell ref="A17:H17"/>
  </mergeCells>
  <pageMargins left="0.7" right="0.7" top="0.75" bottom="0.75" header="0.3" footer="0.3"/>
  <pageSetup paperSize="9" scale="85" orientation="landscape" r:id="rId1"/>
  <colBreaks count="1" manualBreakCount="1">
    <brk id="8" max="1048575" man="1"/>
  </colBreaks>
</worksheet>
</file>

<file path=xl/worksheets/sheet11.xml><?xml version="1.0" encoding="utf-8"?>
<worksheet xmlns="http://schemas.openxmlformats.org/spreadsheetml/2006/main" xmlns:r="http://schemas.openxmlformats.org/officeDocument/2006/relationships">
  <sheetPr>
    <tabColor theme="9" tint="0.39997558519241921"/>
  </sheetPr>
  <dimension ref="A1:O32"/>
  <sheetViews>
    <sheetView view="pageBreakPreview" topLeftCell="A13" zoomScale="85" zoomScaleNormal="100" zoomScaleSheetLayoutView="85" workbookViewId="0">
      <selection activeCell="L21" sqref="L21"/>
    </sheetView>
  </sheetViews>
  <sheetFormatPr defaultRowHeight="18.75"/>
  <cols>
    <col min="1" max="1" width="4.75" style="210" customWidth="1"/>
    <col min="2" max="2" width="30.125" style="55" customWidth="1"/>
    <col min="3" max="3" width="24.5" style="55" customWidth="1"/>
    <col min="4" max="5" width="7.375" style="55" customWidth="1"/>
    <col min="6" max="6" width="14.5" style="55" customWidth="1"/>
    <col min="7" max="7" width="5.75" style="55" customWidth="1"/>
    <col min="8" max="8" width="12" style="55" hidden="1" customWidth="1"/>
    <col min="9" max="11" width="12" style="55" customWidth="1"/>
    <col min="12" max="12" width="15.875" style="55" customWidth="1"/>
    <col min="13" max="13" width="42.375" style="55" customWidth="1"/>
    <col min="14" max="16384" width="9" style="55"/>
  </cols>
  <sheetData>
    <row r="1" spans="1:15" ht="93.75" customHeight="1">
      <c r="L1" s="238" t="s">
        <v>277</v>
      </c>
      <c r="M1" s="238"/>
    </row>
    <row r="3" spans="1:15" customFormat="1">
      <c r="A3" s="283" t="s">
        <v>1</v>
      </c>
      <c r="B3" s="283"/>
      <c r="C3" s="283"/>
      <c r="D3" s="283"/>
      <c r="E3" s="283"/>
      <c r="F3" s="283"/>
      <c r="G3" s="283"/>
      <c r="H3" s="283"/>
      <c r="I3" s="283"/>
      <c r="J3" s="283"/>
      <c r="K3" s="283"/>
      <c r="L3" s="283"/>
      <c r="M3" s="283"/>
      <c r="N3" s="283"/>
      <c r="O3" s="283"/>
    </row>
    <row r="4" spans="1:15" customFormat="1" ht="18.75" customHeight="1">
      <c r="A4" s="284" t="s">
        <v>289</v>
      </c>
      <c r="B4" s="284"/>
      <c r="C4" s="284"/>
      <c r="D4" s="284"/>
      <c r="E4" s="284"/>
      <c r="F4" s="284"/>
      <c r="G4" s="284"/>
      <c r="H4" s="284"/>
      <c r="I4" s="284"/>
      <c r="J4" s="284"/>
      <c r="K4" s="284"/>
      <c r="L4" s="284"/>
      <c r="M4" s="284"/>
      <c r="N4" s="284"/>
      <c r="O4" s="284"/>
    </row>
    <row r="5" spans="1:15" customFormat="1" ht="18.75" customHeight="1">
      <c r="A5" s="284" t="s">
        <v>240</v>
      </c>
      <c r="B5" s="284"/>
      <c r="C5" s="284"/>
      <c r="D5" s="284"/>
      <c r="E5" s="284"/>
      <c r="F5" s="284"/>
      <c r="G5" s="284"/>
      <c r="H5" s="284"/>
      <c r="I5" s="284"/>
      <c r="J5" s="284"/>
      <c r="K5" s="284"/>
      <c r="L5" s="284"/>
      <c r="M5" s="284"/>
      <c r="N5" s="284"/>
      <c r="O5" s="284"/>
    </row>
    <row r="7" spans="1:15" ht="18.75" customHeight="1">
      <c r="A7" s="239" t="s">
        <v>19</v>
      </c>
      <c r="B7" s="239" t="s">
        <v>49</v>
      </c>
      <c r="C7" s="239" t="s">
        <v>26</v>
      </c>
      <c r="D7" s="239" t="s">
        <v>24</v>
      </c>
      <c r="E7" s="239"/>
      <c r="F7" s="239"/>
      <c r="G7" s="239"/>
      <c r="H7" s="260"/>
      <c r="I7" s="260"/>
      <c r="J7" s="260"/>
      <c r="K7" s="260"/>
      <c r="L7" s="261"/>
      <c r="M7" s="239" t="s">
        <v>51</v>
      </c>
    </row>
    <row r="8" spans="1:15" ht="117.75" customHeight="1">
      <c r="A8" s="239"/>
      <c r="B8" s="239"/>
      <c r="C8" s="239"/>
      <c r="D8" s="209" t="s">
        <v>26</v>
      </c>
      <c r="E8" s="209" t="s">
        <v>27</v>
      </c>
      <c r="F8" s="209" t="s">
        <v>28</v>
      </c>
      <c r="G8" s="209" t="s">
        <v>29</v>
      </c>
      <c r="H8" s="209">
        <v>2023</v>
      </c>
      <c r="I8" s="209">
        <v>2024</v>
      </c>
      <c r="J8" s="209">
        <v>2025</v>
      </c>
      <c r="K8" s="223">
        <v>2026</v>
      </c>
      <c r="L8" s="209" t="s">
        <v>52</v>
      </c>
      <c r="M8" s="239"/>
    </row>
    <row r="9" spans="1:15">
      <c r="A9" s="209">
        <v>1</v>
      </c>
      <c r="B9" s="209">
        <v>2</v>
      </c>
      <c r="C9" s="209">
        <v>3</v>
      </c>
      <c r="D9" s="209">
        <v>4</v>
      </c>
      <c r="E9" s="209">
        <v>5</v>
      </c>
      <c r="F9" s="209">
        <v>6</v>
      </c>
      <c r="G9" s="209">
        <v>7</v>
      </c>
      <c r="H9" s="209">
        <v>9</v>
      </c>
      <c r="I9" s="209">
        <v>10</v>
      </c>
      <c r="J9" s="209">
        <v>11</v>
      </c>
      <c r="K9" s="223">
        <v>12</v>
      </c>
      <c r="L9" s="209">
        <v>13</v>
      </c>
      <c r="M9" s="209">
        <v>14</v>
      </c>
    </row>
    <row r="10" spans="1:15" s="56" customFormat="1">
      <c r="A10" s="256" t="s">
        <v>279</v>
      </c>
      <c r="B10" s="257"/>
      <c r="C10" s="257"/>
      <c r="D10" s="257"/>
      <c r="E10" s="257"/>
      <c r="F10" s="257"/>
      <c r="G10" s="257"/>
      <c r="H10" s="257"/>
      <c r="I10" s="257"/>
      <c r="J10" s="257"/>
      <c r="K10" s="257"/>
      <c r="L10" s="257"/>
      <c r="M10" s="259"/>
    </row>
    <row r="11" spans="1:15" s="56" customFormat="1" ht="35.25" customHeight="1">
      <c r="A11" s="256" t="s">
        <v>278</v>
      </c>
      <c r="B11" s="257"/>
      <c r="C11" s="257"/>
      <c r="D11" s="257"/>
      <c r="E11" s="257"/>
      <c r="F11" s="257"/>
      <c r="G11" s="257"/>
      <c r="H11" s="258"/>
      <c r="I11" s="258"/>
      <c r="J11" s="258"/>
      <c r="K11" s="258"/>
      <c r="L11" s="257"/>
      <c r="M11" s="259"/>
    </row>
    <row r="12" spans="1:15" ht="94.5">
      <c r="A12" s="20" t="s">
        <v>3</v>
      </c>
      <c r="B12" s="167" t="s">
        <v>280</v>
      </c>
      <c r="C12" s="208" t="s">
        <v>72</v>
      </c>
      <c r="D12" s="209">
        <v>242</v>
      </c>
      <c r="E12" s="57" t="s">
        <v>281</v>
      </c>
      <c r="F12" s="209">
        <v>1150083000</v>
      </c>
      <c r="G12" s="50">
        <v>244</v>
      </c>
      <c r="H12" s="130">
        <v>543.625</v>
      </c>
      <c r="I12" s="130">
        <v>543.625</v>
      </c>
      <c r="J12" s="130">
        <v>543.625</v>
      </c>
      <c r="K12" s="225">
        <v>543.625</v>
      </c>
      <c r="L12" s="128">
        <f>I12+J12+K12</f>
        <v>1630.875</v>
      </c>
      <c r="M12" s="1" t="s">
        <v>266</v>
      </c>
    </row>
    <row r="13" spans="1:15" s="62" customFormat="1" ht="31.5">
      <c r="A13" s="59"/>
      <c r="B13" s="208" t="s">
        <v>284</v>
      </c>
      <c r="C13" s="59" t="s">
        <v>31</v>
      </c>
      <c r="D13" s="59" t="s">
        <v>31</v>
      </c>
      <c r="E13" s="59" t="s">
        <v>31</v>
      </c>
      <c r="F13" s="59" t="s">
        <v>31</v>
      </c>
      <c r="G13" s="60" t="s">
        <v>31</v>
      </c>
      <c r="H13" s="61">
        <f>H12</f>
        <v>543.625</v>
      </c>
      <c r="I13" s="61">
        <f t="shared" ref="I13:L13" si="0">I12</f>
        <v>543.625</v>
      </c>
      <c r="J13" s="61">
        <f t="shared" si="0"/>
        <v>543.625</v>
      </c>
      <c r="K13" s="61">
        <f>K12</f>
        <v>543.625</v>
      </c>
      <c r="L13" s="61">
        <f t="shared" si="0"/>
        <v>1630.875</v>
      </c>
      <c r="M13" s="60"/>
    </row>
    <row r="14" spans="1:15" s="56" customFormat="1">
      <c r="A14" s="256" t="s">
        <v>283</v>
      </c>
      <c r="B14" s="257"/>
      <c r="C14" s="257"/>
      <c r="D14" s="257"/>
      <c r="E14" s="257"/>
      <c r="F14" s="257"/>
      <c r="G14" s="257"/>
      <c r="H14" s="257"/>
      <c r="I14" s="257"/>
      <c r="J14" s="257"/>
      <c r="K14" s="257"/>
      <c r="L14" s="257"/>
      <c r="M14" s="259"/>
    </row>
    <row r="15" spans="1:15" s="56" customFormat="1" ht="35.25" customHeight="1">
      <c r="A15" s="256" t="s">
        <v>282</v>
      </c>
      <c r="B15" s="257"/>
      <c r="C15" s="257"/>
      <c r="D15" s="257"/>
      <c r="E15" s="257"/>
      <c r="F15" s="257"/>
      <c r="G15" s="257"/>
      <c r="H15" s="258"/>
      <c r="I15" s="258"/>
      <c r="J15" s="258"/>
      <c r="K15" s="258"/>
      <c r="L15" s="257"/>
      <c r="M15" s="259"/>
    </row>
    <row r="16" spans="1:15" ht="189">
      <c r="A16" s="20" t="s">
        <v>67</v>
      </c>
      <c r="B16" s="167" t="s">
        <v>290</v>
      </c>
      <c r="C16" s="208" t="s">
        <v>239</v>
      </c>
      <c r="D16" s="209">
        <v>241</v>
      </c>
      <c r="E16" s="57" t="s">
        <v>119</v>
      </c>
      <c r="F16" s="209">
        <v>1150084370</v>
      </c>
      <c r="G16" s="209">
        <v>540</v>
      </c>
      <c r="H16" s="58">
        <v>100</v>
      </c>
      <c r="I16" s="58">
        <v>100</v>
      </c>
      <c r="J16" s="58">
        <v>100</v>
      </c>
      <c r="K16" s="128">
        <v>100</v>
      </c>
      <c r="L16" s="128">
        <f>I16+J16+K16</f>
        <v>300</v>
      </c>
      <c r="M16" s="1" t="s">
        <v>291</v>
      </c>
    </row>
    <row r="17" spans="1:13" s="62" customFormat="1" ht="31.5">
      <c r="A17" s="59"/>
      <c r="B17" s="208" t="s">
        <v>284</v>
      </c>
      <c r="C17" s="59" t="s">
        <v>31</v>
      </c>
      <c r="D17" s="59" t="s">
        <v>31</v>
      </c>
      <c r="E17" s="59" t="s">
        <v>31</v>
      </c>
      <c r="F17" s="59" t="s">
        <v>31</v>
      </c>
      <c r="G17" s="60" t="s">
        <v>31</v>
      </c>
      <c r="H17" s="61">
        <f>H16</f>
        <v>100</v>
      </c>
      <c r="I17" s="61">
        <f t="shared" ref="I17" si="1">I16</f>
        <v>100</v>
      </c>
      <c r="J17" s="61">
        <f t="shared" ref="J17" si="2">J16</f>
        <v>100</v>
      </c>
      <c r="K17" s="61">
        <f>K16</f>
        <v>100</v>
      </c>
      <c r="L17" s="61">
        <f t="shared" ref="L17" si="3">L16</f>
        <v>300</v>
      </c>
      <c r="M17" s="60"/>
    </row>
    <row r="18" spans="1:13" s="56" customFormat="1">
      <c r="A18" s="256" t="s">
        <v>286</v>
      </c>
      <c r="B18" s="257"/>
      <c r="C18" s="257"/>
      <c r="D18" s="257"/>
      <c r="E18" s="257"/>
      <c r="F18" s="257"/>
      <c r="G18" s="257"/>
      <c r="H18" s="257"/>
      <c r="I18" s="257"/>
      <c r="J18" s="257"/>
      <c r="K18" s="257"/>
      <c r="L18" s="257"/>
      <c r="M18" s="259"/>
    </row>
    <row r="19" spans="1:13" s="56" customFormat="1" ht="35.25" customHeight="1">
      <c r="A19" s="256" t="s">
        <v>285</v>
      </c>
      <c r="B19" s="257"/>
      <c r="C19" s="257"/>
      <c r="D19" s="257"/>
      <c r="E19" s="257"/>
      <c r="F19" s="257"/>
      <c r="G19" s="257"/>
      <c r="H19" s="258"/>
      <c r="I19" s="258"/>
      <c r="J19" s="258"/>
      <c r="K19" s="258"/>
      <c r="L19" s="257"/>
      <c r="M19" s="259"/>
    </row>
    <row r="20" spans="1:13" ht="114.75" customHeight="1">
      <c r="A20" s="57" t="s">
        <v>276</v>
      </c>
      <c r="B20" s="167" t="s">
        <v>287</v>
      </c>
      <c r="C20" s="208" t="s">
        <v>72</v>
      </c>
      <c r="D20" s="209">
        <v>242</v>
      </c>
      <c r="E20" s="57" t="s">
        <v>288</v>
      </c>
      <c r="F20" s="209">
        <v>1150084770</v>
      </c>
      <c r="G20" s="209">
        <v>811</v>
      </c>
      <c r="H20" s="58">
        <v>4347.1498300000003</v>
      </c>
      <c r="I20" s="58">
        <v>2700</v>
      </c>
      <c r="J20" s="58">
        <v>2700</v>
      </c>
      <c r="K20" s="128">
        <v>2700</v>
      </c>
      <c r="L20" s="128">
        <f>I20+J20+K20</f>
        <v>8100</v>
      </c>
      <c r="M20" s="206" t="s">
        <v>269</v>
      </c>
    </row>
    <row r="21" spans="1:13" s="62" customFormat="1" ht="31.5">
      <c r="A21" s="59"/>
      <c r="B21" s="208" t="s">
        <v>284</v>
      </c>
      <c r="C21" s="59" t="s">
        <v>31</v>
      </c>
      <c r="D21" s="59" t="s">
        <v>31</v>
      </c>
      <c r="E21" s="59" t="s">
        <v>31</v>
      </c>
      <c r="F21" s="59" t="s">
        <v>31</v>
      </c>
      <c r="G21" s="60" t="s">
        <v>31</v>
      </c>
      <c r="H21" s="61">
        <f>H20</f>
        <v>4347.1498300000003</v>
      </c>
      <c r="I21" s="61">
        <f t="shared" ref="I21" si="4">I20</f>
        <v>2700</v>
      </c>
      <c r="J21" s="61">
        <f t="shared" ref="J21" si="5">J20</f>
        <v>2700</v>
      </c>
      <c r="K21" s="61">
        <f>K20</f>
        <v>2700</v>
      </c>
      <c r="L21" s="61">
        <f t="shared" ref="L21" si="6">L20</f>
        <v>8100</v>
      </c>
      <c r="M21" s="60"/>
    </row>
    <row r="25" spans="1:13">
      <c r="H25" s="63"/>
      <c r="I25" s="63"/>
      <c r="J25" s="63"/>
      <c r="K25" s="63"/>
      <c r="L25" s="63"/>
    </row>
    <row r="26" spans="1:13">
      <c r="H26" s="63"/>
      <c r="I26" s="63"/>
      <c r="J26" s="63"/>
      <c r="K26" s="63"/>
      <c r="L26" s="63"/>
    </row>
    <row r="27" spans="1:13">
      <c r="H27" s="63"/>
      <c r="I27" s="63"/>
      <c r="J27" s="63"/>
      <c r="K27" s="63"/>
      <c r="L27" s="63"/>
    </row>
    <row r="28" spans="1:13">
      <c r="H28" s="63"/>
      <c r="I28" s="63"/>
      <c r="J28" s="63"/>
      <c r="K28" s="63"/>
      <c r="L28" s="63"/>
    </row>
    <row r="29" spans="1:13">
      <c r="H29" s="64"/>
      <c r="I29" s="64"/>
      <c r="J29" s="64"/>
      <c r="K29" s="64"/>
      <c r="L29" s="64"/>
    </row>
    <row r="30" spans="1:13">
      <c r="H30" s="63"/>
      <c r="I30" s="63"/>
      <c r="J30" s="63"/>
      <c r="K30" s="63"/>
      <c r="L30" s="63"/>
    </row>
    <row r="31" spans="1:13">
      <c r="H31" s="63"/>
      <c r="I31" s="63"/>
      <c r="J31" s="63"/>
      <c r="K31" s="63"/>
      <c r="L31" s="63"/>
    </row>
    <row r="32" spans="1:13">
      <c r="H32" s="63"/>
      <c r="I32" s="63"/>
      <c r="J32" s="63"/>
      <c r="K32" s="63"/>
      <c r="L32" s="63"/>
    </row>
  </sheetData>
  <mergeCells count="16">
    <mergeCell ref="A15:M15"/>
    <mergeCell ref="A18:M18"/>
    <mergeCell ref="A19:M19"/>
    <mergeCell ref="A10:M10"/>
    <mergeCell ref="A11:M11"/>
    <mergeCell ref="A3:O3"/>
    <mergeCell ref="A4:O4"/>
    <mergeCell ref="A5:O5"/>
    <mergeCell ref="A14:M14"/>
    <mergeCell ref="L1:M1"/>
    <mergeCell ref="A7:A8"/>
    <mergeCell ref="B7:B8"/>
    <mergeCell ref="C7:C8"/>
    <mergeCell ref="D7:G7"/>
    <mergeCell ref="H7:L7"/>
    <mergeCell ref="M7:M8"/>
  </mergeCells>
  <pageMargins left="0.70866141732283472" right="0.70866141732283472" top="0.74803149606299213" bottom="0.74803149606299213" header="0.31496062992125984" footer="0.31496062992125984"/>
  <pageSetup paperSize="9" scale="59" orientation="landscape" verticalDpi="0" r:id="rId1"/>
  <rowBreaks count="1" manualBreakCount="1">
    <brk id="17" max="16383" man="1"/>
  </rowBreaks>
</worksheet>
</file>

<file path=xl/worksheets/sheet12.xml><?xml version="1.0" encoding="utf-8"?>
<worksheet xmlns="http://schemas.openxmlformats.org/spreadsheetml/2006/main" xmlns:r="http://schemas.openxmlformats.org/officeDocument/2006/relationships">
  <sheetPr>
    <tabColor theme="9" tint="0.39997558519241921"/>
  </sheetPr>
  <dimension ref="A1:L30"/>
  <sheetViews>
    <sheetView view="pageBreakPreview" topLeftCell="A4" zoomScaleNormal="100" zoomScaleSheetLayoutView="100" workbookViewId="0">
      <selection activeCell="A9" sqref="A9:E9"/>
    </sheetView>
  </sheetViews>
  <sheetFormatPr defaultRowHeight="15.75"/>
  <cols>
    <col min="1" max="1" width="6.625" style="17" customWidth="1"/>
    <col min="2" max="2" width="15.75" style="18" customWidth="1"/>
    <col min="3" max="3" width="62.125" style="18" customWidth="1"/>
    <col min="4" max="5" width="16.375" style="18" customWidth="1"/>
    <col min="6" max="16384" width="9" style="18"/>
  </cols>
  <sheetData>
    <row r="1" spans="1:12" ht="18.75">
      <c r="D1" s="111" t="s">
        <v>259</v>
      </c>
      <c r="E1" s="55"/>
    </row>
    <row r="2" spans="1:12" ht="132.75" customHeight="1">
      <c r="D2" s="238" t="s">
        <v>174</v>
      </c>
      <c r="E2" s="238"/>
    </row>
    <row r="3" spans="1:12" ht="18.75">
      <c r="A3" s="19"/>
    </row>
    <row r="4" spans="1:12" ht="18.75">
      <c r="A4" s="19"/>
    </row>
    <row r="5" spans="1:12" ht="18.75">
      <c r="A5" s="240" t="s">
        <v>0</v>
      </c>
      <c r="B5" s="240"/>
      <c r="C5" s="240"/>
      <c r="D5" s="240"/>
      <c r="E5" s="240"/>
    </row>
    <row r="6" spans="1:12" ht="18.75">
      <c r="A6" s="240" t="s">
        <v>16</v>
      </c>
      <c r="B6" s="240"/>
      <c r="C6" s="240"/>
      <c r="D6" s="240"/>
      <c r="E6" s="240"/>
    </row>
    <row r="7" spans="1:12" ht="18.75">
      <c r="A7" s="240" t="s">
        <v>17</v>
      </c>
      <c r="B7" s="240"/>
      <c r="C7" s="240"/>
      <c r="D7" s="240"/>
      <c r="E7" s="240"/>
    </row>
    <row r="8" spans="1:12" ht="18.75">
      <c r="A8" s="240" t="s">
        <v>18</v>
      </c>
      <c r="B8" s="240"/>
      <c r="C8" s="240"/>
      <c r="D8" s="240"/>
      <c r="E8" s="240"/>
    </row>
    <row r="9" spans="1:12" ht="18.75">
      <c r="A9" s="240" t="s">
        <v>173</v>
      </c>
      <c r="B9" s="240"/>
      <c r="C9" s="240"/>
      <c r="D9" s="240"/>
      <c r="E9" s="240"/>
    </row>
    <row r="10" spans="1:12" ht="18.75">
      <c r="A10" s="19"/>
    </row>
    <row r="11" spans="1:12" ht="63">
      <c r="A11" s="2" t="s">
        <v>19</v>
      </c>
      <c r="B11" s="2" t="s">
        <v>11</v>
      </c>
      <c r="C11" s="2" t="s">
        <v>12</v>
      </c>
      <c r="D11" s="2" t="s">
        <v>13</v>
      </c>
      <c r="E11" s="2" t="s">
        <v>14</v>
      </c>
    </row>
    <row r="12" spans="1:12">
      <c r="A12" s="2">
        <v>1</v>
      </c>
      <c r="B12" s="2">
        <v>2</v>
      </c>
      <c r="C12" s="2">
        <v>3</v>
      </c>
      <c r="D12" s="2">
        <v>4</v>
      </c>
      <c r="E12" s="2">
        <v>5</v>
      </c>
    </row>
    <row r="13" spans="1:12" ht="54.75" customHeight="1">
      <c r="A13" s="23">
        <v>1</v>
      </c>
      <c r="B13" s="256" t="s">
        <v>141</v>
      </c>
      <c r="C13" s="257"/>
      <c r="D13" s="257"/>
      <c r="E13" s="259"/>
      <c r="H13" s="251"/>
      <c r="I13" s="251"/>
      <c r="J13" s="251"/>
      <c r="K13" s="251"/>
      <c r="L13" s="251"/>
    </row>
    <row r="14" spans="1:12" ht="48.75" customHeight="1">
      <c r="A14" s="242" t="s">
        <v>3</v>
      </c>
      <c r="B14" s="288" t="s">
        <v>144</v>
      </c>
      <c r="C14" s="247"/>
      <c r="D14" s="247"/>
      <c r="E14" s="248"/>
    </row>
    <row r="15" spans="1:12" ht="26.25" customHeight="1">
      <c r="A15" s="243"/>
      <c r="B15" s="288" t="s">
        <v>180</v>
      </c>
      <c r="C15" s="247"/>
      <c r="D15" s="247"/>
      <c r="E15" s="248"/>
    </row>
    <row r="16" spans="1:12" ht="81.75" customHeight="1">
      <c r="A16" s="2" t="s">
        <v>83</v>
      </c>
      <c r="B16" s="24" t="s">
        <v>150</v>
      </c>
      <c r="C16" s="24" t="s">
        <v>151</v>
      </c>
      <c r="D16" s="24" t="s">
        <v>72</v>
      </c>
      <c r="E16" s="25" t="s">
        <v>86</v>
      </c>
    </row>
    <row r="17" spans="1:5" ht="81" customHeight="1">
      <c r="A17" s="2" t="s">
        <v>143</v>
      </c>
      <c r="B17" s="25" t="s">
        <v>154</v>
      </c>
      <c r="C17" s="149" t="s">
        <v>155</v>
      </c>
      <c r="D17" s="25" t="s">
        <v>72</v>
      </c>
      <c r="E17" s="25" t="s">
        <v>217</v>
      </c>
    </row>
    <row r="18" spans="1:5" ht="76.5" customHeight="1">
      <c r="A18" s="26">
        <v>2</v>
      </c>
      <c r="B18" s="256" t="s">
        <v>211</v>
      </c>
      <c r="C18" s="257"/>
      <c r="D18" s="257"/>
      <c r="E18" s="259"/>
    </row>
    <row r="19" spans="1:5" ht="32.25" customHeight="1">
      <c r="A19" s="242" t="s">
        <v>89</v>
      </c>
      <c r="B19" s="288" t="s">
        <v>156</v>
      </c>
      <c r="C19" s="247"/>
      <c r="D19" s="247"/>
      <c r="E19" s="248"/>
    </row>
    <row r="20" spans="1:5" ht="26.25" customHeight="1">
      <c r="A20" s="243"/>
      <c r="B20" s="288" t="s">
        <v>145</v>
      </c>
      <c r="C20" s="247"/>
      <c r="D20" s="247"/>
      <c r="E20" s="248"/>
    </row>
    <row r="21" spans="1:5" ht="82.5" customHeight="1">
      <c r="A21" s="2" t="s">
        <v>146</v>
      </c>
      <c r="B21" s="25" t="s">
        <v>150</v>
      </c>
      <c r="C21" s="24" t="s">
        <v>152</v>
      </c>
      <c r="D21" s="24" t="s">
        <v>72</v>
      </c>
      <c r="E21" s="25" t="s">
        <v>86</v>
      </c>
    </row>
    <row r="22" spans="1:5" s="156" customFormat="1" ht="82.5" customHeight="1">
      <c r="A22" s="196" t="s">
        <v>233</v>
      </c>
      <c r="B22" s="25" t="s">
        <v>149</v>
      </c>
      <c r="C22" s="24" t="s">
        <v>234</v>
      </c>
      <c r="D22" s="24" t="s">
        <v>61</v>
      </c>
      <c r="E22" s="25" t="s">
        <v>235</v>
      </c>
    </row>
    <row r="23" spans="1:5" ht="41.25" customHeight="1">
      <c r="A23" s="26">
        <v>3</v>
      </c>
      <c r="B23" s="256" t="s">
        <v>94</v>
      </c>
      <c r="C23" s="257"/>
      <c r="D23" s="257"/>
      <c r="E23" s="259"/>
    </row>
    <row r="24" spans="1:5" ht="33" customHeight="1">
      <c r="A24" s="242" t="s">
        <v>80</v>
      </c>
      <c r="B24" s="288" t="s">
        <v>147</v>
      </c>
      <c r="C24" s="247"/>
      <c r="D24" s="247"/>
      <c r="E24" s="248"/>
    </row>
    <row r="25" spans="1:5" ht="26.25" customHeight="1">
      <c r="A25" s="243"/>
      <c r="B25" s="288" t="s">
        <v>181</v>
      </c>
      <c r="C25" s="247"/>
      <c r="D25" s="247"/>
      <c r="E25" s="248"/>
    </row>
    <row r="26" spans="1:5" ht="81.75" customHeight="1">
      <c r="A26" s="2" t="s">
        <v>84</v>
      </c>
      <c r="B26" s="24" t="s">
        <v>149</v>
      </c>
      <c r="C26" s="24" t="s">
        <v>153</v>
      </c>
      <c r="D26" s="24" t="s">
        <v>72</v>
      </c>
      <c r="E26" s="25" t="s">
        <v>86</v>
      </c>
    </row>
    <row r="27" spans="1:5" ht="75" customHeight="1">
      <c r="A27" s="26">
        <v>4</v>
      </c>
      <c r="B27" s="256" t="s">
        <v>186</v>
      </c>
      <c r="C27" s="257"/>
      <c r="D27" s="257"/>
      <c r="E27" s="259"/>
    </row>
    <row r="28" spans="1:5" ht="51" customHeight="1">
      <c r="A28" s="242" t="s">
        <v>81</v>
      </c>
      <c r="B28" s="285" t="s">
        <v>148</v>
      </c>
      <c r="C28" s="286"/>
      <c r="D28" s="286"/>
      <c r="E28" s="287"/>
    </row>
    <row r="29" spans="1:5" ht="24.75" customHeight="1">
      <c r="A29" s="243"/>
      <c r="B29" s="285" t="s">
        <v>182</v>
      </c>
      <c r="C29" s="286"/>
      <c r="D29" s="286"/>
      <c r="E29" s="287"/>
    </row>
    <row r="30" spans="1:5" ht="119.25" customHeight="1">
      <c r="A30" s="2" t="s">
        <v>85</v>
      </c>
      <c r="B30" s="27" t="s">
        <v>154</v>
      </c>
      <c r="C30" s="149" t="s">
        <v>157</v>
      </c>
      <c r="D30" s="25" t="s">
        <v>72</v>
      </c>
      <c r="E30" s="25" t="s">
        <v>217</v>
      </c>
    </row>
  </sheetData>
  <mergeCells count="23">
    <mergeCell ref="A14:A15"/>
    <mergeCell ref="B14:E14"/>
    <mergeCell ref="B15:E15"/>
    <mergeCell ref="B18:E18"/>
    <mergeCell ref="B19:E19"/>
    <mergeCell ref="B23:E23"/>
    <mergeCell ref="B24:E24"/>
    <mergeCell ref="B25:E25"/>
    <mergeCell ref="B20:E20"/>
    <mergeCell ref="A19:A20"/>
    <mergeCell ref="A28:A29"/>
    <mergeCell ref="B27:E27"/>
    <mergeCell ref="B28:E28"/>
    <mergeCell ref="B29:E29"/>
    <mergeCell ref="A24:A25"/>
    <mergeCell ref="D2:E2"/>
    <mergeCell ref="H13:L13"/>
    <mergeCell ref="B13:E13"/>
    <mergeCell ref="A5:E5"/>
    <mergeCell ref="A6:E6"/>
    <mergeCell ref="A7:E7"/>
    <mergeCell ref="A8:E8"/>
    <mergeCell ref="A9:E9"/>
  </mergeCells>
  <pageMargins left="0.78740157480314965" right="0.78740157480314965" top="1.1811023622047245" bottom="0.39370078740157483" header="0.31496062992125984" footer="0.31496062992125984"/>
  <pageSetup paperSize="9" scale="81" fitToHeight="0" orientation="landscape" r:id="rId1"/>
  <rowBreaks count="1" manualBreakCount="1">
    <brk id="21" max="4" man="1"/>
  </rowBreaks>
</worksheet>
</file>

<file path=xl/worksheets/sheet13.xml><?xml version="1.0" encoding="utf-8"?>
<worksheet xmlns="http://schemas.openxmlformats.org/spreadsheetml/2006/main" xmlns:r="http://schemas.openxmlformats.org/officeDocument/2006/relationships">
  <sheetPr>
    <tabColor theme="9" tint="0.39997558519241921"/>
    <pageSetUpPr fitToPage="1"/>
  </sheetPr>
  <dimension ref="A1:R41"/>
  <sheetViews>
    <sheetView view="pageBreakPreview" topLeftCell="A9" zoomScale="85" zoomScaleNormal="85" zoomScaleSheetLayoutView="85" workbookViewId="0">
      <selection activeCell="I22" sqref="I22"/>
    </sheetView>
  </sheetViews>
  <sheetFormatPr defaultRowHeight="15.75"/>
  <cols>
    <col min="1" max="1" width="4.875" style="17" customWidth="1"/>
    <col min="2" max="2" width="15.75" style="18" customWidth="1"/>
    <col min="3" max="3" width="30" style="18" customWidth="1"/>
    <col min="4" max="4" width="45.125" style="18" customWidth="1"/>
    <col min="5" max="5" width="9" style="17"/>
    <col min="6" max="7" width="6.25" style="18" customWidth="1"/>
    <col min="8" max="8" width="6" style="18" customWidth="1"/>
    <col min="9" max="11" width="12.25" style="18" customWidth="1"/>
    <col min="12" max="12" width="14.25" style="18" customWidth="1"/>
    <col min="13" max="14" width="10.875" style="18" bestFit="1" customWidth="1"/>
    <col min="15" max="16384" width="9" style="18"/>
  </cols>
  <sheetData>
    <row r="1" spans="1:14">
      <c r="A1" s="133"/>
      <c r="E1" s="133"/>
    </row>
    <row r="2" spans="1:14" ht="15.75" customHeight="1">
      <c r="I2" s="289"/>
      <c r="J2" s="289"/>
      <c r="K2" s="289"/>
      <c r="L2" s="289"/>
    </row>
    <row r="3" spans="1:14" ht="73.5" customHeight="1">
      <c r="I3" s="238"/>
      <c r="J3" s="238"/>
      <c r="K3" s="238"/>
      <c r="L3" s="238"/>
    </row>
    <row r="4" spans="1:14" ht="18.75">
      <c r="A4" s="19"/>
    </row>
    <row r="5" spans="1:14" ht="18.75">
      <c r="A5" s="19"/>
    </row>
    <row r="6" spans="1:14" ht="18.75">
      <c r="A6" s="240" t="s">
        <v>0</v>
      </c>
      <c r="B6" s="240"/>
      <c r="C6" s="240"/>
      <c r="D6" s="240"/>
      <c r="E6" s="240"/>
      <c r="F6" s="240"/>
      <c r="G6" s="240"/>
      <c r="H6" s="240"/>
      <c r="I6" s="240"/>
      <c r="J6" s="240"/>
      <c r="K6" s="240"/>
      <c r="L6" s="240"/>
    </row>
    <row r="7" spans="1:14" ht="18.75">
      <c r="A7" s="240" t="s">
        <v>78</v>
      </c>
      <c r="B7" s="240"/>
      <c r="C7" s="240"/>
      <c r="D7" s="240"/>
      <c r="E7" s="240"/>
      <c r="F7" s="240"/>
      <c r="G7" s="240"/>
      <c r="H7" s="240"/>
      <c r="I7" s="240"/>
      <c r="J7" s="240"/>
      <c r="K7" s="240"/>
      <c r="L7" s="240"/>
    </row>
    <row r="8" spans="1:14" ht="18.75">
      <c r="A8" s="240" t="s">
        <v>79</v>
      </c>
      <c r="B8" s="240"/>
      <c r="C8" s="240"/>
      <c r="D8" s="240"/>
      <c r="E8" s="240"/>
      <c r="F8" s="240"/>
      <c r="G8" s="240"/>
      <c r="H8" s="240"/>
      <c r="I8" s="240"/>
      <c r="J8" s="240"/>
      <c r="K8" s="240"/>
      <c r="L8" s="240"/>
    </row>
    <row r="9" spans="1:14" ht="18.75">
      <c r="A9" s="240" t="s">
        <v>36</v>
      </c>
      <c r="B9" s="240"/>
      <c r="C9" s="240"/>
      <c r="D9" s="240"/>
      <c r="E9" s="240"/>
      <c r="F9" s="240"/>
      <c r="G9" s="240"/>
      <c r="H9" s="240"/>
      <c r="I9" s="240"/>
      <c r="J9" s="240"/>
      <c r="K9" s="240"/>
      <c r="L9" s="240"/>
    </row>
    <row r="10" spans="1:14" ht="18.75">
      <c r="L10" s="32" t="s">
        <v>20</v>
      </c>
    </row>
    <row r="11" spans="1:14" ht="86.25" customHeight="1">
      <c r="A11" s="239" t="s">
        <v>19</v>
      </c>
      <c r="B11" s="239" t="s">
        <v>33</v>
      </c>
      <c r="C11" s="239" t="s">
        <v>34</v>
      </c>
      <c r="D11" s="239" t="s">
        <v>23</v>
      </c>
      <c r="E11" s="239" t="s">
        <v>24</v>
      </c>
      <c r="F11" s="239"/>
      <c r="G11" s="239"/>
      <c r="H11" s="239"/>
      <c r="I11" s="122">
        <v>2024</v>
      </c>
      <c r="J11" s="99">
        <v>2025</v>
      </c>
      <c r="K11" s="223">
        <v>2026</v>
      </c>
      <c r="L11" s="239" t="s">
        <v>25</v>
      </c>
    </row>
    <row r="12" spans="1:14">
      <c r="A12" s="239"/>
      <c r="B12" s="239"/>
      <c r="C12" s="239"/>
      <c r="D12" s="239"/>
      <c r="E12" s="2" t="s">
        <v>26</v>
      </c>
      <c r="F12" s="2" t="s">
        <v>27</v>
      </c>
      <c r="G12" s="2" t="s">
        <v>28</v>
      </c>
      <c r="H12" s="2" t="s">
        <v>29</v>
      </c>
      <c r="I12" s="2" t="s">
        <v>30</v>
      </c>
      <c r="J12" s="99" t="s">
        <v>30</v>
      </c>
      <c r="K12" s="223" t="s">
        <v>30</v>
      </c>
      <c r="L12" s="239"/>
    </row>
    <row r="13" spans="1:14">
      <c r="A13" s="2">
        <v>1</v>
      </c>
      <c r="B13" s="2">
        <v>2</v>
      </c>
      <c r="C13" s="2">
        <v>3</v>
      </c>
      <c r="D13" s="2">
        <v>4</v>
      </c>
      <c r="E13" s="2">
        <v>5</v>
      </c>
      <c r="F13" s="2">
        <v>6</v>
      </c>
      <c r="G13" s="2">
        <v>7</v>
      </c>
      <c r="H13" s="2">
        <v>8</v>
      </c>
      <c r="I13" s="2">
        <v>12</v>
      </c>
      <c r="J13" s="99">
        <v>13</v>
      </c>
      <c r="K13" s="223">
        <v>14</v>
      </c>
      <c r="L13" s="2">
        <v>15</v>
      </c>
    </row>
    <row r="14" spans="1:14" s="44" customFormat="1" ht="31.5" customHeight="1">
      <c r="A14" s="300">
        <v>1</v>
      </c>
      <c r="B14" s="300" t="s">
        <v>39</v>
      </c>
      <c r="C14" s="300" t="s">
        <v>100</v>
      </c>
      <c r="D14" s="158" t="s">
        <v>77</v>
      </c>
      <c r="E14" s="159" t="s">
        <v>31</v>
      </c>
      <c r="F14" s="159" t="s">
        <v>31</v>
      </c>
      <c r="G14" s="159" t="s">
        <v>31</v>
      </c>
      <c r="H14" s="160" t="s">
        <v>31</v>
      </c>
      <c r="I14" s="161">
        <f>I16+I17+I18</f>
        <v>139792.16289000001</v>
      </c>
      <c r="J14" s="161">
        <f t="shared" ref="J14:K14" si="0">J16+J17+J18</f>
        <v>132642.82489000002</v>
      </c>
      <c r="K14" s="161">
        <f t="shared" si="0"/>
        <v>132642.82500000001</v>
      </c>
      <c r="L14" s="161">
        <f>L16+L17</f>
        <v>403077.81278000004</v>
      </c>
      <c r="M14" s="43" t="e">
        <f>#REF!+#REF!+I14+J14-L14</f>
        <v>#REF!</v>
      </c>
      <c r="N14" s="43"/>
    </row>
    <row r="15" spans="1:14" s="44" customFormat="1">
      <c r="A15" s="301"/>
      <c r="B15" s="301"/>
      <c r="C15" s="301"/>
      <c r="D15" s="42" t="s">
        <v>32</v>
      </c>
      <c r="E15" s="8"/>
      <c r="F15" s="8" t="s">
        <v>31</v>
      </c>
      <c r="G15" s="8" t="s">
        <v>31</v>
      </c>
      <c r="H15" s="6" t="s">
        <v>31</v>
      </c>
      <c r="I15" s="7"/>
      <c r="J15" s="7"/>
      <c r="K15" s="7"/>
      <c r="L15" s="7"/>
      <c r="M15" s="43" t="e">
        <f>#REF!+#REF!+I15+J15-L15</f>
        <v>#REF!</v>
      </c>
    </row>
    <row r="16" spans="1:14" s="44" customFormat="1">
      <c r="A16" s="301"/>
      <c r="B16" s="301"/>
      <c r="C16" s="301"/>
      <c r="D16" s="42" t="s">
        <v>61</v>
      </c>
      <c r="E16" s="8">
        <v>241</v>
      </c>
      <c r="F16" s="8" t="s">
        <v>31</v>
      </c>
      <c r="G16" s="8" t="s">
        <v>31</v>
      </c>
      <c r="H16" s="6" t="s">
        <v>31</v>
      </c>
      <c r="I16" s="7">
        <f>I26+I36</f>
        <v>2598.9029999999998</v>
      </c>
      <c r="J16" s="7">
        <f t="shared" ref="J16:K16" si="1">J26+J36</f>
        <v>1324.2650000000001</v>
      </c>
      <c r="K16" s="7">
        <f t="shared" si="1"/>
        <v>1324.2650000000001</v>
      </c>
      <c r="L16" s="7">
        <f>I16+J16+K16</f>
        <v>5247.433</v>
      </c>
      <c r="M16" s="43" t="e">
        <f>#REF!+#REF!+I16+J16-L16</f>
        <v>#REF!</v>
      </c>
      <c r="N16" s="43"/>
    </row>
    <row r="17" spans="1:18" s="44" customFormat="1" ht="31.5">
      <c r="A17" s="301"/>
      <c r="B17" s="301"/>
      <c r="C17" s="301"/>
      <c r="D17" s="42" t="s">
        <v>72</v>
      </c>
      <c r="E17" s="8">
        <v>242</v>
      </c>
      <c r="F17" s="8" t="s">
        <v>31</v>
      </c>
      <c r="G17" s="8" t="s">
        <v>31</v>
      </c>
      <c r="H17" s="6" t="s">
        <v>31</v>
      </c>
      <c r="I17" s="7">
        <f>I25+I27+I30+I35+I39+I22</f>
        <v>135193.25989000002</v>
      </c>
      <c r="J17" s="7">
        <f t="shared" ref="J17:K17" si="2">J25+J27+J30+J35+J39+J22</f>
        <v>131318.55989</v>
      </c>
      <c r="K17" s="7">
        <f t="shared" si="2"/>
        <v>131318.56</v>
      </c>
      <c r="L17" s="7">
        <f>I17+J17+K17</f>
        <v>397830.37978000002</v>
      </c>
      <c r="M17" s="43" t="e">
        <f>#REF!+#REF!+I17+J17-L17</f>
        <v>#REF!</v>
      </c>
      <c r="N17" s="43"/>
    </row>
    <row r="18" spans="1:18" s="44" customFormat="1" ht="31.5">
      <c r="A18" s="302"/>
      <c r="B18" s="302"/>
      <c r="C18" s="302"/>
      <c r="D18" s="237" t="s">
        <v>293</v>
      </c>
      <c r="E18" s="8">
        <v>247</v>
      </c>
      <c r="F18" s="8" t="s">
        <v>31</v>
      </c>
      <c r="G18" s="8" t="s">
        <v>31</v>
      </c>
      <c r="H18" s="6" t="s">
        <v>31</v>
      </c>
      <c r="I18" s="7">
        <f>I21</f>
        <v>2000</v>
      </c>
      <c r="J18" s="7">
        <f t="shared" ref="J18:K18" si="3">J21</f>
        <v>0</v>
      </c>
      <c r="K18" s="7">
        <f t="shared" si="3"/>
        <v>0</v>
      </c>
      <c r="L18" s="7">
        <f>I18+J18+K18</f>
        <v>2000</v>
      </c>
      <c r="M18" s="43"/>
      <c r="N18" s="43"/>
    </row>
    <row r="19" spans="1:18" s="44" customFormat="1" ht="31.5">
      <c r="A19" s="214" t="s">
        <v>3</v>
      </c>
      <c r="B19" s="214" t="s">
        <v>15</v>
      </c>
      <c r="C19" s="214" t="s">
        <v>101</v>
      </c>
      <c r="D19" s="158" t="s">
        <v>35</v>
      </c>
      <c r="E19" s="159"/>
      <c r="F19" s="159" t="s">
        <v>31</v>
      </c>
      <c r="G19" s="159" t="s">
        <v>31</v>
      </c>
      <c r="H19" s="160" t="s">
        <v>31</v>
      </c>
      <c r="I19" s="161">
        <f t="shared" ref="I19:L19" si="4">I21+I22</f>
        <v>36718.949000000001</v>
      </c>
      <c r="J19" s="161">
        <f t="shared" si="4"/>
        <v>34308.949000000001</v>
      </c>
      <c r="K19" s="161">
        <f t="shared" si="4"/>
        <v>34308.949000000001</v>
      </c>
      <c r="L19" s="161">
        <f t="shared" si="4"/>
        <v>105336.84700000001</v>
      </c>
      <c r="M19" s="43" t="e">
        <f>#REF!+#REF!+I19+J19-L19</f>
        <v>#REF!</v>
      </c>
    </row>
    <row r="20" spans="1:18" s="44" customFormat="1">
      <c r="A20" s="215"/>
      <c r="B20" s="215"/>
      <c r="C20" s="215"/>
      <c r="D20" s="42" t="s">
        <v>32</v>
      </c>
      <c r="E20" s="8"/>
      <c r="F20" s="8" t="s">
        <v>31</v>
      </c>
      <c r="G20" s="8" t="s">
        <v>31</v>
      </c>
      <c r="H20" s="6" t="s">
        <v>31</v>
      </c>
      <c r="I20" s="7"/>
      <c r="J20" s="7"/>
      <c r="K20" s="7"/>
      <c r="L20" s="7">
        <f>I20+J20</f>
        <v>0</v>
      </c>
      <c r="M20" s="43" t="e">
        <f>#REF!+#REF!+I20+J20-L20</f>
        <v>#REF!</v>
      </c>
    </row>
    <row r="21" spans="1:18" s="44" customFormat="1" ht="31.5">
      <c r="A21" s="215"/>
      <c r="B21" s="215"/>
      <c r="C21" s="215"/>
      <c r="D21" s="237" t="s">
        <v>293</v>
      </c>
      <c r="E21" s="8">
        <v>247</v>
      </c>
      <c r="F21" s="8" t="s">
        <v>31</v>
      </c>
      <c r="G21" s="8" t="s">
        <v>31</v>
      </c>
      <c r="H21" s="6" t="s">
        <v>31</v>
      </c>
      <c r="I21" s="7">
        <f>'пр 2 к ПП1'!H15+'пр 2 к ПП1'!H16</f>
        <v>2000</v>
      </c>
      <c r="J21" s="7">
        <f>'пр 2 к ПП1'!I15+'пр 2 к ПП1'!I16</f>
        <v>0</v>
      </c>
      <c r="K21" s="7">
        <f>'пр 2 к ПП1'!J15+'пр 2 к ПП1'!J16</f>
        <v>0</v>
      </c>
      <c r="L21" s="7">
        <f>I21+J21+K21</f>
        <v>2000</v>
      </c>
      <c r="M21" s="43"/>
    </row>
    <row r="22" spans="1:18" s="44" customFormat="1" ht="31.5">
      <c r="A22" s="216"/>
      <c r="B22" s="216"/>
      <c r="C22" s="216"/>
      <c r="D22" s="42" t="s">
        <v>72</v>
      </c>
      <c r="E22" s="8">
        <f>E17</f>
        <v>242</v>
      </c>
      <c r="F22" s="8" t="s">
        <v>31</v>
      </c>
      <c r="G22" s="8" t="s">
        <v>31</v>
      </c>
      <c r="H22" s="6" t="s">
        <v>31</v>
      </c>
      <c r="I22" s="7">
        <f>'пр 11 к МП'!N22-I21</f>
        <v>34718.949000000001</v>
      </c>
      <c r="J22" s="7">
        <f>'пр 11 к МП'!O22-J21</f>
        <v>34308.949000000001</v>
      </c>
      <c r="K22" s="7">
        <f>'пр 11 к МП'!P22-K21</f>
        <v>34308.949000000001</v>
      </c>
      <c r="L22" s="7">
        <f>I22+J22+K22</f>
        <v>103336.84700000001</v>
      </c>
      <c r="M22" s="43" t="e">
        <f>#REF!+#REF!+I22+J22-L22</f>
        <v>#REF!</v>
      </c>
    </row>
    <row r="23" spans="1:18" s="44" customFormat="1" ht="31.5">
      <c r="A23" s="299" t="s">
        <v>64</v>
      </c>
      <c r="B23" s="306" t="s">
        <v>69</v>
      </c>
      <c r="C23" s="306" t="s">
        <v>102</v>
      </c>
      <c r="D23" s="158" t="s">
        <v>35</v>
      </c>
      <c r="E23" s="159"/>
      <c r="F23" s="159" t="s">
        <v>31</v>
      </c>
      <c r="G23" s="159" t="s">
        <v>31</v>
      </c>
      <c r="H23" s="160" t="s">
        <v>31</v>
      </c>
      <c r="I23" s="161">
        <f>I25+I26</f>
        <v>2850.15789</v>
      </c>
      <c r="J23" s="161">
        <f>J25+J26</f>
        <v>1575.51989</v>
      </c>
      <c r="K23" s="161">
        <f>K25+K26</f>
        <v>1575.52</v>
      </c>
      <c r="L23" s="7">
        <f>I23+J23+K23</f>
        <v>6001.1977800000004</v>
      </c>
      <c r="M23" s="43" t="e">
        <f>#REF!+#REF!+I23+J23-L23</f>
        <v>#REF!</v>
      </c>
    </row>
    <row r="24" spans="1:18" s="44" customFormat="1">
      <c r="A24" s="299"/>
      <c r="B24" s="306"/>
      <c r="C24" s="306"/>
      <c r="D24" s="42" t="s">
        <v>32</v>
      </c>
      <c r="E24" s="8"/>
      <c r="F24" s="8" t="s">
        <v>31</v>
      </c>
      <c r="G24" s="8" t="s">
        <v>31</v>
      </c>
      <c r="H24" s="6" t="s">
        <v>31</v>
      </c>
      <c r="I24" s="7"/>
      <c r="J24" s="7"/>
      <c r="K24" s="7"/>
      <c r="L24" s="7">
        <f>I24+J24</f>
        <v>0</v>
      </c>
      <c r="M24" s="43" t="e">
        <f>#REF!+#REF!+I24+J24-L24</f>
        <v>#REF!</v>
      </c>
    </row>
    <row r="25" spans="1:18" s="44" customFormat="1" ht="31.5">
      <c r="A25" s="299"/>
      <c r="B25" s="306"/>
      <c r="C25" s="306"/>
      <c r="D25" s="42" t="s">
        <v>72</v>
      </c>
      <c r="E25" s="8">
        <v>242</v>
      </c>
      <c r="F25" s="8"/>
      <c r="G25" s="8"/>
      <c r="H25" s="6"/>
      <c r="I25" s="45">
        <f>'пр 2 к ПП2'!H12+'пр 2 к ПП2'!H13</f>
        <v>351.25488999999999</v>
      </c>
      <c r="J25" s="45">
        <f>'пр 2 к ПП2'!I12+'пр 2 к ПП2'!I13</f>
        <v>351.25488999999999</v>
      </c>
      <c r="K25" s="45">
        <f>'пр 2 к ПП2'!J12+'пр 2 к ПП2'!J13</f>
        <v>351.255</v>
      </c>
      <c r="L25" s="7">
        <f>I25+J25+K25</f>
        <v>1053.76478</v>
      </c>
      <c r="M25" s="43" t="e">
        <f>#REF!+#REF!+I25+J25-L25</f>
        <v>#REF!</v>
      </c>
    </row>
    <row r="26" spans="1:18" s="44" customFormat="1">
      <c r="A26" s="299"/>
      <c r="B26" s="306"/>
      <c r="C26" s="306"/>
      <c r="D26" s="42" t="s">
        <v>61</v>
      </c>
      <c r="E26" s="8">
        <f>E16</f>
        <v>241</v>
      </c>
      <c r="F26" s="8" t="s">
        <v>31</v>
      </c>
      <c r="G26" s="8" t="s">
        <v>31</v>
      </c>
      <c r="H26" s="6" t="s">
        <v>31</v>
      </c>
      <c r="I26" s="45">
        <f>'пр 2 к ПП2'!H14+'пр 2 к ПП2'!H15</f>
        <v>2498.9029999999998</v>
      </c>
      <c r="J26" s="45">
        <f>'пр 2 к ПП2'!I14+'пр 2 к ПП2'!I15</f>
        <v>1224.2650000000001</v>
      </c>
      <c r="K26" s="45">
        <f>'пр 2 к ПП2'!J14+'пр 2 к ПП2'!J15</f>
        <v>1224.2650000000001</v>
      </c>
      <c r="L26" s="7">
        <f>I26+J26+K26</f>
        <v>4947.433</v>
      </c>
      <c r="M26" s="43" t="e">
        <f>#REF!+#REF!+I26+J26-L26</f>
        <v>#REF!</v>
      </c>
    </row>
    <row r="27" spans="1:18" s="44" customFormat="1" ht="31.5">
      <c r="A27" s="299" t="s">
        <v>66</v>
      </c>
      <c r="B27" s="306" t="s">
        <v>70</v>
      </c>
      <c r="C27" s="306" t="s">
        <v>95</v>
      </c>
      <c r="D27" s="158" t="s">
        <v>35</v>
      </c>
      <c r="E27" s="159"/>
      <c r="F27" s="159" t="s">
        <v>31</v>
      </c>
      <c r="G27" s="159" t="s">
        <v>31</v>
      </c>
      <c r="H27" s="160" t="s">
        <v>31</v>
      </c>
      <c r="I27" s="161">
        <f>I29</f>
        <v>400</v>
      </c>
      <c r="J27" s="161">
        <f>J29</f>
        <v>400</v>
      </c>
      <c r="K27" s="161">
        <f>K29</f>
        <v>400</v>
      </c>
      <c r="L27" s="7">
        <f>I27+J27+K27</f>
        <v>1200</v>
      </c>
      <c r="M27" s="43" t="e">
        <f>#REF!+#REF!+I27+J27-L27</f>
        <v>#REF!</v>
      </c>
    </row>
    <row r="28" spans="1:18" s="44" customFormat="1">
      <c r="A28" s="299"/>
      <c r="B28" s="306"/>
      <c r="C28" s="306"/>
      <c r="D28" s="42" t="s">
        <v>32</v>
      </c>
      <c r="E28" s="8"/>
      <c r="F28" s="8" t="s">
        <v>31</v>
      </c>
      <c r="G28" s="8" t="s">
        <v>31</v>
      </c>
      <c r="H28" s="6" t="s">
        <v>31</v>
      </c>
      <c r="I28" s="7"/>
      <c r="J28" s="7"/>
      <c r="K28" s="7"/>
      <c r="L28" s="7">
        <f>I28+J28</f>
        <v>0</v>
      </c>
      <c r="M28" s="43" t="e">
        <f>#REF!+#REF!+I28+J28-L28</f>
        <v>#REF!</v>
      </c>
    </row>
    <row r="29" spans="1:18" s="44" customFormat="1" ht="31.5">
      <c r="A29" s="299"/>
      <c r="B29" s="306"/>
      <c r="C29" s="306"/>
      <c r="D29" s="42" t="s">
        <v>72</v>
      </c>
      <c r="E29" s="8">
        <v>242</v>
      </c>
      <c r="F29" s="8" t="s">
        <v>31</v>
      </c>
      <c r="G29" s="8" t="s">
        <v>31</v>
      </c>
      <c r="H29" s="6" t="s">
        <v>31</v>
      </c>
      <c r="I29" s="7">
        <v>400</v>
      </c>
      <c r="J29" s="7">
        <v>400</v>
      </c>
      <c r="K29" s="7">
        <v>400</v>
      </c>
      <c r="L29" s="7">
        <f>I29+J29+K29</f>
        <v>1200</v>
      </c>
      <c r="M29" s="43" t="e">
        <f>#REF!+#REF!+I29+J29-L29</f>
        <v>#REF!</v>
      </c>
    </row>
    <row r="30" spans="1:18" s="46" customFormat="1" ht="31.5">
      <c r="A30" s="300" t="s">
        <v>67</v>
      </c>
      <c r="B30" s="300" t="s">
        <v>71</v>
      </c>
      <c r="C30" s="303" t="s">
        <v>103</v>
      </c>
      <c r="D30" s="158" t="s">
        <v>35</v>
      </c>
      <c r="E30" s="159"/>
      <c r="F30" s="159" t="s">
        <v>31</v>
      </c>
      <c r="G30" s="159" t="s">
        <v>31</v>
      </c>
      <c r="H30" s="160" t="s">
        <v>31</v>
      </c>
      <c r="I30" s="161">
        <f>I32</f>
        <v>96479.431000000011</v>
      </c>
      <c r="J30" s="161">
        <f>J32</f>
        <v>93014.731</v>
      </c>
      <c r="K30" s="161">
        <f>K32</f>
        <v>93014.731</v>
      </c>
      <c r="L30" s="7">
        <f>I30+J30</f>
        <v>189494.16200000001</v>
      </c>
      <c r="M30" s="43" t="e">
        <f>#REF!+#REF!+I30+J30-L30</f>
        <v>#REF!</v>
      </c>
      <c r="R30" s="47"/>
    </row>
    <row r="31" spans="1:18" s="46" customFormat="1">
      <c r="A31" s="301"/>
      <c r="B31" s="301"/>
      <c r="C31" s="304"/>
      <c r="D31" s="42" t="s">
        <v>32</v>
      </c>
      <c r="E31" s="8"/>
      <c r="F31" s="8" t="s">
        <v>31</v>
      </c>
      <c r="G31" s="8" t="s">
        <v>31</v>
      </c>
      <c r="H31" s="6" t="s">
        <v>31</v>
      </c>
      <c r="I31" s="7"/>
      <c r="J31" s="7"/>
      <c r="K31" s="7"/>
      <c r="L31" s="7">
        <f>I31+J31</f>
        <v>0</v>
      </c>
      <c r="M31" s="43" t="e">
        <f>#REF!+#REF!+I31+J31-L31</f>
        <v>#REF!</v>
      </c>
    </row>
    <row r="32" spans="1:18" s="44" customFormat="1" ht="31.5">
      <c r="A32" s="302"/>
      <c r="B32" s="302"/>
      <c r="C32" s="305"/>
      <c r="D32" s="42" t="s">
        <v>72</v>
      </c>
      <c r="E32" s="8">
        <v>242</v>
      </c>
      <c r="F32" s="8" t="s">
        <v>31</v>
      </c>
      <c r="G32" s="8" t="s">
        <v>31</v>
      </c>
      <c r="H32" s="6" t="s">
        <v>31</v>
      </c>
      <c r="I32" s="7">
        <f>'пр 11 к МП'!N43</f>
        <v>96479.431000000011</v>
      </c>
      <c r="J32" s="7">
        <f>'пр 11 к МП'!O43</f>
        <v>93014.731</v>
      </c>
      <c r="K32" s="7">
        <f>'пр 11 к МП'!P43</f>
        <v>93014.731</v>
      </c>
      <c r="L32" s="7">
        <f>I32+J32+K32</f>
        <v>282508.89300000004</v>
      </c>
      <c r="M32" s="43" t="e">
        <f>#REF!+#REF!+I32+J32-L32</f>
        <v>#REF!</v>
      </c>
    </row>
    <row r="33" spans="1:13" s="44" customFormat="1" ht="31.5">
      <c r="A33" s="300" t="s">
        <v>164</v>
      </c>
      <c r="B33" s="293" t="s">
        <v>237</v>
      </c>
      <c r="C33" s="303" t="s">
        <v>258</v>
      </c>
      <c r="D33" s="158" t="s">
        <v>35</v>
      </c>
      <c r="E33" s="159"/>
      <c r="F33" s="159" t="s">
        <v>31</v>
      </c>
      <c r="G33" s="159" t="s">
        <v>31</v>
      </c>
      <c r="H33" s="160" t="s">
        <v>31</v>
      </c>
      <c r="I33" s="161">
        <f>I35</f>
        <v>543.625</v>
      </c>
      <c r="J33" s="161">
        <f>J35</f>
        <v>543.625</v>
      </c>
      <c r="K33" s="161">
        <f>K35</f>
        <v>543.625</v>
      </c>
      <c r="L33" s="7">
        <f>I33+J33+K33</f>
        <v>1630.875</v>
      </c>
      <c r="M33" s="43" t="e">
        <f>#REF!+#REF!+I33+J33-L33</f>
        <v>#REF!</v>
      </c>
    </row>
    <row r="34" spans="1:13">
      <c r="A34" s="301"/>
      <c r="B34" s="294"/>
      <c r="C34" s="304"/>
      <c r="D34" s="42" t="s">
        <v>32</v>
      </c>
      <c r="E34" s="8"/>
      <c r="F34" s="8" t="s">
        <v>31</v>
      </c>
      <c r="G34" s="8" t="s">
        <v>31</v>
      </c>
      <c r="H34" s="6" t="s">
        <v>31</v>
      </c>
      <c r="I34" s="7"/>
      <c r="J34" s="7"/>
      <c r="K34" s="7"/>
      <c r="L34" s="7">
        <f>I34+J34</f>
        <v>0</v>
      </c>
      <c r="M34" s="43" t="e">
        <f>#REF!+#REF!+I34+J34-L34</f>
        <v>#REF!</v>
      </c>
    </row>
    <row r="35" spans="1:13" ht="133.5" customHeight="1">
      <c r="A35" s="302"/>
      <c r="B35" s="295"/>
      <c r="C35" s="305"/>
      <c r="D35" s="42" t="s">
        <v>72</v>
      </c>
      <c r="E35" s="8">
        <v>242</v>
      </c>
      <c r="F35" s="8" t="s">
        <v>31</v>
      </c>
      <c r="G35" s="8" t="s">
        <v>31</v>
      </c>
      <c r="H35" s="6" t="s">
        <v>31</v>
      </c>
      <c r="I35" s="7">
        <f>'пр 11 к МП'!N50</f>
        <v>543.625</v>
      </c>
      <c r="J35" s="7">
        <f>'пр 11 к МП'!O50</f>
        <v>543.625</v>
      </c>
      <c r="K35" s="7">
        <f>'пр 11 к МП'!P50</f>
        <v>543.625</v>
      </c>
      <c r="L35" s="7">
        <f>I35+J35+K35</f>
        <v>1630.875</v>
      </c>
      <c r="M35" s="43" t="e">
        <f>#REF!+#REF!+I35+J35-L35</f>
        <v>#REF!</v>
      </c>
    </row>
    <row r="36" spans="1:13" ht="31.5">
      <c r="A36" s="296" t="s">
        <v>165</v>
      </c>
      <c r="B36" s="293" t="s">
        <v>237</v>
      </c>
      <c r="C36" s="290" t="s">
        <v>238</v>
      </c>
      <c r="D36" s="158" t="s">
        <v>35</v>
      </c>
      <c r="E36" s="159"/>
      <c r="F36" s="159" t="s">
        <v>31</v>
      </c>
      <c r="G36" s="159" t="s">
        <v>31</v>
      </c>
      <c r="H36" s="160" t="s">
        <v>31</v>
      </c>
      <c r="I36" s="161">
        <f>I38</f>
        <v>100</v>
      </c>
      <c r="J36" s="161">
        <f>J38</f>
        <v>100</v>
      </c>
      <c r="K36" s="161">
        <f>K38</f>
        <v>100</v>
      </c>
      <c r="L36" s="7">
        <f>I36+J36+K36</f>
        <v>300</v>
      </c>
    </row>
    <row r="37" spans="1:13">
      <c r="A37" s="297"/>
      <c r="B37" s="294"/>
      <c r="C37" s="291"/>
      <c r="D37" s="42" t="s">
        <v>32</v>
      </c>
      <c r="E37" s="8"/>
      <c r="F37" s="8" t="s">
        <v>31</v>
      </c>
      <c r="G37" s="8" t="s">
        <v>31</v>
      </c>
      <c r="H37" s="6" t="s">
        <v>31</v>
      </c>
      <c r="I37" s="7"/>
      <c r="J37" s="7"/>
      <c r="K37" s="7"/>
      <c r="L37" s="7">
        <f>I37+J37</f>
        <v>0</v>
      </c>
    </row>
    <row r="38" spans="1:13" ht="126.75" customHeight="1">
      <c r="A38" s="298"/>
      <c r="B38" s="295"/>
      <c r="C38" s="292"/>
      <c r="D38" s="207" t="s">
        <v>239</v>
      </c>
      <c r="E38" s="8">
        <v>241</v>
      </c>
      <c r="F38" s="8" t="s">
        <v>31</v>
      </c>
      <c r="G38" s="8" t="s">
        <v>31</v>
      </c>
      <c r="H38" s="6" t="s">
        <v>31</v>
      </c>
      <c r="I38" s="7">
        <v>100</v>
      </c>
      <c r="J38" s="7">
        <v>100</v>
      </c>
      <c r="K38" s="7">
        <v>100</v>
      </c>
      <c r="L38" s="7">
        <f>I38+J38+K38</f>
        <v>300</v>
      </c>
    </row>
    <row r="39" spans="1:13" s="44" customFormat="1" ht="31.5">
      <c r="A39" s="300" t="s">
        <v>166</v>
      </c>
      <c r="B39" s="293" t="s">
        <v>237</v>
      </c>
      <c r="C39" s="303" t="s">
        <v>274</v>
      </c>
      <c r="D39" s="158" t="s">
        <v>35</v>
      </c>
      <c r="E39" s="159"/>
      <c r="F39" s="159" t="s">
        <v>31</v>
      </c>
      <c r="G39" s="159" t="s">
        <v>31</v>
      </c>
      <c r="H39" s="160" t="s">
        <v>31</v>
      </c>
      <c r="I39" s="161">
        <f>I41</f>
        <v>2700</v>
      </c>
      <c r="J39" s="161">
        <f>J41</f>
        <v>2700</v>
      </c>
      <c r="K39" s="161">
        <f>K41</f>
        <v>2700</v>
      </c>
      <c r="L39" s="7">
        <f>I39+J39+K39</f>
        <v>8100</v>
      </c>
      <c r="M39" s="43" t="e">
        <f>#REF!+#REF!+I39+J39-L39</f>
        <v>#REF!</v>
      </c>
    </row>
    <row r="40" spans="1:13">
      <c r="A40" s="301"/>
      <c r="B40" s="294"/>
      <c r="C40" s="304"/>
      <c r="D40" s="174" t="s">
        <v>32</v>
      </c>
      <c r="E40" s="8"/>
      <c r="F40" s="8" t="s">
        <v>31</v>
      </c>
      <c r="G40" s="8" t="s">
        <v>31</v>
      </c>
      <c r="H40" s="6" t="s">
        <v>31</v>
      </c>
      <c r="I40" s="7"/>
      <c r="J40" s="7"/>
      <c r="K40" s="7"/>
      <c r="L40" s="7">
        <f>I40+J40</f>
        <v>0</v>
      </c>
      <c r="M40" s="43" t="e">
        <f>#REF!+#REF!+I40+J40-L40</f>
        <v>#REF!</v>
      </c>
    </row>
    <row r="41" spans="1:13" ht="133.5" customHeight="1">
      <c r="A41" s="302"/>
      <c r="B41" s="295"/>
      <c r="C41" s="305"/>
      <c r="D41" s="174" t="s">
        <v>72</v>
      </c>
      <c r="E41" s="8">
        <v>242</v>
      </c>
      <c r="F41" s="8" t="s">
        <v>31</v>
      </c>
      <c r="G41" s="8" t="s">
        <v>31</v>
      </c>
      <c r="H41" s="6" t="s">
        <v>31</v>
      </c>
      <c r="I41" s="7">
        <f>'пр 11 к МП'!N64</f>
        <v>2700</v>
      </c>
      <c r="J41" s="7">
        <f>'пр 11 к МП'!O64</f>
        <v>2700</v>
      </c>
      <c r="K41" s="7">
        <f>'пр 11 к МП'!P68</f>
        <v>2700</v>
      </c>
      <c r="L41" s="7">
        <f>I41+J41+K41</f>
        <v>8100</v>
      </c>
      <c r="M41" s="43" t="e">
        <f>#REF!+#REF!+I41+J41-L41</f>
        <v>#REF!</v>
      </c>
    </row>
  </sheetData>
  <mergeCells count="33">
    <mergeCell ref="B23:B26"/>
    <mergeCell ref="C23:C26"/>
    <mergeCell ref="A14:A18"/>
    <mergeCell ref="B14:B18"/>
    <mergeCell ref="C14:C18"/>
    <mergeCell ref="A39:A41"/>
    <mergeCell ref="B39:B41"/>
    <mergeCell ref="C39:C41"/>
    <mergeCell ref="A27:A29"/>
    <mergeCell ref="B27:B29"/>
    <mergeCell ref="C27:C29"/>
    <mergeCell ref="C33:C35"/>
    <mergeCell ref="B33:B35"/>
    <mergeCell ref="A33:A35"/>
    <mergeCell ref="C30:C32"/>
    <mergeCell ref="B30:B32"/>
    <mergeCell ref="A30:A32"/>
    <mergeCell ref="A6:L6"/>
    <mergeCell ref="I3:L3"/>
    <mergeCell ref="I2:L2"/>
    <mergeCell ref="C36:C38"/>
    <mergeCell ref="B36:B38"/>
    <mergeCell ref="A36:A38"/>
    <mergeCell ref="B11:B12"/>
    <mergeCell ref="C11:C12"/>
    <mergeCell ref="D11:D12"/>
    <mergeCell ref="E11:H11"/>
    <mergeCell ref="A7:L7"/>
    <mergeCell ref="A8:L8"/>
    <mergeCell ref="A9:L9"/>
    <mergeCell ref="A23:A26"/>
    <mergeCell ref="L11:L12"/>
    <mergeCell ref="A11:A12"/>
  </mergeCells>
  <pageMargins left="0.78740157480314965" right="0.78740157480314965" top="1.1811023622047245" bottom="0.39370078740157483" header="0.31496062992125984" footer="0.31496062992125984"/>
  <pageSetup paperSize="9" scale="69" fitToHeight="0" orientation="landscape" r:id="rId1"/>
</worksheet>
</file>

<file path=xl/worksheets/sheet14.xml><?xml version="1.0" encoding="utf-8"?>
<worksheet xmlns="http://schemas.openxmlformats.org/spreadsheetml/2006/main" xmlns:r="http://schemas.openxmlformats.org/officeDocument/2006/relationships">
  <sheetPr>
    <tabColor theme="9" tint="0.39997558519241921"/>
  </sheetPr>
  <dimension ref="A1:W70"/>
  <sheetViews>
    <sheetView tabSelected="1" view="pageBreakPreview" topLeftCell="A33" zoomScale="85" zoomScaleNormal="100" zoomScaleSheetLayoutView="85" workbookViewId="0">
      <selection activeCell="M26" sqref="M26"/>
    </sheetView>
  </sheetViews>
  <sheetFormatPr defaultRowHeight="18.75" outlineLevelCol="1"/>
  <cols>
    <col min="1" max="1" width="5.375" style="28" customWidth="1"/>
    <col min="2" max="2" width="16" style="29" customWidth="1"/>
    <col min="3" max="3" width="55.25" style="29" customWidth="1"/>
    <col min="4" max="4" width="36" style="29" customWidth="1"/>
    <col min="5" max="8" width="10.375" style="162" hidden="1" customWidth="1" outlineLevel="1"/>
    <col min="9" max="9" width="14.875" style="162" hidden="1" customWidth="1" outlineLevel="1"/>
    <col min="10" max="10" width="13.625" style="162" hidden="1" customWidth="1" outlineLevel="1"/>
    <col min="11" max="11" width="13.375" style="162" hidden="1" customWidth="1" outlineLevel="1"/>
    <col min="12" max="12" width="13.125" style="162" hidden="1" customWidth="1" outlineLevel="1"/>
    <col min="13" max="13" width="15.375" style="29" hidden="1" customWidth="1" outlineLevel="1"/>
    <col min="14" max="14" width="13.375" style="29" bestFit="1" customWidth="1" collapsed="1"/>
    <col min="15" max="16" width="13.375" style="29" customWidth="1"/>
    <col min="17" max="17" width="18.125" style="29" bestFit="1" customWidth="1"/>
    <col min="18" max="18" width="9" style="29"/>
    <col min="19" max="19" width="17.75" style="30" customWidth="1"/>
    <col min="20" max="16384" width="9" style="29"/>
  </cols>
  <sheetData>
    <row r="1" spans="1:23">
      <c r="E1" s="29"/>
      <c r="F1" s="29"/>
      <c r="G1" s="29"/>
      <c r="H1" s="29"/>
      <c r="J1" s="29"/>
      <c r="K1" s="29"/>
      <c r="L1" s="29"/>
      <c r="N1" s="55" t="s">
        <v>292</v>
      </c>
      <c r="O1" s="55"/>
      <c r="P1" s="55"/>
      <c r="Q1" s="55"/>
    </row>
    <row r="2" spans="1:23" ht="99" customHeight="1">
      <c r="E2" s="29"/>
      <c r="F2" s="29"/>
      <c r="G2" s="29"/>
      <c r="H2" s="29"/>
      <c r="J2" s="29"/>
      <c r="K2" s="29"/>
      <c r="L2" s="29"/>
      <c r="N2" s="238" t="s">
        <v>218</v>
      </c>
      <c r="O2" s="238"/>
      <c r="P2" s="238"/>
      <c r="Q2" s="238"/>
    </row>
    <row r="3" spans="1:23" ht="23.25" customHeight="1">
      <c r="E3" s="29"/>
      <c r="F3" s="29"/>
      <c r="G3" s="29"/>
      <c r="H3" s="29"/>
      <c r="J3" s="29"/>
      <c r="K3" s="29"/>
      <c r="L3" s="29"/>
      <c r="N3" s="31"/>
      <c r="O3" s="98"/>
      <c r="P3" s="98"/>
      <c r="Q3" s="31"/>
    </row>
    <row r="4" spans="1:23">
      <c r="A4" s="19"/>
      <c r="E4" s="29"/>
      <c r="F4" s="29"/>
      <c r="G4" s="29"/>
      <c r="H4" s="29"/>
      <c r="J4" s="29"/>
      <c r="K4" s="29"/>
      <c r="L4" s="29"/>
    </row>
    <row r="5" spans="1:23">
      <c r="A5" s="240" t="s">
        <v>0</v>
      </c>
      <c r="B5" s="240"/>
      <c r="C5" s="240"/>
      <c r="D5" s="240"/>
      <c r="E5" s="240"/>
      <c r="F5" s="240"/>
      <c r="G5" s="240"/>
      <c r="H5" s="240"/>
      <c r="I5" s="240"/>
      <c r="J5" s="240"/>
      <c r="K5" s="240"/>
      <c r="L5" s="240"/>
      <c r="M5" s="240"/>
      <c r="N5" s="240"/>
      <c r="O5" s="240"/>
      <c r="P5" s="240"/>
      <c r="Q5" s="240"/>
    </row>
    <row r="6" spans="1:23">
      <c r="A6" s="240" t="s">
        <v>41</v>
      </c>
      <c r="B6" s="240"/>
      <c r="C6" s="240"/>
      <c r="D6" s="240"/>
      <c r="E6" s="240"/>
      <c r="F6" s="240"/>
      <c r="G6" s="240"/>
      <c r="H6" s="240"/>
      <c r="I6" s="240"/>
      <c r="J6" s="240"/>
      <c r="K6" s="240"/>
      <c r="L6" s="240"/>
      <c r="M6" s="240"/>
      <c r="N6" s="240"/>
      <c r="O6" s="240"/>
      <c r="P6" s="240"/>
      <c r="Q6" s="240"/>
    </row>
    <row r="7" spans="1:23">
      <c r="A7" s="240" t="s">
        <v>42</v>
      </c>
      <c r="B7" s="240"/>
      <c r="C7" s="240"/>
      <c r="D7" s="240"/>
      <c r="E7" s="240"/>
      <c r="F7" s="240"/>
      <c r="G7" s="240"/>
      <c r="H7" s="240"/>
      <c r="I7" s="240"/>
      <c r="J7" s="240"/>
      <c r="K7" s="240"/>
      <c r="L7" s="240"/>
      <c r="M7" s="240"/>
      <c r="N7" s="240"/>
      <c r="O7" s="240"/>
      <c r="P7" s="240"/>
      <c r="Q7" s="240"/>
    </row>
    <row r="8" spans="1:23">
      <c r="A8" s="240" t="s">
        <v>43</v>
      </c>
      <c r="B8" s="240"/>
      <c r="C8" s="240"/>
      <c r="D8" s="240"/>
      <c r="E8" s="240"/>
      <c r="F8" s="240"/>
      <c r="G8" s="240"/>
      <c r="H8" s="240"/>
      <c r="I8" s="240"/>
      <c r="J8" s="240"/>
      <c r="K8" s="240"/>
      <c r="L8" s="240"/>
      <c r="M8" s="240"/>
      <c r="N8" s="240"/>
      <c r="O8" s="240"/>
      <c r="P8" s="240"/>
      <c r="Q8" s="240"/>
    </row>
    <row r="9" spans="1:23">
      <c r="A9" s="240" t="s">
        <v>44</v>
      </c>
      <c r="B9" s="240"/>
      <c r="C9" s="240"/>
      <c r="D9" s="240"/>
      <c r="E9" s="240"/>
      <c r="F9" s="240"/>
      <c r="G9" s="240"/>
      <c r="H9" s="240"/>
      <c r="I9" s="240"/>
      <c r="J9" s="240"/>
      <c r="K9" s="240"/>
      <c r="L9" s="240"/>
      <c r="M9" s="240"/>
      <c r="N9" s="240"/>
      <c r="O9" s="240"/>
      <c r="P9" s="240"/>
      <c r="Q9" s="240"/>
    </row>
    <row r="10" spans="1:23">
      <c r="A10" s="240" t="s">
        <v>45</v>
      </c>
      <c r="B10" s="240"/>
      <c r="C10" s="240"/>
      <c r="D10" s="240"/>
      <c r="E10" s="240"/>
      <c r="F10" s="240"/>
      <c r="G10" s="240"/>
      <c r="H10" s="240"/>
      <c r="I10" s="240"/>
      <c r="J10" s="240"/>
      <c r="K10" s="240"/>
      <c r="L10" s="240"/>
      <c r="M10" s="240"/>
      <c r="N10" s="240"/>
      <c r="O10" s="240"/>
      <c r="P10" s="240"/>
      <c r="Q10" s="240"/>
    </row>
    <row r="11" spans="1:23">
      <c r="E11" s="182"/>
      <c r="F11" s="182"/>
      <c r="G11" s="182"/>
      <c r="H11" s="182"/>
      <c r="J11" s="182"/>
      <c r="K11" s="182"/>
      <c r="L11" s="182"/>
      <c r="Q11" s="32" t="s">
        <v>20</v>
      </c>
    </row>
    <row r="12" spans="1:23" ht="58.5" customHeight="1">
      <c r="A12" s="239" t="s">
        <v>19</v>
      </c>
      <c r="B12" s="239" t="s">
        <v>33</v>
      </c>
      <c r="C12" s="239" t="s">
        <v>34</v>
      </c>
      <c r="D12" s="239" t="s">
        <v>38</v>
      </c>
      <c r="E12" s="183">
        <v>2014</v>
      </c>
      <c r="F12" s="183">
        <v>2015</v>
      </c>
      <c r="G12" s="183">
        <v>2016</v>
      </c>
      <c r="H12" s="183">
        <v>2017</v>
      </c>
      <c r="I12" s="318">
        <f>H12+1</f>
        <v>2018</v>
      </c>
      <c r="J12" s="185">
        <f>I12+1</f>
        <v>2019</v>
      </c>
      <c r="K12" s="185">
        <f>J12+1</f>
        <v>2020</v>
      </c>
      <c r="L12" s="185">
        <f>K12+1</f>
        <v>2021</v>
      </c>
      <c r="M12" s="151" t="s">
        <v>219</v>
      </c>
      <c r="N12" s="151" t="s">
        <v>227</v>
      </c>
      <c r="O12" s="151" t="s">
        <v>59</v>
      </c>
      <c r="P12" s="223" t="s">
        <v>296</v>
      </c>
      <c r="Q12" s="239" t="s">
        <v>25</v>
      </c>
    </row>
    <row r="13" spans="1:23">
      <c r="A13" s="239"/>
      <c r="B13" s="239"/>
      <c r="C13" s="239"/>
      <c r="D13" s="239"/>
      <c r="E13" s="183" t="s">
        <v>236</v>
      </c>
      <c r="F13" s="183" t="s">
        <v>236</v>
      </c>
      <c r="G13" s="183" t="s">
        <v>236</v>
      </c>
      <c r="H13" s="183" t="s">
        <v>236</v>
      </c>
      <c r="I13" s="318" t="s">
        <v>236</v>
      </c>
      <c r="J13" s="185" t="s">
        <v>236</v>
      </c>
      <c r="K13" s="185" t="s">
        <v>236</v>
      </c>
      <c r="L13" s="185" t="s">
        <v>236</v>
      </c>
      <c r="M13" s="209" t="s">
        <v>236</v>
      </c>
      <c r="N13" s="141" t="s">
        <v>30</v>
      </c>
      <c r="O13" s="99" t="s">
        <v>30</v>
      </c>
      <c r="P13" s="223" t="s">
        <v>30</v>
      </c>
      <c r="Q13" s="239"/>
    </row>
    <row r="14" spans="1:23" s="106" customFormat="1" ht="15">
      <c r="A14" s="105">
        <v>1</v>
      </c>
      <c r="B14" s="105">
        <v>2</v>
      </c>
      <c r="C14" s="105">
        <v>3</v>
      </c>
      <c r="D14" s="105">
        <v>4</v>
      </c>
      <c r="E14" s="184"/>
      <c r="F14" s="184"/>
      <c r="G14" s="184"/>
      <c r="H14" s="184"/>
      <c r="I14" s="319"/>
      <c r="J14" s="186"/>
      <c r="K14" s="186"/>
      <c r="L14" s="186"/>
      <c r="M14" s="105">
        <f>D14+1</f>
        <v>5</v>
      </c>
      <c r="N14" s="105">
        <v>6</v>
      </c>
      <c r="O14" s="105">
        <v>7</v>
      </c>
      <c r="P14" s="105">
        <v>8</v>
      </c>
      <c r="Q14" s="105">
        <v>9</v>
      </c>
      <c r="S14" s="107"/>
      <c r="W14" s="108"/>
    </row>
    <row r="15" spans="1:23">
      <c r="A15" s="307">
        <v>1</v>
      </c>
      <c r="B15" s="308" t="s">
        <v>39</v>
      </c>
      <c r="C15" s="308" t="str">
        <f>'пр 10 к МП'!C14</f>
        <v>Обеспечение комфортной среды проживания на территории населенных пунктов Туруханского района</v>
      </c>
      <c r="D15" s="200" t="s">
        <v>37</v>
      </c>
      <c r="E15" s="201">
        <f>E22+E29+E36+E43</f>
        <v>54069.184999999998</v>
      </c>
      <c r="F15" s="201">
        <f t="shared" ref="F15:L15" si="0">F22+F29+F36+F43</f>
        <v>52606.53</v>
      </c>
      <c r="G15" s="201">
        <f t="shared" si="0"/>
        <v>62863.756000000008</v>
      </c>
      <c r="H15" s="201">
        <f t="shared" si="0"/>
        <v>88210.419999999984</v>
      </c>
      <c r="I15" s="320">
        <f t="shared" si="0"/>
        <v>101617.32299999999</v>
      </c>
      <c r="J15" s="201">
        <f t="shared" si="0"/>
        <v>107177.499</v>
      </c>
      <c r="K15" s="201">
        <f t="shared" si="0"/>
        <v>100954.152</v>
      </c>
      <c r="L15" s="201">
        <f t="shared" si="0"/>
        <v>133121.07699999999</v>
      </c>
      <c r="M15" s="201">
        <f>M22+M29+M43+M50+M57+M64</f>
        <v>175424.53699999998</v>
      </c>
      <c r="N15" s="201">
        <f>N17+N18+N19</f>
        <v>139792.16289000001</v>
      </c>
      <c r="O15" s="201">
        <f t="shared" ref="O15:P15" si="1">O17+O18+O19</f>
        <v>132642.82488999999</v>
      </c>
      <c r="P15" s="201">
        <f t="shared" si="1"/>
        <v>132642.82500000001</v>
      </c>
      <c r="Q15" s="201">
        <f>N15+O15+P15</f>
        <v>405077.81277999998</v>
      </c>
      <c r="S15" s="164">
        <f>SUM(E15:O15)</f>
        <v>1148479.4667800001</v>
      </c>
    </row>
    <row r="16" spans="1:23">
      <c r="A16" s="307"/>
      <c r="B16" s="308"/>
      <c r="C16" s="308"/>
      <c r="D16" s="188" t="s">
        <v>21</v>
      </c>
      <c r="E16" s="177"/>
      <c r="F16" s="177"/>
      <c r="G16" s="177"/>
      <c r="H16" s="177"/>
      <c r="I16" s="321"/>
      <c r="J16" s="177"/>
      <c r="K16" s="177"/>
      <c r="L16" s="177"/>
      <c r="M16" s="177"/>
      <c r="N16" s="177"/>
      <c r="O16" s="177"/>
      <c r="P16" s="177"/>
      <c r="Q16" s="201">
        <f t="shared" ref="Q16:Q70" si="2">N16+O16+P16</f>
        <v>0</v>
      </c>
      <c r="S16" s="163">
        <f t="shared" ref="S16:S56" si="3">SUM(E16:O16)</f>
        <v>0</v>
      </c>
    </row>
    <row r="17" spans="1:19">
      <c r="A17" s="307"/>
      <c r="B17" s="308"/>
      <c r="C17" s="308"/>
      <c r="D17" s="202" t="s">
        <v>74</v>
      </c>
      <c r="E17" s="177">
        <f t="shared" ref="E17:F19" si="4">E24+E31+E38+E45</f>
        <v>170.14500000000001</v>
      </c>
      <c r="F17" s="177">
        <f t="shared" si="4"/>
        <v>196.83</v>
      </c>
      <c r="G17" s="177">
        <f t="shared" ref="E17:G20" si="5">G24+G31+G38+G45</f>
        <v>1582.75</v>
      </c>
      <c r="H17" s="177">
        <f t="shared" ref="H17:L20" si="6">H24+H31+H38+H45</f>
        <v>1416.8</v>
      </c>
      <c r="I17" s="321">
        <f t="shared" si="6"/>
        <v>0</v>
      </c>
      <c r="J17" s="177">
        <f t="shared" si="6"/>
        <v>3334.2</v>
      </c>
      <c r="K17" s="177">
        <f t="shared" si="6"/>
        <v>3334.2</v>
      </c>
      <c r="L17" s="177">
        <f t="shared" si="6"/>
        <v>3334.2</v>
      </c>
      <c r="M17" s="177">
        <f>M45</f>
        <v>3197.2</v>
      </c>
      <c r="N17" s="177">
        <f t="shared" ref="N17:P17" si="7">N24+N31+N38+N45</f>
        <v>3127.2</v>
      </c>
      <c r="O17" s="177">
        <f t="shared" si="7"/>
        <v>0</v>
      </c>
      <c r="P17" s="177">
        <f t="shared" si="7"/>
        <v>0</v>
      </c>
      <c r="Q17" s="201">
        <f t="shared" si="2"/>
        <v>3127.2</v>
      </c>
      <c r="S17" s="163">
        <f>SUM(E17:O17)</f>
        <v>19693.525000000001</v>
      </c>
    </row>
    <row r="18" spans="1:19">
      <c r="A18" s="307"/>
      <c r="B18" s="308"/>
      <c r="C18" s="308"/>
      <c r="D18" s="188" t="s">
        <v>75</v>
      </c>
      <c r="E18" s="177">
        <f t="shared" si="4"/>
        <v>14693.853999999999</v>
      </c>
      <c r="F18" s="177">
        <f t="shared" si="4"/>
        <v>15653.073</v>
      </c>
      <c r="G18" s="177">
        <f t="shared" si="5"/>
        <v>16222.482</v>
      </c>
      <c r="H18" s="177">
        <f t="shared" si="6"/>
        <v>16527.439999999999</v>
      </c>
      <c r="I18" s="321">
        <f t="shared" si="6"/>
        <v>32604.093000000001</v>
      </c>
      <c r="J18" s="177">
        <f t="shared" si="6"/>
        <v>33041.438000000002</v>
      </c>
      <c r="K18" s="177">
        <f t="shared" si="6"/>
        <v>30523.232</v>
      </c>
      <c r="L18" s="177">
        <f t="shared" si="6"/>
        <v>32872</v>
      </c>
      <c r="M18" s="177">
        <f>M46</f>
        <v>33652</v>
      </c>
      <c r="N18" s="177">
        <f>N25+N39+N46+N53+N60+N67</f>
        <v>42191.30000000001</v>
      </c>
      <c r="O18" s="177">
        <f t="shared" ref="O18:P18" si="8">O25+O32+O39+O46</f>
        <v>41853.800000000003</v>
      </c>
      <c r="P18" s="177">
        <f t="shared" si="8"/>
        <v>41853.800000000003</v>
      </c>
      <c r="Q18" s="201">
        <f t="shared" si="2"/>
        <v>125898.90000000001</v>
      </c>
      <c r="S18" s="163">
        <f t="shared" si="3"/>
        <v>309834.712</v>
      </c>
    </row>
    <row r="19" spans="1:19">
      <c r="A19" s="307"/>
      <c r="B19" s="308"/>
      <c r="C19" s="308"/>
      <c r="D19" s="188" t="s">
        <v>40</v>
      </c>
      <c r="E19" s="177">
        <f t="shared" si="4"/>
        <v>39205.186000000002</v>
      </c>
      <c r="F19" s="177">
        <f t="shared" si="4"/>
        <v>36756.627</v>
      </c>
      <c r="G19" s="177">
        <f t="shared" si="5"/>
        <v>44758.524000000005</v>
      </c>
      <c r="H19" s="177">
        <f t="shared" si="6"/>
        <v>68266.179999999993</v>
      </c>
      <c r="I19" s="321">
        <f t="shared" si="6"/>
        <v>66513.23</v>
      </c>
      <c r="J19" s="177">
        <f t="shared" si="6"/>
        <v>70801.861000000004</v>
      </c>
      <c r="K19" s="177">
        <f t="shared" si="6"/>
        <v>67096.72</v>
      </c>
      <c r="L19" s="177">
        <f t="shared" si="6"/>
        <v>96914.877000000008</v>
      </c>
      <c r="M19" s="177">
        <f>M26+M33+M47+M54+M68+M61</f>
        <v>138575.33799999999</v>
      </c>
      <c r="N19" s="177">
        <f>N26+N33+N40+N47+N54+N61+N64</f>
        <v>94473.662890000007</v>
      </c>
      <c r="O19" s="177">
        <f t="shared" ref="O19:P19" si="9">O26+O33+O40+O47+O54+O61+O64</f>
        <v>90789.024890000001</v>
      </c>
      <c r="P19" s="177">
        <f t="shared" si="9"/>
        <v>90789.024999999994</v>
      </c>
      <c r="Q19" s="201">
        <f t="shared" si="2"/>
        <v>276051.71278</v>
      </c>
      <c r="S19" s="163">
        <f t="shared" si="3"/>
        <v>814151.23077999998</v>
      </c>
    </row>
    <row r="20" spans="1:19" ht="32.25">
      <c r="A20" s="307"/>
      <c r="B20" s="308"/>
      <c r="C20" s="308"/>
      <c r="D20" s="203" t="s">
        <v>76</v>
      </c>
      <c r="E20" s="177">
        <f t="shared" si="5"/>
        <v>0</v>
      </c>
      <c r="F20" s="177">
        <f t="shared" si="5"/>
        <v>0</v>
      </c>
      <c r="G20" s="177">
        <f t="shared" si="5"/>
        <v>0</v>
      </c>
      <c r="H20" s="177">
        <f t="shared" si="6"/>
        <v>0</v>
      </c>
      <c r="I20" s="321">
        <f t="shared" si="6"/>
        <v>0</v>
      </c>
      <c r="J20" s="177">
        <f t="shared" si="6"/>
        <v>0</v>
      </c>
      <c r="K20" s="177">
        <f t="shared" si="6"/>
        <v>0</v>
      </c>
      <c r="L20" s="177">
        <f t="shared" si="6"/>
        <v>0</v>
      </c>
      <c r="M20" s="177">
        <f t="shared" ref="M20:P21" si="10">M27+M34+M41+M48</f>
        <v>0</v>
      </c>
      <c r="N20" s="177">
        <f t="shared" si="10"/>
        <v>0</v>
      </c>
      <c r="O20" s="177">
        <f t="shared" si="10"/>
        <v>0</v>
      </c>
      <c r="P20" s="177">
        <f t="shared" si="10"/>
        <v>0</v>
      </c>
      <c r="Q20" s="201">
        <f t="shared" si="2"/>
        <v>0</v>
      </c>
      <c r="S20" s="163">
        <f t="shared" si="3"/>
        <v>0</v>
      </c>
    </row>
    <row r="21" spans="1:19">
      <c r="A21" s="307"/>
      <c r="B21" s="308"/>
      <c r="C21" s="308"/>
      <c r="D21" s="188" t="s">
        <v>22</v>
      </c>
      <c r="E21" s="177">
        <v>0</v>
      </c>
      <c r="F21" s="177">
        <f>F28+F35+F42+F49</f>
        <v>0</v>
      </c>
      <c r="G21" s="177">
        <f>G28+G35+G42+G49</f>
        <v>300</v>
      </c>
      <c r="H21" s="177">
        <v>2000</v>
      </c>
      <c r="I21" s="321">
        <v>2000</v>
      </c>
      <c r="J21" s="177">
        <v>2000</v>
      </c>
      <c r="K21" s="177">
        <v>2000</v>
      </c>
      <c r="L21" s="177">
        <v>2000</v>
      </c>
      <c r="M21" s="177">
        <f t="shared" si="10"/>
        <v>0</v>
      </c>
      <c r="N21" s="177">
        <f t="shared" si="10"/>
        <v>0</v>
      </c>
      <c r="O21" s="177">
        <f t="shared" si="10"/>
        <v>0</v>
      </c>
      <c r="P21" s="177">
        <f t="shared" si="10"/>
        <v>0</v>
      </c>
      <c r="Q21" s="201">
        <f t="shared" si="2"/>
        <v>0</v>
      </c>
      <c r="S21" s="163">
        <f t="shared" si="3"/>
        <v>10300</v>
      </c>
    </row>
    <row r="22" spans="1:19">
      <c r="A22" s="33" t="s">
        <v>3</v>
      </c>
      <c r="B22" s="309" t="s">
        <v>15</v>
      </c>
      <c r="C22" s="309" t="str">
        <f>'пр 10 к МП'!C19</f>
        <v>Благоустройство сельских населенных пунктов</v>
      </c>
      <c r="D22" s="200" t="s">
        <v>37</v>
      </c>
      <c r="E22" s="201">
        <f>SUM(E24:E28)</f>
        <v>6993.2610000000004</v>
      </c>
      <c r="F22" s="201">
        <f>SUM(F24:F28)</f>
        <v>5818.8239999999996</v>
      </c>
      <c r="G22" s="201">
        <f>G26+G28</f>
        <v>9795.4140000000007</v>
      </c>
      <c r="H22" s="201">
        <f>SUM(H23:H28)</f>
        <v>30530.62</v>
      </c>
      <c r="I22" s="322">
        <f>SUM(I23:I28)</f>
        <v>34006.312999999995</v>
      </c>
      <c r="J22" s="204">
        <f>SUM(J23:J28)</f>
        <v>29554.653999999999</v>
      </c>
      <c r="K22" s="204">
        <f>SUM(K23:K28)</f>
        <v>21788.856</v>
      </c>
      <c r="L22" s="204">
        <f>SUM(L23:L28)</f>
        <v>47543.294999999998</v>
      </c>
      <c r="M22" s="201">
        <v>75954.667000000001</v>
      </c>
      <c r="N22" s="201">
        <f t="shared" ref="N22:P22" si="11">SUM(N24:N28)</f>
        <v>36718.949000000001</v>
      </c>
      <c r="O22" s="201">
        <f t="shared" si="11"/>
        <v>34308.949000000001</v>
      </c>
      <c r="P22" s="201">
        <f t="shared" si="11"/>
        <v>34308.949000000001</v>
      </c>
      <c r="Q22" s="201">
        <f t="shared" si="2"/>
        <v>105336.84700000001</v>
      </c>
      <c r="S22" s="164">
        <f t="shared" si="3"/>
        <v>333013.80200000003</v>
      </c>
    </row>
    <row r="23" spans="1:19">
      <c r="A23" s="34"/>
      <c r="B23" s="310"/>
      <c r="C23" s="310"/>
      <c r="D23" s="188" t="s">
        <v>21</v>
      </c>
      <c r="E23" s="180"/>
      <c r="F23" s="180"/>
      <c r="G23" s="180"/>
      <c r="H23" s="177"/>
      <c r="I23" s="321"/>
      <c r="J23" s="177"/>
      <c r="K23" s="177"/>
      <c r="L23" s="177"/>
      <c r="M23" s="177"/>
      <c r="N23" s="177"/>
      <c r="O23" s="177"/>
      <c r="P23" s="177"/>
      <c r="Q23" s="201">
        <f t="shared" si="2"/>
        <v>0</v>
      </c>
      <c r="S23" s="163">
        <f t="shared" si="3"/>
        <v>0</v>
      </c>
    </row>
    <row r="24" spans="1:19">
      <c r="A24" s="34"/>
      <c r="B24" s="310"/>
      <c r="C24" s="310"/>
      <c r="D24" s="202" t="s">
        <v>74</v>
      </c>
      <c r="E24" s="180"/>
      <c r="F24" s="180"/>
      <c r="G24" s="180"/>
      <c r="H24" s="177"/>
      <c r="I24" s="321"/>
      <c r="J24" s="177"/>
      <c r="K24" s="177"/>
      <c r="L24" s="177"/>
      <c r="M24" s="177"/>
      <c r="N24" s="177"/>
      <c r="O24" s="177"/>
      <c r="P24" s="177"/>
      <c r="Q24" s="201">
        <f t="shared" si="2"/>
        <v>0</v>
      </c>
      <c r="S24" s="163">
        <f t="shared" si="3"/>
        <v>0</v>
      </c>
    </row>
    <row r="25" spans="1:19">
      <c r="A25" s="34"/>
      <c r="B25" s="310"/>
      <c r="C25" s="310"/>
      <c r="D25" s="188" t="s">
        <v>75</v>
      </c>
      <c r="E25" s="180"/>
      <c r="F25" s="180"/>
      <c r="G25" s="180"/>
      <c r="H25" s="177"/>
      <c r="I25" s="321">
        <v>3440.8029999999999</v>
      </c>
      <c r="J25" s="177">
        <v>2467.1</v>
      </c>
      <c r="K25" s="177"/>
      <c r="L25" s="177"/>
      <c r="M25" s="177"/>
      <c r="N25" s="177"/>
      <c r="O25" s="177"/>
      <c r="P25" s="177"/>
      <c r="Q25" s="201">
        <f t="shared" si="2"/>
        <v>0</v>
      </c>
      <c r="S25" s="163">
        <f t="shared" si="3"/>
        <v>5907.9030000000002</v>
      </c>
    </row>
    <row r="26" spans="1:19">
      <c r="A26" s="34"/>
      <c r="B26" s="310"/>
      <c r="C26" s="310"/>
      <c r="D26" s="188" t="s">
        <v>40</v>
      </c>
      <c r="E26" s="180">
        <v>6993.2610000000004</v>
      </c>
      <c r="F26" s="180">
        <v>5818.8239999999996</v>
      </c>
      <c r="G26" s="180">
        <v>9495.4140000000007</v>
      </c>
      <c r="H26" s="177">
        <v>28530.62</v>
      </c>
      <c r="I26" s="321">
        <v>28065.51</v>
      </c>
      <c r="J26" s="177">
        <v>27087.554</v>
      </c>
      <c r="K26" s="177">
        <v>21788.856</v>
      </c>
      <c r="L26" s="177">
        <v>47543.294999999998</v>
      </c>
      <c r="M26" s="177">
        <v>72891.055999999997</v>
      </c>
      <c r="N26" s="177">
        <f>'пр 2 к ПП1'!H18</f>
        <v>36718.949000000001</v>
      </c>
      <c r="O26" s="177">
        <f>'пр 2 к ПП1'!I18</f>
        <v>34308.949000000001</v>
      </c>
      <c r="P26" s="177">
        <f>'пр 2 к ПП1'!J18</f>
        <v>34308.949000000001</v>
      </c>
      <c r="Q26" s="201">
        <f t="shared" si="2"/>
        <v>105336.84700000001</v>
      </c>
      <c r="S26" s="163">
        <f t="shared" si="3"/>
        <v>319242.28800000006</v>
      </c>
    </row>
    <row r="27" spans="1:19" ht="32.25">
      <c r="A27" s="34"/>
      <c r="B27" s="310"/>
      <c r="C27" s="310"/>
      <c r="D27" s="203" t="s">
        <v>76</v>
      </c>
      <c r="E27" s="181"/>
      <c r="F27" s="181"/>
      <c r="G27" s="181"/>
      <c r="H27" s="177"/>
      <c r="I27" s="321"/>
      <c r="J27" s="177"/>
      <c r="K27" s="177"/>
      <c r="L27" s="177"/>
      <c r="M27" s="177"/>
      <c r="N27" s="177"/>
      <c r="O27" s="177"/>
      <c r="P27" s="177"/>
      <c r="Q27" s="201">
        <f t="shared" si="2"/>
        <v>0</v>
      </c>
      <c r="S27" s="163">
        <f t="shared" si="3"/>
        <v>0</v>
      </c>
    </row>
    <row r="28" spans="1:19">
      <c r="A28" s="35"/>
      <c r="B28" s="311"/>
      <c r="C28" s="311"/>
      <c r="D28" s="188" t="s">
        <v>22</v>
      </c>
      <c r="E28" s="180"/>
      <c r="F28" s="180"/>
      <c r="G28" s="180">
        <v>300</v>
      </c>
      <c r="H28" s="177">
        <v>2000</v>
      </c>
      <c r="I28" s="321">
        <v>2500</v>
      </c>
      <c r="J28" s="177"/>
      <c r="K28" s="177"/>
      <c r="L28" s="177"/>
      <c r="M28" s="177"/>
      <c r="N28" s="177"/>
      <c r="O28" s="177"/>
      <c r="P28" s="177"/>
      <c r="Q28" s="201">
        <f t="shared" si="2"/>
        <v>0</v>
      </c>
      <c r="S28" s="163">
        <f t="shared" si="3"/>
        <v>4800</v>
      </c>
    </row>
    <row r="29" spans="1:19">
      <c r="A29" s="307" t="s">
        <v>64</v>
      </c>
      <c r="B29" s="308" t="s">
        <v>69</v>
      </c>
      <c r="C29" s="308" t="str">
        <f>'пр 10 к МП'!C23</f>
        <v>Оказание содействия занятости населения</v>
      </c>
      <c r="D29" s="200" t="s">
        <v>37</v>
      </c>
      <c r="E29" s="205">
        <f>SUM(E31:E35)</f>
        <v>1396.454</v>
      </c>
      <c r="F29" s="205">
        <f>SUM(F31:F35)</f>
        <v>1506.8409999999999</v>
      </c>
      <c r="G29" s="205">
        <f>SUM(G31:G35)</f>
        <v>1476.425</v>
      </c>
      <c r="H29" s="201">
        <f>H31+H32+H33+H34+H35</f>
        <v>1819.36</v>
      </c>
      <c r="I29" s="320">
        <f>I31+I32+I33+I34+I35</f>
        <v>1752.3489999999999</v>
      </c>
      <c r="J29" s="201">
        <f>J31+J32+J33+J34+J35</f>
        <v>1774.2329999999999</v>
      </c>
      <c r="K29" s="201">
        <f>K31+K32+K33+K34+K35</f>
        <v>1555.248</v>
      </c>
      <c r="L29" s="201">
        <f>L31+L32+L33+L34+L35</f>
        <v>1645.4380000000001</v>
      </c>
      <c r="M29" s="201">
        <v>3246.9189999999999</v>
      </c>
      <c r="N29" s="201">
        <f t="shared" ref="N29:P29" si="12">SUM(N31:N35)</f>
        <v>2850.15789</v>
      </c>
      <c r="O29" s="201">
        <f t="shared" si="12"/>
        <v>1575.51989</v>
      </c>
      <c r="P29" s="201">
        <f t="shared" si="12"/>
        <v>1575.52</v>
      </c>
      <c r="Q29" s="201">
        <f t="shared" si="2"/>
        <v>6001.1977800000004</v>
      </c>
      <c r="S29" s="164">
        <f t="shared" si="3"/>
        <v>20598.944779999998</v>
      </c>
    </row>
    <row r="30" spans="1:19">
      <c r="A30" s="307"/>
      <c r="B30" s="308"/>
      <c r="C30" s="308"/>
      <c r="D30" s="188" t="s">
        <v>21</v>
      </c>
      <c r="E30" s="176"/>
      <c r="F30" s="176"/>
      <c r="G30" s="176"/>
      <c r="H30" s="177"/>
      <c r="I30" s="321"/>
      <c r="J30" s="177"/>
      <c r="K30" s="177"/>
      <c r="L30" s="177"/>
      <c r="M30" s="177"/>
      <c r="N30" s="177"/>
      <c r="O30" s="177"/>
      <c r="P30" s="177"/>
      <c r="Q30" s="201">
        <f t="shared" si="2"/>
        <v>0</v>
      </c>
      <c r="S30" s="163">
        <f t="shared" si="3"/>
        <v>0</v>
      </c>
    </row>
    <row r="31" spans="1:19">
      <c r="A31" s="307"/>
      <c r="B31" s="308"/>
      <c r="C31" s="308"/>
      <c r="D31" s="202" t="s">
        <v>74</v>
      </c>
      <c r="E31" s="178"/>
      <c r="F31" s="178"/>
      <c r="G31" s="178"/>
      <c r="H31" s="177"/>
      <c r="I31" s="321"/>
      <c r="J31" s="177"/>
      <c r="K31" s="177"/>
      <c r="L31" s="177"/>
      <c r="M31" s="177"/>
      <c r="N31" s="177"/>
      <c r="O31" s="177"/>
      <c r="P31" s="177"/>
      <c r="Q31" s="201">
        <f t="shared" si="2"/>
        <v>0</v>
      </c>
      <c r="S31" s="163">
        <f t="shared" si="3"/>
        <v>0</v>
      </c>
    </row>
    <row r="32" spans="1:19">
      <c r="A32" s="307"/>
      <c r="B32" s="308"/>
      <c r="C32" s="308"/>
      <c r="D32" s="188" t="s">
        <v>75</v>
      </c>
      <c r="E32" s="176"/>
      <c r="F32" s="176"/>
      <c r="G32" s="176"/>
      <c r="H32" s="177"/>
      <c r="I32" s="321"/>
      <c r="J32" s="177"/>
      <c r="K32" s="177"/>
      <c r="L32" s="177"/>
      <c r="M32" s="177"/>
      <c r="N32" s="177"/>
      <c r="O32" s="177"/>
      <c r="P32" s="177"/>
      <c r="Q32" s="201">
        <f t="shared" si="2"/>
        <v>0</v>
      </c>
      <c r="S32" s="163">
        <f t="shared" si="3"/>
        <v>0</v>
      </c>
    </row>
    <row r="33" spans="1:21">
      <c r="A33" s="307"/>
      <c r="B33" s="308"/>
      <c r="C33" s="308"/>
      <c r="D33" s="188" t="s">
        <v>40</v>
      </c>
      <c r="E33" s="176">
        <v>1396.454</v>
      </c>
      <c r="F33" s="176">
        <v>1506.8409999999999</v>
      </c>
      <c r="G33" s="176">
        <v>1476.425</v>
      </c>
      <c r="H33" s="177">
        <v>1819.36</v>
      </c>
      <c r="I33" s="321">
        <v>1752.3489999999999</v>
      </c>
      <c r="J33" s="177">
        <v>1774.2329999999999</v>
      </c>
      <c r="K33" s="177">
        <v>1555.248</v>
      </c>
      <c r="L33" s="177">
        <v>1645.4380000000001</v>
      </c>
      <c r="M33" s="177">
        <v>3246.9189999999999</v>
      </c>
      <c r="N33" s="177">
        <f>'пр 2 к ПП2'!H16</f>
        <v>2850.15789</v>
      </c>
      <c r="O33" s="177">
        <f>'пр 2 к ПП2'!I16</f>
        <v>1575.51989</v>
      </c>
      <c r="P33" s="177">
        <f>'пр 2 к ПП2'!J16</f>
        <v>1575.52</v>
      </c>
      <c r="Q33" s="201">
        <f t="shared" si="2"/>
        <v>6001.1977800000004</v>
      </c>
      <c r="S33" s="163">
        <f t="shared" si="3"/>
        <v>20598.944779999998</v>
      </c>
      <c r="U33" s="29">
        <v>1206256</v>
      </c>
    </row>
    <row r="34" spans="1:21" ht="32.25">
      <c r="A34" s="307"/>
      <c r="B34" s="308"/>
      <c r="C34" s="308"/>
      <c r="D34" s="203" t="s">
        <v>76</v>
      </c>
      <c r="E34" s="179"/>
      <c r="F34" s="179"/>
      <c r="G34" s="179"/>
      <c r="H34" s="177"/>
      <c r="I34" s="321"/>
      <c r="J34" s="177"/>
      <c r="K34" s="177"/>
      <c r="L34" s="177"/>
      <c r="M34" s="177"/>
      <c r="N34" s="177"/>
      <c r="O34" s="177"/>
      <c r="P34" s="177"/>
      <c r="Q34" s="201">
        <f t="shared" si="2"/>
        <v>0</v>
      </c>
      <c r="S34" s="163">
        <f t="shared" si="3"/>
        <v>0</v>
      </c>
    </row>
    <row r="35" spans="1:21">
      <c r="A35" s="307"/>
      <c r="B35" s="308"/>
      <c r="C35" s="308"/>
      <c r="D35" s="188" t="s">
        <v>22</v>
      </c>
      <c r="E35" s="176"/>
      <c r="F35" s="176"/>
      <c r="G35" s="176"/>
      <c r="H35" s="177"/>
      <c r="I35" s="321"/>
      <c r="J35" s="177"/>
      <c r="K35" s="177"/>
      <c r="L35" s="177"/>
      <c r="M35" s="177"/>
      <c r="N35" s="177"/>
      <c r="O35" s="177"/>
      <c r="P35" s="177"/>
      <c r="Q35" s="201">
        <f t="shared" si="2"/>
        <v>0</v>
      </c>
      <c r="S35" s="163">
        <f t="shared" si="3"/>
        <v>0</v>
      </c>
    </row>
    <row r="36" spans="1:21" s="37" customFormat="1">
      <c r="A36" s="312" t="s">
        <v>66</v>
      </c>
      <c r="B36" s="309" t="s">
        <v>70</v>
      </c>
      <c r="C36" s="309" t="str">
        <f>'пр 10 к МП'!C27</f>
        <v>Обеспечение населения Туруханского района печным отоплением</v>
      </c>
      <c r="D36" s="200" t="s">
        <v>37</v>
      </c>
      <c r="E36" s="205">
        <f>E40</f>
        <v>3000</v>
      </c>
      <c r="F36" s="205">
        <f>F40</f>
        <v>0</v>
      </c>
      <c r="G36" s="205">
        <f>G40</f>
        <v>374.101</v>
      </c>
      <c r="H36" s="201">
        <f>SUM(H37:H42)</f>
        <v>3000</v>
      </c>
      <c r="I36" s="320">
        <f>SUM(I37:I42)</f>
        <v>0</v>
      </c>
      <c r="J36" s="201">
        <f>SUM(J37:J42)</f>
        <v>0</v>
      </c>
      <c r="K36" s="201">
        <f>SUM(K37:K42)</f>
        <v>400</v>
      </c>
      <c r="L36" s="201">
        <f>SUM(L37:L42)</f>
        <v>400</v>
      </c>
      <c r="M36" s="201">
        <f>M40</f>
        <v>0</v>
      </c>
      <c r="N36" s="201">
        <f>N40</f>
        <v>400</v>
      </c>
      <c r="O36" s="201">
        <f>O40</f>
        <v>400</v>
      </c>
      <c r="P36" s="201">
        <f>P40</f>
        <v>400</v>
      </c>
      <c r="Q36" s="201">
        <f t="shared" si="2"/>
        <v>1200</v>
      </c>
      <c r="R36" s="36"/>
      <c r="S36" s="164">
        <f t="shared" si="3"/>
        <v>7974.1010000000006</v>
      </c>
    </row>
    <row r="37" spans="1:21" s="37" customFormat="1">
      <c r="A37" s="313"/>
      <c r="B37" s="310"/>
      <c r="C37" s="310"/>
      <c r="D37" s="188" t="s">
        <v>21</v>
      </c>
      <c r="E37" s="176"/>
      <c r="F37" s="176"/>
      <c r="G37" s="176"/>
      <c r="H37" s="177"/>
      <c r="I37" s="321"/>
      <c r="J37" s="177"/>
      <c r="K37" s="177"/>
      <c r="L37" s="177"/>
      <c r="M37" s="177"/>
      <c r="N37" s="177"/>
      <c r="O37" s="177"/>
      <c r="P37" s="177"/>
      <c r="Q37" s="201">
        <f t="shared" si="2"/>
        <v>0</v>
      </c>
      <c r="S37" s="163">
        <f t="shared" si="3"/>
        <v>0</v>
      </c>
    </row>
    <row r="38" spans="1:21" s="37" customFormat="1">
      <c r="A38" s="313"/>
      <c r="B38" s="310"/>
      <c r="C38" s="310"/>
      <c r="D38" s="202" t="s">
        <v>74</v>
      </c>
      <c r="E38" s="178"/>
      <c r="F38" s="178"/>
      <c r="G38" s="178"/>
      <c r="H38" s="177"/>
      <c r="I38" s="321"/>
      <c r="J38" s="177"/>
      <c r="K38" s="177"/>
      <c r="L38" s="177"/>
      <c r="M38" s="177"/>
      <c r="N38" s="177"/>
      <c r="O38" s="177"/>
      <c r="P38" s="177"/>
      <c r="Q38" s="201">
        <f t="shared" si="2"/>
        <v>0</v>
      </c>
      <c r="S38" s="163">
        <f t="shared" si="3"/>
        <v>0</v>
      </c>
    </row>
    <row r="39" spans="1:21" s="37" customFormat="1">
      <c r="A39" s="313"/>
      <c r="B39" s="310"/>
      <c r="C39" s="310"/>
      <c r="D39" s="188" t="s">
        <v>75</v>
      </c>
      <c r="E39" s="176"/>
      <c r="F39" s="176"/>
      <c r="G39" s="176"/>
      <c r="H39" s="177"/>
      <c r="I39" s="321"/>
      <c r="J39" s="177"/>
      <c r="K39" s="177"/>
      <c r="L39" s="177"/>
      <c r="M39" s="177"/>
      <c r="N39" s="177"/>
      <c r="O39" s="177"/>
      <c r="P39" s="177"/>
      <c r="Q39" s="201">
        <f t="shared" si="2"/>
        <v>0</v>
      </c>
      <c r="S39" s="163">
        <f t="shared" si="3"/>
        <v>0</v>
      </c>
    </row>
    <row r="40" spans="1:21" s="37" customFormat="1">
      <c r="A40" s="313"/>
      <c r="B40" s="310"/>
      <c r="C40" s="310"/>
      <c r="D40" s="188" t="s">
        <v>40</v>
      </c>
      <c r="E40" s="176">
        <v>3000</v>
      </c>
      <c r="F40" s="176">
        <v>0</v>
      </c>
      <c r="G40" s="176">
        <v>374.101</v>
      </c>
      <c r="H40" s="177">
        <v>3000</v>
      </c>
      <c r="I40" s="321">
        <v>0</v>
      </c>
      <c r="J40" s="177">
        <v>0</v>
      </c>
      <c r="K40" s="177">
        <v>400</v>
      </c>
      <c r="L40" s="177">
        <v>400</v>
      </c>
      <c r="M40" s="177">
        <v>0</v>
      </c>
      <c r="N40" s="177">
        <v>400</v>
      </c>
      <c r="O40" s="177">
        <v>400</v>
      </c>
      <c r="P40" s="177">
        <v>400</v>
      </c>
      <c r="Q40" s="201">
        <f t="shared" si="2"/>
        <v>1200</v>
      </c>
      <c r="S40" s="163">
        <f t="shared" si="3"/>
        <v>7974.1010000000006</v>
      </c>
    </row>
    <row r="41" spans="1:21" s="37" customFormat="1" ht="32.25">
      <c r="A41" s="313"/>
      <c r="B41" s="310"/>
      <c r="C41" s="310"/>
      <c r="D41" s="203" t="s">
        <v>76</v>
      </c>
      <c r="E41" s="179"/>
      <c r="F41" s="179"/>
      <c r="G41" s="179"/>
      <c r="H41" s="177"/>
      <c r="I41" s="321"/>
      <c r="J41" s="177"/>
      <c r="K41" s="177"/>
      <c r="L41" s="177"/>
      <c r="M41" s="177"/>
      <c r="N41" s="177"/>
      <c r="O41" s="177"/>
      <c r="P41" s="177"/>
      <c r="Q41" s="201">
        <f t="shared" si="2"/>
        <v>0</v>
      </c>
      <c r="S41" s="163">
        <f t="shared" si="3"/>
        <v>0</v>
      </c>
    </row>
    <row r="42" spans="1:21" s="37" customFormat="1">
      <c r="A42" s="314"/>
      <c r="B42" s="311"/>
      <c r="C42" s="311"/>
      <c r="D42" s="188" t="s">
        <v>22</v>
      </c>
      <c r="E42" s="176"/>
      <c r="F42" s="176"/>
      <c r="G42" s="176"/>
      <c r="H42" s="177"/>
      <c r="I42" s="321"/>
      <c r="J42" s="177"/>
      <c r="K42" s="177"/>
      <c r="L42" s="177"/>
      <c r="M42" s="177"/>
      <c r="N42" s="177"/>
      <c r="O42" s="177"/>
      <c r="P42" s="177"/>
      <c r="Q42" s="201">
        <f t="shared" si="2"/>
        <v>0</v>
      </c>
      <c r="S42" s="163">
        <f t="shared" si="3"/>
        <v>0</v>
      </c>
    </row>
    <row r="43" spans="1:21">
      <c r="A43" s="307" t="s">
        <v>67</v>
      </c>
      <c r="B43" s="308" t="s">
        <v>71</v>
      </c>
      <c r="C43" s="308" t="str">
        <f>'пр 10 к МП'!C30</f>
        <v>Обеспечение условий реализации программы и прочие мероприятия</v>
      </c>
      <c r="D43" s="200" t="s">
        <v>37</v>
      </c>
      <c r="E43" s="205">
        <f>E45+E46+E47</f>
        <v>42679.47</v>
      </c>
      <c r="F43" s="205">
        <f>F45+F46+F47</f>
        <v>45280.864999999998</v>
      </c>
      <c r="G43" s="205">
        <f>G45+G46+G47</f>
        <v>51217.816000000006</v>
      </c>
      <c r="H43" s="201">
        <f>SUM(H44:H49)</f>
        <v>52860.439999999995</v>
      </c>
      <c r="I43" s="320">
        <f>SUM(I44:I49)</f>
        <v>65858.660999999993</v>
      </c>
      <c r="J43" s="201">
        <f>SUM(J44:J49)</f>
        <v>75848.611999999994</v>
      </c>
      <c r="K43" s="201">
        <f>SUM(K44:K49)</f>
        <v>77210.04800000001</v>
      </c>
      <c r="L43" s="201">
        <f>SUM(L44:L49)</f>
        <v>83532.343999999997</v>
      </c>
      <c r="M43" s="201">
        <v>93578.028999999995</v>
      </c>
      <c r="N43" s="201">
        <f t="shared" ref="N43:P43" si="13">N45+N46+N47</f>
        <v>96479.431000000011</v>
      </c>
      <c r="O43" s="201">
        <f t="shared" si="13"/>
        <v>93014.731</v>
      </c>
      <c r="P43" s="201">
        <f t="shared" si="13"/>
        <v>93014.731</v>
      </c>
      <c r="Q43" s="201">
        <f t="shared" si="2"/>
        <v>282508.89300000004</v>
      </c>
      <c r="S43" s="164">
        <f t="shared" si="3"/>
        <v>777560.44700000004</v>
      </c>
    </row>
    <row r="44" spans="1:21">
      <c r="A44" s="307"/>
      <c r="B44" s="308"/>
      <c r="C44" s="308"/>
      <c r="D44" s="188" t="s">
        <v>21</v>
      </c>
      <c r="E44" s="176"/>
      <c r="F44" s="176"/>
      <c r="G44" s="176"/>
      <c r="H44" s="177"/>
      <c r="I44" s="321"/>
      <c r="J44" s="177"/>
      <c r="K44" s="177"/>
      <c r="L44" s="177"/>
      <c r="M44" s="177"/>
      <c r="N44" s="177"/>
      <c r="O44" s="177"/>
      <c r="P44" s="177"/>
      <c r="Q44" s="201">
        <f t="shared" si="2"/>
        <v>0</v>
      </c>
      <c r="S44" s="163">
        <f t="shared" si="3"/>
        <v>0</v>
      </c>
    </row>
    <row r="45" spans="1:21">
      <c r="A45" s="307"/>
      <c r="B45" s="308"/>
      <c r="C45" s="308"/>
      <c r="D45" s="202" t="s">
        <v>74</v>
      </c>
      <c r="E45" s="178">
        <v>170.14500000000001</v>
      </c>
      <c r="F45" s="178">
        <v>196.83</v>
      </c>
      <c r="G45" s="178">
        <v>1582.75</v>
      </c>
      <c r="H45" s="177">
        <v>1416.8</v>
      </c>
      <c r="I45" s="321">
        <v>0</v>
      </c>
      <c r="J45" s="177">
        <v>3334.2</v>
      </c>
      <c r="K45" s="177">
        <v>3334.2</v>
      </c>
      <c r="L45" s="177">
        <v>3334.2</v>
      </c>
      <c r="M45" s="177">
        <v>3197.2</v>
      </c>
      <c r="N45" s="177">
        <v>3127.2</v>
      </c>
      <c r="O45" s="177">
        <v>0</v>
      </c>
      <c r="P45" s="177">
        <v>0</v>
      </c>
      <c r="Q45" s="201">
        <f t="shared" si="2"/>
        <v>3127.2</v>
      </c>
      <c r="S45" s="163">
        <f t="shared" si="3"/>
        <v>19693.525000000001</v>
      </c>
    </row>
    <row r="46" spans="1:21">
      <c r="A46" s="307"/>
      <c r="B46" s="308"/>
      <c r="C46" s="308"/>
      <c r="D46" s="188" t="s">
        <v>75</v>
      </c>
      <c r="E46" s="176">
        <v>14693.853999999999</v>
      </c>
      <c r="F46" s="176">
        <v>15653.073</v>
      </c>
      <c r="G46" s="176">
        <v>16222.482</v>
      </c>
      <c r="H46" s="177">
        <v>16527.439999999999</v>
      </c>
      <c r="I46" s="321">
        <v>29163.29</v>
      </c>
      <c r="J46" s="177">
        <v>30574.338</v>
      </c>
      <c r="K46" s="177">
        <v>30523.232</v>
      </c>
      <c r="L46" s="177">
        <v>32872</v>
      </c>
      <c r="M46" s="177">
        <v>33652</v>
      </c>
      <c r="N46" s="177">
        <f>'пр 2 к ПП4'!H19+'пр 2 к ПП4'!H20+'пр 2 к ПП4'!H21+'пр 2 к ПП4'!H22+'пр 2 к ПП4'!H23+'пр 2 к ПП4'!H24+'пр 2 к ПП4'!H25+'пр 2 к ПП4'!H26+'пр 2 к ПП4'!H27+'пр 2 к ПП4'!H28+'пр 2 к ПП4'!H29+'пр 2 к ПП4'!H30+'пр 2 к ПП4'!H31+'пр 2 к ПП4'!H32+'пр 2 к ПП4'!H33+'пр 2 к ПП4'!H34+'пр 2 к ПП4'!H35+'пр 2 к ПП4'!H36+'пр 2 к ПП4'!H37+'пр 2 к ПП4'!H38+'пр 2 к ПП4'!H39+'пр 2 к ПП4'!H40-'пр 11 к МП'!N45</f>
        <v>42191.30000000001</v>
      </c>
      <c r="O46" s="177">
        <f>'пр 2 к ПП4'!I19+'пр 2 к ПП4'!I20+'пр 2 к ПП4'!I21+'пр 2 к ПП4'!I22+'пр 2 к ПП4'!I23+'пр 2 к ПП4'!I24+'пр 2 к ПП4'!I25+'пр 2 к ПП4'!I26+'пр 2 к ПП4'!I27+'пр 2 к ПП4'!I28+'пр 2 к ПП4'!I29+'пр 2 к ПП4'!I30+'пр 2 к ПП4'!I31+'пр 2 к ПП4'!I32+'пр 2 к ПП4'!I33+'пр 2 к ПП4'!I34+'пр 2 к ПП4'!I35+'пр 2 к ПП4'!I36+'пр 2 к ПП4'!I37+'пр 2 к ПП4'!I38+'пр 2 к ПП4'!I39+'пр 2 к ПП4'!I40-'пр 11 к МП'!O45</f>
        <v>41853.800000000003</v>
      </c>
      <c r="P46" s="177">
        <f>'пр 2 к ПП4'!J19+'пр 2 к ПП4'!J20+'пр 2 к ПП4'!J21+'пр 2 к ПП4'!J22+'пр 2 к ПП4'!J23+'пр 2 к ПП4'!J24+'пр 2 к ПП4'!J25+'пр 2 к ПП4'!J26+'пр 2 к ПП4'!J27+'пр 2 к ПП4'!J28+'пр 2 к ПП4'!J29+'пр 2 к ПП4'!J30+'пр 2 к ПП4'!J31+'пр 2 к ПП4'!J32+'пр 2 к ПП4'!J33+'пр 2 к ПП4'!J34+'пр 2 к ПП4'!J35+'пр 2 к ПП4'!J36+'пр 2 к ПП4'!J37+'пр 2 к ПП4'!J38+'пр 2 к ПП4'!J39+'пр 2 к ПП4'!J40-'пр 11 к МП'!P45</f>
        <v>41853.800000000003</v>
      </c>
      <c r="Q46" s="201">
        <f t="shared" si="2"/>
        <v>125898.90000000001</v>
      </c>
      <c r="S46" s="163">
        <f t="shared" si="3"/>
        <v>303926.80900000001</v>
      </c>
    </row>
    <row r="47" spans="1:21">
      <c r="A47" s="307"/>
      <c r="B47" s="308"/>
      <c r="C47" s="308"/>
      <c r="D47" s="188" t="s">
        <v>40</v>
      </c>
      <c r="E47" s="176">
        <v>27815.471000000001</v>
      </c>
      <c r="F47" s="176">
        <v>29430.962</v>
      </c>
      <c r="G47" s="176">
        <v>33412.584000000003</v>
      </c>
      <c r="H47" s="177">
        <v>34916.199999999997</v>
      </c>
      <c r="I47" s="321">
        <v>36695.370999999999</v>
      </c>
      <c r="J47" s="177">
        <v>41940.074000000001</v>
      </c>
      <c r="K47" s="177">
        <v>43352.616000000002</v>
      </c>
      <c r="L47" s="177">
        <v>47326.144</v>
      </c>
      <c r="M47" s="177">
        <v>59792.440999999999</v>
      </c>
      <c r="N47" s="177">
        <f>'пр 2 к ПП4'!H11+'пр 2 к ПП4'!H12+'пр 2 к ПП4'!H13+'пр 2 к ПП4'!H14+'пр 2 к ПП4'!H15+'пр 2 к ПП4'!H17+'пр 2 к ПП4'!H18+'пр 2 к ПП4'!H16</f>
        <v>51160.931000000004</v>
      </c>
      <c r="O47" s="177">
        <f>'пр 2 к ПП4'!I11+'пр 2 к ПП4'!I12+'пр 2 к ПП4'!I13+'пр 2 к ПП4'!I14+'пр 2 к ПП4'!I15+'пр 2 к ПП4'!I17+'пр 2 к ПП4'!I18+'пр 2 к ПП4'!I16</f>
        <v>51160.931000000004</v>
      </c>
      <c r="P47" s="177">
        <f>'пр 2 к ПП4'!J11+'пр 2 к ПП4'!J12+'пр 2 к ПП4'!J13+'пр 2 к ПП4'!J14+'пр 2 к ПП4'!J15+'пр 2 к ПП4'!J17+'пр 2 к ПП4'!J18+'пр 2 к ПП4'!J16</f>
        <v>51160.931000000004</v>
      </c>
      <c r="Q47" s="201">
        <f t="shared" si="2"/>
        <v>153482.79300000001</v>
      </c>
      <c r="S47" s="163">
        <f t="shared" si="3"/>
        <v>457003.72499999998</v>
      </c>
    </row>
    <row r="48" spans="1:21" ht="32.25">
      <c r="A48" s="307"/>
      <c r="B48" s="308"/>
      <c r="C48" s="308"/>
      <c r="D48" s="203" t="s">
        <v>76</v>
      </c>
      <c r="E48" s="179"/>
      <c r="F48" s="179"/>
      <c r="G48" s="179"/>
      <c r="H48" s="177"/>
      <c r="I48" s="321"/>
      <c r="J48" s="177"/>
      <c r="K48" s="177"/>
      <c r="L48" s="177"/>
      <c r="M48" s="177"/>
      <c r="N48" s="177"/>
      <c r="O48" s="177"/>
      <c r="P48" s="177"/>
      <c r="Q48" s="201">
        <f t="shared" si="2"/>
        <v>0</v>
      </c>
      <c r="S48" s="163">
        <f t="shared" si="3"/>
        <v>0</v>
      </c>
    </row>
    <row r="49" spans="1:19">
      <c r="A49" s="307"/>
      <c r="B49" s="308"/>
      <c r="C49" s="308"/>
      <c r="D49" s="188" t="s">
        <v>22</v>
      </c>
      <c r="E49" s="176"/>
      <c r="F49" s="176"/>
      <c r="G49" s="176"/>
      <c r="H49" s="177"/>
      <c r="I49" s="321"/>
      <c r="J49" s="177"/>
      <c r="K49" s="177"/>
      <c r="L49" s="177"/>
      <c r="M49" s="177"/>
      <c r="N49" s="177"/>
      <c r="O49" s="177"/>
      <c r="P49" s="177"/>
      <c r="Q49" s="201">
        <f t="shared" si="2"/>
        <v>0</v>
      </c>
      <c r="S49" s="163">
        <f t="shared" si="3"/>
        <v>0</v>
      </c>
    </row>
    <row r="50" spans="1:19" ht="18.75" customHeight="1">
      <c r="A50" s="307" t="s">
        <v>164</v>
      </c>
      <c r="B50" s="308" t="s">
        <v>237</v>
      </c>
      <c r="C50" s="309" t="s">
        <v>262</v>
      </c>
      <c r="D50" s="200" t="s">
        <v>37</v>
      </c>
      <c r="E50" s="205">
        <f t="shared" ref="E50:P50" si="14">E52+E53+E54</f>
        <v>0</v>
      </c>
      <c r="F50" s="205">
        <f t="shared" si="14"/>
        <v>0</v>
      </c>
      <c r="G50" s="205">
        <f t="shared" si="14"/>
        <v>0</v>
      </c>
      <c r="H50" s="201">
        <f>H52+H53+H54+H55+H56</f>
        <v>0</v>
      </c>
      <c r="I50" s="320">
        <f>I52+I53+I54+I55+I56</f>
        <v>0</v>
      </c>
      <c r="J50" s="201">
        <f>J52+J53+J54+J55+J56</f>
        <v>0</v>
      </c>
      <c r="K50" s="201">
        <f>K52+K53+K54+K55+K56</f>
        <v>534.55700000000002</v>
      </c>
      <c r="L50" s="201">
        <f>L52+L53+L54+L55+L56</f>
        <v>543.625</v>
      </c>
      <c r="M50" s="201">
        <f t="shared" si="14"/>
        <v>543.625</v>
      </c>
      <c r="N50" s="201">
        <f t="shared" si="14"/>
        <v>543.625</v>
      </c>
      <c r="O50" s="201">
        <f t="shared" si="14"/>
        <v>543.625</v>
      </c>
      <c r="P50" s="201">
        <f t="shared" si="14"/>
        <v>543.625</v>
      </c>
      <c r="Q50" s="201">
        <f t="shared" si="2"/>
        <v>1630.875</v>
      </c>
      <c r="S50" s="164">
        <f t="shared" si="3"/>
        <v>2709.0569999999998</v>
      </c>
    </row>
    <row r="51" spans="1:19">
      <c r="A51" s="307"/>
      <c r="B51" s="308"/>
      <c r="C51" s="310"/>
      <c r="D51" s="188" t="s">
        <v>21</v>
      </c>
      <c r="E51" s="176"/>
      <c r="F51" s="176"/>
      <c r="G51" s="176"/>
      <c r="H51" s="177"/>
      <c r="I51" s="321"/>
      <c r="J51" s="177"/>
      <c r="K51" s="177"/>
      <c r="L51" s="177"/>
      <c r="M51" s="177"/>
      <c r="N51" s="177"/>
      <c r="O51" s="177"/>
      <c r="P51" s="177"/>
      <c r="Q51" s="201">
        <f t="shared" si="2"/>
        <v>0</v>
      </c>
      <c r="S51" s="163">
        <f t="shared" si="3"/>
        <v>0</v>
      </c>
    </row>
    <row r="52" spans="1:19">
      <c r="A52" s="307"/>
      <c r="B52" s="308"/>
      <c r="C52" s="310"/>
      <c r="D52" s="202" t="s">
        <v>74</v>
      </c>
      <c r="E52" s="178"/>
      <c r="F52" s="178"/>
      <c r="G52" s="178"/>
      <c r="H52" s="177"/>
      <c r="I52" s="321"/>
      <c r="J52" s="177"/>
      <c r="K52" s="177"/>
      <c r="L52" s="177"/>
      <c r="M52" s="177"/>
      <c r="N52" s="177"/>
      <c r="O52" s="177"/>
      <c r="P52" s="177"/>
      <c r="Q52" s="201">
        <f t="shared" si="2"/>
        <v>0</v>
      </c>
      <c r="S52" s="163">
        <f t="shared" si="3"/>
        <v>0</v>
      </c>
    </row>
    <row r="53" spans="1:19">
      <c r="A53" s="307"/>
      <c r="B53" s="308"/>
      <c r="C53" s="310"/>
      <c r="D53" s="188" t="s">
        <v>75</v>
      </c>
      <c r="E53" s="176"/>
      <c r="F53" s="176"/>
      <c r="G53" s="176"/>
      <c r="H53" s="177"/>
      <c r="I53" s="321"/>
      <c r="J53" s="177"/>
      <c r="K53" s="177"/>
      <c r="L53" s="177"/>
      <c r="M53" s="177"/>
      <c r="N53" s="177"/>
      <c r="O53" s="177"/>
      <c r="P53" s="177"/>
      <c r="Q53" s="201">
        <f t="shared" si="2"/>
        <v>0</v>
      </c>
      <c r="S53" s="163">
        <f t="shared" si="3"/>
        <v>0</v>
      </c>
    </row>
    <row r="54" spans="1:19">
      <c r="A54" s="307"/>
      <c r="B54" s="308"/>
      <c r="C54" s="310"/>
      <c r="D54" s="188" t="s">
        <v>40</v>
      </c>
      <c r="E54" s="176">
        <v>0</v>
      </c>
      <c r="F54" s="176">
        <v>0</v>
      </c>
      <c r="G54" s="176">
        <v>0</v>
      </c>
      <c r="H54" s="177">
        <v>0</v>
      </c>
      <c r="I54" s="321">
        <v>0</v>
      </c>
      <c r="J54" s="177">
        <v>0</v>
      </c>
      <c r="K54" s="177">
        <v>534.55700000000002</v>
      </c>
      <c r="L54" s="177">
        <v>543.625</v>
      </c>
      <c r="M54" s="177">
        <v>543.625</v>
      </c>
      <c r="N54" s="177">
        <v>543.625</v>
      </c>
      <c r="O54" s="177">
        <v>543.625</v>
      </c>
      <c r="P54" s="177">
        <v>543.625</v>
      </c>
      <c r="Q54" s="201">
        <f t="shared" si="2"/>
        <v>1630.875</v>
      </c>
      <c r="S54" s="163">
        <f t="shared" si="3"/>
        <v>2709.0569999999998</v>
      </c>
    </row>
    <row r="55" spans="1:19" ht="32.25">
      <c r="A55" s="307"/>
      <c r="B55" s="308"/>
      <c r="C55" s="310"/>
      <c r="D55" s="203" t="s">
        <v>76</v>
      </c>
      <c r="E55" s="179"/>
      <c r="F55" s="179"/>
      <c r="G55" s="179"/>
      <c r="H55" s="177"/>
      <c r="I55" s="321"/>
      <c r="J55" s="177"/>
      <c r="K55" s="177"/>
      <c r="L55" s="177"/>
      <c r="M55" s="177"/>
      <c r="N55" s="177"/>
      <c r="O55" s="177"/>
      <c r="P55" s="177"/>
      <c r="Q55" s="201">
        <f t="shared" si="2"/>
        <v>0</v>
      </c>
      <c r="S55" s="163">
        <f t="shared" si="3"/>
        <v>0</v>
      </c>
    </row>
    <row r="56" spans="1:19">
      <c r="A56" s="307"/>
      <c r="B56" s="308"/>
      <c r="C56" s="311"/>
      <c r="D56" s="188" t="s">
        <v>22</v>
      </c>
      <c r="E56" s="176"/>
      <c r="F56" s="176"/>
      <c r="G56" s="176"/>
      <c r="H56" s="177"/>
      <c r="I56" s="321"/>
      <c r="J56" s="177"/>
      <c r="K56" s="177"/>
      <c r="L56" s="177"/>
      <c r="M56" s="177"/>
      <c r="N56" s="177"/>
      <c r="O56" s="177"/>
      <c r="P56" s="177"/>
      <c r="Q56" s="201">
        <f t="shared" si="2"/>
        <v>0</v>
      </c>
      <c r="S56" s="163">
        <f t="shared" si="3"/>
        <v>0</v>
      </c>
    </row>
    <row r="57" spans="1:19">
      <c r="A57" s="312" t="s">
        <v>165</v>
      </c>
      <c r="B57" s="308" t="s">
        <v>237</v>
      </c>
      <c r="C57" s="315" t="s">
        <v>263</v>
      </c>
      <c r="D57" s="200" t="s">
        <v>37</v>
      </c>
      <c r="E57" s="205">
        <f>E59+E60+E61</f>
        <v>0</v>
      </c>
      <c r="F57" s="205">
        <f>F59+F60+F61</f>
        <v>0</v>
      </c>
      <c r="G57" s="205">
        <f>G59+G60+G61</f>
        <v>0</v>
      </c>
      <c r="H57" s="201">
        <f>H59+H60+H61+H62+H63</f>
        <v>0</v>
      </c>
      <c r="I57" s="320">
        <f>I59+I60+I61+I62+I63</f>
        <v>0</v>
      </c>
      <c r="J57" s="201">
        <f>J59+J60+J61+J62+J63</f>
        <v>0</v>
      </c>
      <c r="K57" s="201">
        <f>K59+K60+K61+K62+K63</f>
        <v>0</v>
      </c>
      <c r="L57" s="201">
        <f>L59+L60+L61+L62+L63</f>
        <v>0</v>
      </c>
      <c r="M57" s="201">
        <v>100</v>
      </c>
      <c r="N57" s="201">
        <f>N59+N60+N61</f>
        <v>100</v>
      </c>
      <c r="O57" s="201">
        <f>O59+O60+O61</f>
        <v>100</v>
      </c>
      <c r="P57" s="201">
        <f>P59+P60+P61</f>
        <v>100</v>
      </c>
      <c r="Q57" s="201">
        <f t="shared" si="2"/>
        <v>300</v>
      </c>
      <c r="S57" s="164">
        <f t="shared" ref="S57:S70" si="15">SUM(E57:O57)</f>
        <v>300</v>
      </c>
    </row>
    <row r="58" spans="1:19">
      <c r="A58" s="313"/>
      <c r="B58" s="308"/>
      <c r="C58" s="316"/>
      <c r="D58" s="188" t="s">
        <v>21</v>
      </c>
      <c r="E58" s="176"/>
      <c r="F58" s="176"/>
      <c r="G58" s="176"/>
      <c r="H58" s="177"/>
      <c r="I58" s="321"/>
      <c r="J58" s="177"/>
      <c r="K58" s="177"/>
      <c r="L58" s="177"/>
      <c r="M58" s="177"/>
      <c r="N58" s="177"/>
      <c r="O58" s="177"/>
      <c r="P58" s="177"/>
      <c r="Q58" s="201">
        <f t="shared" si="2"/>
        <v>0</v>
      </c>
      <c r="S58" s="163">
        <f t="shared" si="15"/>
        <v>0</v>
      </c>
    </row>
    <row r="59" spans="1:19">
      <c r="A59" s="313"/>
      <c r="B59" s="308"/>
      <c r="C59" s="316"/>
      <c r="D59" s="202" t="s">
        <v>74</v>
      </c>
      <c r="E59" s="178"/>
      <c r="F59" s="178"/>
      <c r="G59" s="178"/>
      <c r="H59" s="177"/>
      <c r="I59" s="321"/>
      <c r="J59" s="177"/>
      <c r="K59" s="177"/>
      <c r="L59" s="177"/>
      <c r="M59" s="177"/>
      <c r="N59" s="177"/>
      <c r="O59" s="177"/>
      <c r="P59" s="177"/>
      <c r="Q59" s="201">
        <f t="shared" si="2"/>
        <v>0</v>
      </c>
      <c r="S59" s="163">
        <f t="shared" si="15"/>
        <v>0</v>
      </c>
    </row>
    <row r="60" spans="1:19">
      <c r="A60" s="313"/>
      <c r="B60" s="308"/>
      <c r="C60" s="316"/>
      <c r="D60" s="188" t="s">
        <v>75</v>
      </c>
      <c r="E60" s="176"/>
      <c r="F60" s="176"/>
      <c r="G60" s="176"/>
      <c r="H60" s="177"/>
      <c r="I60" s="321"/>
      <c r="J60" s="177"/>
      <c r="K60" s="177"/>
      <c r="L60" s="177"/>
      <c r="M60" s="177"/>
      <c r="N60" s="177"/>
      <c r="O60" s="177"/>
      <c r="P60" s="177"/>
      <c r="Q60" s="201">
        <f t="shared" si="2"/>
        <v>0</v>
      </c>
      <c r="S60" s="163">
        <f t="shared" si="15"/>
        <v>0</v>
      </c>
    </row>
    <row r="61" spans="1:19">
      <c r="A61" s="313"/>
      <c r="B61" s="308"/>
      <c r="C61" s="316"/>
      <c r="D61" s="188" t="s">
        <v>40</v>
      </c>
      <c r="E61" s="176">
        <v>0</v>
      </c>
      <c r="F61" s="176">
        <v>0</v>
      </c>
      <c r="G61" s="176">
        <v>0</v>
      </c>
      <c r="H61" s="177">
        <v>0</v>
      </c>
      <c r="I61" s="321">
        <v>0</v>
      </c>
      <c r="J61" s="177">
        <v>0</v>
      </c>
      <c r="K61" s="177">
        <v>0</v>
      </c>
      <c r="L61" s="177">
        <v>0</v>
      </c>
      <c r="M61" s="177">
        <v>100</v>
      </c>
      <c r="N61" s="177">
        <v>100</v>
      </c>
      <c r="O61" s="177">
        <v>100</v>
      </c>
      <c r="P61" s="177">
        <v>100</v>
      </c>
      <c r="Q61" s="201">
        <f t="shared" si="2"/>
        <v>300</v>
      </c>
      <c r="S61" s="163">
        <f t="shared" si="15"/>
        <v>300</v>
      </c>
    </row>
    <row r="62" spans="1:19" ht="32.25">
      <c r="A62" s="313"/>
      <c r="B62" s="308"/>
      <c r="C62" s="316"/>
      <c r="D62" s="203" t="s">
        <v>76</v>
      </c>
      <c r="E62" s="179"/>
      <c r="F62" s="179"/>
      <c r="G62" s="179"/>
      <c r="H62" s="177"/>
      <c r="I62" s="321"/>
      <c r="J62" s="177"/>
      <c r="K62" s="177"/>
      <c r="L62" s="177"/>
      <c r="M62" s="177"/>
      <c r="N62" s="177"/>
      <c r="O62" s="177"/>
      <c r="P62" s="177"/>
      <c r="Q62" s="201">
        <f t="shared" si="2"/>
        <v>0</v>
      </c>
      <c r="S62" s="163">
        <f t="shared" si="15"/>
        <v>0</v>
      </c>
    </row>
    <row r="63" spans="1:19" ht="33.75" customHeight="1">
      <c r="A63" s="314"/>
      <c r="B63" s="308"/>
      <c r="C63" s="317"/>
      <c r="D63" s="188" t="s">
        <v>22</v>
      </c>
      <c r="E63" s="176"/>
      <c r="F63" s="176"/>
      <c r="G63" s="176"/>
      <c r="H63" s="177"/>
      <c r="I63" s="321"/>
      <c r="J63" s="177"/>
      <c r="K63" s="177"/>
      <c r="L63" s="177"/>
      <c r="M63" s="177"/>
      <c r="N63" s="177"/>
      <c r="O63" s="177"/>
      <c r="P63" s="177"/>
      <c r="Q63" s="201">
        <f t="shared" si="2"/>
        <v>0</v>
      </c>
      <c r="S63" s="163">
        <f t="shared" si="15"/>
        <v>0</v>
      </c>
    </row>
    <row r="64" spans="1:19" ht="18.75" customHeight="1">
      <c r="A64" s="307" t="s">
        <v>166</v>
      </c>
      <c r="B64" s="308" t="s">
        <v>237</v>
      </c>
      <c r="C64" s="309" t="s">
        <v>274</v>
      </c>
      <c r="D64" s="200" t="s">
        <v>37</v>
      </c>
      <c r="E64" s="205">
        <f>E66+E67+E68</f>
        <v>0</v>
      </c>
      <c r="F64" s="205">
        <f>F66+F67+F68</f>
        <v>0</v>
      </c>
      <c r="G64" s="205">
        <f>G66+G67+G68</f>
        <v>0</v>
      </c>
      <c r="H64" s="201">
        <f>H66+H67+H68+H69+H70</f>
        <v>0</v>
      </c>
      <c r="I64" s="320">
        <f>I66+I67+I68+I69+I70</f>
        <v>0</v>
      </c>
      <c r="J64" s="201">
        <f>J66+J67+J68+J69+J70</f>
        <v>0</v>
      </c>
      <c r="K64" s="201">
        <f>K66+K67+K68+K69+K70</f>
        <v>0</v>
      </c>
      <c r="L64" s="201">
        <f>L66+L67+L68+L69+L70</f>
        <v>730.65</v>
      </c>
      <c r="M64" s="201">
        <f>M66+M67+M68</f>
        <v>2001.297</v>
      </c>
      <c r="N64" s="201">
        <f>N66+N67+N68</f>
        <v>2700</v>
      </c>
      <c r="O64" s="201">
        <f>O66+O67+O68</f>
        <v>2700</v>
      </c>
      <c r="P64" s="201">
        <f>P66+P67+P68</f>
        <v>2700</v>
      </c>
      <c r="Q64" s="201">
        <f t="shared" si="2"/>
        <v>8100</v>
      </c>
      <c r="S64" s="164">
        <f t="shared" si="15"/>
        <v>8131.9470000000001</v>
      </c>
    </row>
    <row r="65" spans="1:19">
      <c r="A65" s="307"/>
      <c r="B65" s="308"/>
      <c r="C65" s="310"/>
      <c r="D65" s="188" t="s">
        <v>21</v>
      </c>
      <c r="E65" s="176"/>
      <c r="F65" s="176"/>
      <c r="G65" s="176"/>
      <c r="H65" s="177"/>
      <c r="I65" s="321"/>
      <c r="J65" s="177"/>
      <c r="K65" s="177"/>
      <c r="L65" s="177"/>
      <c r="M65" s="177"/>
      <c r="N65" s="177"/>
      <c r="O65" s="177"/>
      <c r="P65" s="177"/>
      <c r="Q65" s="201">
        <f t="shared" si="2"/>
        <v>0</v>
      </c>
      <c r="S65" s="163">
        <f t="shared" si="15"/>
        <v>0</v>
      </c>
    </row>
    <row r="66" spans="1:19">
      <c r="A66" s="307"/>
      <c r="B66" s="308"/>
      <c r="C66" s="310"/>
      <c r="D66" s="202" t="s">
        <v>74</v>
      </c>
      <c r="E66" s="178"/>
      <c r="F66" s="178"/>
      <c r="G66" s="178"/>
      <c r="H66" s="177"/>
      <c r="I66" s="321"/>
      <c r="J66" s="177"/>
      <c r="K66" s="177"/>
      <c r="L66" s="177"/>
      <c r="M66" s="177"/>
      <c r="N66" s="177"/>
      <c r="O66" s="177"/>
      <c r="P66" s="177"/>
      <c r="Q66" s="201">
        <f t="shared" si="2"/>
        <v>0</v>
      </c>
      <c r="S66" s="163">
        <f t="shared" si="15"/>
        <v>0</v>
      </c>
    </row>
    <row r="67" spans="1:19">
      <c r="A67" s="307"/>
      <c r="B67" s="308"/>
      <c r="C67" s="310"/>
      <c r="D67" s="188" t="s">
        <v>75</v>
      </c>
      <c r="E67" s="176"/>
      <c r="F67" s="176"/>
      <c r="G67" s="176"/>
      <c r="H67" s="177"/>
      <c r="I67" s="321"/>
      <c r="J67" s="177"/>
      <c r="K67" s="177"/>
      <c r="L67" s="177"/>
      <c r="M67" s="177"/>
      <c r="N67" s="177"/>
      <c r="O67" s="177"/>
      <c r="P67" s="177"/>
      <c r="Q67" s="201">
        <f t="shared" si="2"/>
        <v>0</v>
      </c>
      <c r="S67" s="163">
        <f t="shared" si="15"/>
        <v>0</v>
      </c>
    </row>
    <row r="68" spans="1:19">
      <c r="A68" s="307"/>
      <c r="B68" s="308"/>
      <c r="C68" s="310"/>
      <c r="D68" s="188" t="s">
        <v>40</v>
      </c>
      <c r="E68" s="176">
        <v>0</v>
      </c>
      <c r="F68" s="176">
        <v>0</v>
      </c>
      <c r="G68" s="176">
        <v>0</v>
      </c>
      <c r="H68" s="177">
        <v>0</v>
      </c>
      <c r="I68" s="321">
        <v>0</v>
      </c>
      <c r="J68" s="177">
        <v>0</v>
      </c>
      <c r="K68" s="177">
        <v>0</v>
      </c>
      <c r="L68" s="177">
        <v>730.65</v>
      </c>
      <c r="M68" s="177">
        <v>2001.297</v>
      </c>
      <c r="N68" s="177">
        <f>'пр 8 к ОМ'!I20</f>
        <v>2700</v>
      </c>
      <c r="O68" s="177">
        <f>'пр 8 к ОМ'!J20</f>
        <v>2700</v>
      </c>
      <c r="P68" s="177">
        <f>'пр 8 к ОМ'!K20</f>
        <v>2700</v>
      </c>
      <c r="Q68" s="201">
        <f t="shared" si="2"/>
        <v>8100</v>
      </c>
      <c r="S68" s="163">
        <f t="shared" si="15"/>
        <v>8131.9470000000001</v>
      </c>
    </row>
    <row r="69" spans="1:19" ht="32.25">
      <c r="A69" s="307"/>
      <c r="B69" s="308"/>
      <c r="C69" s="310"/>
      <c r="D69" s="203" t="s">
        <v>76</v>
      </c>
      <c r="E69" s="179"/>
      <c r="F69" s="179"/>
      <c r="G69" s="179"/>
      <c r="H69" s="177"/>
      <c r="I69" s="321"/>
      <c r="J69" s="177"/>
      <c r="K69" s="177"/>
      <c r="L69" s="177"/>
      <c r="M69" s="177"/>
      <c r="N69" s="177"/>
      <c r="O69" s="177"/>
      <c r="P69" s="177"/>
      <c r="Q69" s="201">
        <f t="shared" si="2"/>
        <v>0</v>
      </c>
      <c r="S69" s="163">
        <f t="shared" si="15"/>
        <v>0</v>
      </c>
    </row>
    <row r="70" spans="1:19">
      <c r="A70" s="307"/>
      <c r="B70" s="308"/>
      <c r="C70" s="311"/>
      <c r="D70" s="188" t="s">
        <v>22</v>
      </c>
      <c r="E70" s="176"/>
      <c r="F70" s="176"/>
      <c r="G70" s="176"/>
      <c r="H70" s="177"/>
      <c r="I70" s="321"/>
      <c r="J70" s="177"/>
      <c r="K70" s="177"/>
      <c r="L70" s="177"/>
      <c r="M70" s="177"/>
      <c r="N70" s="177"/>
      <c r="O70" s="177"/>
      <c r="P70" s="177"/>
      <c r="Q70" s="201">
        <f t="shared" si="2"/>
        <v>0</v>
      </c>
      <c r="S70" s="163">
        <f t="shared" si="15"/>
        <v>0</v>
      </c>
    </row>
  </sheetData>
  <mergeCells count="35">
    <mergeCell ref="A50:A56"/>
    <mergeCell ref="B50:B56"/>
    <mergeCell ref="C50:C56"/>
    <mergeCell ref="A43:A49"/>
    <mergeCell ref="B43:B49"/>
    <mergeCell ref="C43:C49"/>
    <mergeCell ref="C36:C42"/>
    <mergeCell ref="B36:B42"/>
    <mergeCell ref="Q12:Q13"/>
    <mergeCell ref="A15:A21"/>
    <mergeCell ref="B15:B21"/>
    <mergeCell ref="C15:C21"/>
    <mergeCell ref="A29:A35"/>
    <mergeCell ref="C29:C35"/>
    <mergeCell ref="B29:B35"/>
    <mergeCell ref="D12:D13"/>
    <mergeCell ref="A36:A42"/>
    <mergeCell ref="N2:Q2"/>
    <mergeCell ref="A9:Q9"/>
    <mergeCell ref="B22:B28"/>
    <mergeCell ref="C22:C28"/>
    <mergeCell ref="A12:A13"/>
    <mergeCell ref="B12:B13"/>
    <mergeCell ref="C12:C13"/>
    <mergeCell ref="A5:Q5"/>
    <mergeCell ref="A6:Q6"/>
    <mergeCell ref="A7:Q7"/>
    <mergeCell ref="A8:Q8"/>
    <mergeCell ref="A10:Q10"/>
    <mergeCell ref="A64:A70"/>
    <mergeCell ref="B64:B70"/>
    <mergeCell ref="C64:C70"/>
    <mergeCell ref="A57:A63"/>
    <mergeCell ref="B57:B63"/>
    <mergeCell ref="C57:C63"/>
  </mergeCells>
  <pageMargins left="0.78740157480314965" right="0.78740157480314965" top="1.1811023622047245" bottom="0.39370078740157483" header="0.31496062992125984" footer="0.31496062992125984"/>
  <pageSetup paperSize="9" scale="57" fitToHeight="2" orientation="landscape" r:id="rId1"/>
  <rowBreaks count="1" manualBreakCount="1">
    <brk id="35" max="16" man="1"/>
  </rowBreaks>
</worksheet>
</file>

<file path=xl/worksheets/sheet2.xml><?xml version="1.0" encoding="utf-8"?>
<worksheet xmlns="http://schemas.openxmlformats.org/spreadsheetml/2006/main" xmlns:r="http://schemas.openxmlformats.org/officeDocument/2006/relationships">
  <sheetPr>
    <tabColor theme="0"/>
    <pageSetUpPr fitToPage="1"/>
  </sheetPr>
  <dimension ref="A1:H29"/>
  <sheetViews>
    <sheetView view="pageBreakPreview" zoomScaleNormal="70" zoomScaleSheetLayoutView="100" workbookViewId="0">
      <selection activeCell="E5" sqref="E1:E1048576"/>
    </sheetView>
  </sheetViews>
  <sheetFormatPr defaultRowHeight="15.75"/>
  <cols>
    <col min="1" max="1" width="5.375" style="17" customWidth="1"/>
    <col min="2" max="2" width="40" style="18" customWidth="1"/>
    <col min="3" max="3" width="11.5" style="17" customWidth="1"/>
    <col min="4" max="4" width="14.875" style="18" customWidth="1"/>
    <col min="5" max="5" width="14.25" style="18" customWidth="1"/>
    <col min="6" max="6" width="13.125" style="18" customWidth="1"/>
    <col min="7" max="7" width="13.75" style="18" customWidth="1"/>
    <col min="8" max="8" width="9" style="18" customWidth="1"/>
    <col min="9" max="16384" width="9" style="18"/>
  </cols>
  <sheetData>
    <row r="1" spans="1:8" ht="69.75" customHeight="1">
      <c r="E1" s="238" t="s">
        <v>175</v>
      </c>
      <c r="F1" s="238"/>
      <c r="G1" s="238"/>
    </row>
    <row r="2" spans="1:8" ht="18.75">
      <c r="A2" s="240" t="s">
        <v>1</v>
      </c>
      <c r="B2" s="240"/>
      <c r="C2" s="240"/>
      <c r="D2" s="240"/>
      <c r="E2" s="240"/>
      <c r="F2" s="240"/>
      <c r="G2" s="100"/>
    </row>
    <row r="3" spans="1:8" ht="18.75">
      <c r="A3" s="252" t="s">
        <v>73</v>
      </c>
      <c r="B3" s="240"/>
      <c r="C3" s="240"/>
      <c r="D3" s="240"/>
      <c r="E3" s="240"/>
      <c r="F3" s="240"/>
      <c r="G3" s="100"/>
    </row>
    <row r="4" spans="1:8" ht="36" customHeight="1">
      <c r="A4" s="252" t="s">
        <v>176</v>
      </c>
      <c r="B4" s="240"/>
      <c r="C4" s="240"/>
      <c r="D4" s="240"/>
      <c r="E4" s="240"/>
      <c r="F4" s="240"/>
      <c r="G4" s="100"/>
    </row>
    <row r="5" spans="1:8" ht="18.75">
      <c r="A5" s="19"/>
    </row>
    <row r="6" spans="1:8" ht="15.75" customHeight="1">
      <c r="A6" s="239" t="s">
        <v>19</v>
      </c>
      <c r="B6" s="239" t="s">
        <v>46</v>
      </c>
      <c r="C6" s="239" t="s">
        <v>2</v>
      </c>
      <c r="D6" s="239" t="s">
        <v>47</v>
      </c>
      <c r="E6" s="239"/>
      <c r="F6" s="239"/>
      <c r="G6" s="239"/>
      <c r="H6" s="110"/>
    </row>
    <row r="7" spans="1:8">
      <c r="A7" s="239"/>
      <c r="B7" s="239"/>
      <c r="C7" s="239"/>
      <c r="D7" s="239"/>
      <c r="E7" s="220" t="s">
        <v>227</v>
      </c>
      <c r="F7" s="220" t="s">
        <v>59</v>
      </c>
      <c r="G7" s="220" t="s">
        <v>296</v>
      </c>
    </row>
    <row r="8" spans="1:8">
      <c r="A8" s="2">
        <v>1</v>
      </c>
      <c r="B8" s="2">
        <v>2</v>
      </c>
      <c r="C8" s="2">
        <v>3</v>
      </c>
      <c r="D8" s="2">
        <v>4</v>
      </c>
      <c r="E8" s="2">
        <v>7</v>
      </c>
      <c r="F8" s="2">
        <v>8</v>
      </c>
      <c r="G8" s="99">
        <v>9</v>
      </c>
    </row>
    <row r="9" spans="1:8" ht="33.75" customHeight="1">
      <c r="A9" s="253" t="str">
        <f>'пр 2 к ПП1'!A10:L10</f>
        <v>Цель. Совершенствование системы комплексного благоустройства в населенных пунктах, расположенных на межселенной территории Туруханского района.</v>
      </c>
      <c r="B9" s="254"/>
      <c r="C9" s="254"/>
      <c r="D9" s="254"/>
      <c r="E9" s="254"/>
      <c r="F9" s="254"/>
      <c r="G9" s="255"/>
    </row>
    <row r="10" spans="1:8" ht="33" customHeight="1">
      <c r="A10" s="253" t="str">
        <f>'пр 2 к ПП1'!A11:L11</f>
        <v>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0" s="254"/>
      <c r="C10" s="254"/>
      <c r="D10" s="254"/>
      <c r="E10" s="254"/>
      <c r="F10" s="254"/>
      <c r="G10" s="255"/>
    </row>
    <row r="11" spans="1:8" ht="69" customHeight="1">
      <c r="A11" s="2" t="s">
        <v>3</v>
      </c>
      <c r="B11" s="171" t="s">
        <v>88</v>
      </c>
      <c r="C11" s="2" t="s">
        <v>87</v>
      </c>
      <c r="D11" s="2" t="s">
        <v>140</v>
      </c>
      <c r="E11" s="165">
        <v>2</v>
      </c>
      <c r="F11" s="165">
        <v>2</v>
      </c>
      <c r="G11" s="165">
        <v>2</v>
      </c>
    </row>
    <row r="12" spans="1:8" ht="60.75" customHeight="1">
      <c r="A12" s="2" t="s">
        <v>64</v>
      </c>
      <c r="B12" s="38" t="s">
        <v>90</v>
      </c>
      <c r="C12" s="2" t="s">
        <v>139</v>
      </c>
      <c r="D12" s="2" t="s">
        <v>158</v>
      </c>
      <c r="E12" s="120" t="s">
        <v>215</v>
      </c>
      <c r="F12" s="120" t="s">
        <v>215</v>
      </c>
      <c r="G12" s="120" t="s">
        <v>215</v>
      </c>
    </row>
    <row r="13" spans="1:8" ht="46.5" customHeight="1">
      <c r="A13" s="2" t="s">
        <v>66</v>
      </c>
      <c r="B13" s="137" t="s">
        <v>91</v>
      </c>
      <c r="C13" s="2" t="s">
        <v>222</v>
      </c>
      <c r="D13" s="2" t="s">
        <v>158</v>
      </c>
      <c r="E13" s="120">
        <v>2</v>
      </c>
      <c r="F13" s="120">
        <v>2</v>
      </c>
      <c r="G13" s="120">
        <v>2</v>
      </c>
    </row>
    <row r="14" spans="1:8" ht="45.75" customHeight="1">
      <c r="A14" s="39" t="s">
        <v>67</v>
      </c>
      <c r="B14" s="38" t="s">
        <v>92</v>
      </c>
      <c r="C14" s="40" t="s">
        <v>99</v>
      </c>
      <c r="D14" s="2" t="s">
        <v>158</v>
      </c>
      <c r="E14" s="166">
        <v>5</v>
      </c>
      <c r="F14" s="166">
        <v>5</v>
      </c>
      <c r="G14" s="166">
        <v>5</v>
      </c>
    </row>
    <row r="15" spans="1:8" ht="18.75">
      <c r="A15" s="19"/>
    </row>
    <row r="16" spans="1:8" ht="18.75">
      <c r="A16" s="19"/>
    </row>
    <row r="19" spans="1:7">
      <c r="A19" s="251" t="s">
        <v>201</v>
      </c>
      <c r="B19" s="251"/>
      <c r="C19" s="251"/>
      <c r="D19" s="251"/>
      <c r="E19" s="251"/>
    </row>
    <row r="20" spans="1:7">
      <c r="A20" s="251"/>
      <c r="B20" s="251"/>
      <c r="C20" s="251"/>
      <c r="D20" s="251"/>
      <c r="E20" s="251"/>
    </row>
    <row r="21" spans="1:7">
      <c r="A21" s="251"/>
      <c r="B21" s="251"/>
      <c r="C21" s="251"/>
      <c r="D21" s="251"/>
      <c r="E21" s="251"/>
      <c r="F21" s="109"/>
      <c r="G21" s="109"/>
    </row>
    <row r="22" spans="1:7">
      <c r="A22" s="251"/>
      <c r="B22" s="251"/>
      <c r="C22" s="251"/>
      <c r="D22" s="251"/>
      <c r="E22" s="251"/>
    </row>
    <row r="23" spans="1:7">
      <c r="A23" s="251"/>
      <c r="B23" s="251"/>
      <c r="C23" s="251"/>
      <c r="D23" s="251"/>
      <c r="E23" s="251"/>
    </row>
    <row r="24" spans="1:7">
      <c r="A24" s="251"/>
      <c r="B24" s="251"/>
      <c r="C24" s="251"/>
      <c r="D24" s="251"/>
      <c r="E24" s="251"/>
    </row>
    <row r="25" spans="1:7">
      <c r="A25" s="251"/>
      <c r="B25" s="251"/>
      <c r="C25" s="251"/>
      <c r="D25" s="251"/>
      <c r="E25" s="251"/>
    </row>
    <row r="26" spans="1:7">
      <c r="A26" s="251"/>
      <c r="B26" s="251"/>
      <c r="C26" s="251"/>
      <c r="D26" s="251"/>
      <c r="E26" s="251"/>
    </row>
    <row r="27" spans="1:7">
      <c r="A27" s="251"/>
      <c r="B27" s="251"/>
      <c r="C27" s="251"/>
      <c r="D27" s="251"/>
      <c r="E27" s="251"/>
    </row>
    <row r="28" spans="1:7">
      <c r="A28" s="251"/>
      <c r="B28" s="251"/>
      <c r="C28" s="251"/>
      <c r="D28" s="251"/>
      <c r="E28" s="251"/>
    </row>
    <row r="29" spans="1:7">
      <c r="A29" s="251"/>
      <c r="B29" s="251"/>
      <c r="C29" s="251"/>
      <c r="D29" s="251"/>
      <c r="E29" s="251"/>
    </row>
  </sheetData>
  <mergeCells count="12">
    <mergeCell ref="E1:G1"/>
    <mergeCell ref="E6:G6"/>
    <mergeCell ref="A19:E29"/>
    <mergeCell ref="A2:F2"/>
    <mergeCell ref="A3:F3"/>
    <mergeCell ref="A6:A7"/>
    <mergeCell ref="B6:B7"/>
    <mergeCell ref="C6:C7"/>
    <mergeCell ref="D6:D7"/>
    <mergeCell ref="A4:F4"/>
    <mergeCell ref="A9:G9"/>
    <mergeCell ref="A10:G10"/>
  </mergeCells>
  <pageMargins left="0.78740157480314965" right="0.39370078740157483" top="1.1811023622047245" bottom="0.39370078740157483" header="0.31496062992125984"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sheetPr>
    <tabColor rgb="FFFFFF00"/>
    <pageSetUpPr fitToPage="1"/>
  </sheetPr>
  <dimension ref="A1:L29"/>
  <sheetViews>
    <sheetView view="pageBreakPreview" topLeftCell="A6" zoomScale="85" zoomScaleNormal="70" zoomScaleSheetLayoutView="85" workbookViewId="0">
      <selection activeCell="H18" sqref="H18"/>
    </sheetView>
  </sheetViews>
  <sheetFormatPr defaultRowHeight="18.75"/>
  <cols>
    <col min="1" max="1" width="4.75" style="19" customWidth="1"/>
    <col min="2" max="2" width="30.125" style="55" customWidth="1"/>
    <col min="3" max="3" width="24.5" style="55" customWidth="1"/>
    <col min="4" max="5" width="7.375" style="55" customWidth="1"/>
    <col min="6" max="6" width="14.5" style="55" customWidth="1"/>
    <col min="7" max="7" width="5.75" style="55" customWidth="1"/>
    <col min="8" max="10" width="12" style="55" customWidth="1"/>
    <col min="11" max="11" width="15.875" style="55" customWidth="1"/>
    <col min="12" max="12" width="42.375" style="55" customWidth="1"/>
    <col min="13" max="16384" width="9" style="55"/>
  </cols>
  <sheetData>
    <row r="1" spans="1:12" ht="63.75" customHeight="1">
      <c r="K1" s="238" t="s">
        <v>116</v>
      </c>
      <c r="L1" s="238"/>
    </row>
    <row r="4" spans="1:12">
      <c r="A4" s="240" t="s">
        <v>1</v>
      </c>
      <c r="B4" s="240"/>
      <c r="C4" s="240"/>
      <c r="D4" s="240"/>
      <c r="E4" s="240"/>
      <c r="F4" s="240"/>
      <c r="G4" s="240"/>
      <c r="H4" s="240"/>
      <c r="I4" s="240"/>
      <c r="J4" s="240"/>
      <c r="K4" s="240"/>
      <c r="L4" s="240"/>
    </row>
    <row r="5" spans="1:12">
      <c r="A5" s="240" t="s">
        <v>115</v>
      </c>
      <c r="B5" s="240"/>
      <c r="C5" s="240"/>
      <c r="D5" s="240"/>
      <c r="E5" s="240"/>
      <c r="F5" s="240"/>
      <c r="G5" s="240"/>
      <c r="H5" s="240"/>
      <c r="I5" s="240"/>
      <c r="J5" s="240"/>
      <c r="K5" s="240"/>
      <c r="L5" s="240"/>
    </row>
    <row r="6" spans="1:12" ht="4.5" customHeight="1"/>
    <row r="7" spans="1:12" ht="18.75" customHeight="1">
      <c r="A7" s="239" t="s">
        <v>19</v>
      </c>
      <c r="B7" s="239" t="s">
        <v>49</v>
      </c>
      <c r="C7" s="239" t="s">
        <v>26</v>
      </c>
      <c r="D7" s="239" t="s">
        <v>24</v>
      </c>
      <c r="E7" s="239"/>
      <c r="F7" s="239"/>
      <c r="G7" s="239"/>
      <c r="H7" s="260"/>
      <c r="I7" s="260"/>
      <c r="J7" s="260"/>
      <c r="K7" s="261"/>
      <c r="L7" s="239" t="s">
        <v>51</v>
      </c>
    </row>
    <row r="8" spans="1:12" ht="117.75" customHeight="1">
      <c r="A8" s="239"/>
      <c r="B8" s="239"/>
      <c r="C8" s="239"/>
      <c r="D8" s="2" t="s">
        <v>26</v>
      </c>
      <c r="E8" s="2" t="s">
        <v>27</v>
      </c>
      <c r="F8" s="2" t="s">
        <v>28</v>
      </c>
      <c r="G8" s="2" t="s">
        <v>29</v>
      </c>
      <c r="H8" s="145">
        <v>2024</v>
      </c>
      <c r="I8" s="145">
        <v>2025</v>
      </c>
      <c r="J8" s="220">
        <v>2026</v>
      </c>
      <c r="K8" s="2" t="s">
        <v>52</v>
      </c>
      <c r="L8" s="239"/>
    </row>
    <row r="9" spans="1:12">
      <c r="A9" s="2">
        <v>1</v>
      </c>
      <c r="B9" s="2">
        <v>2</v>
      </c>
      <c r="C9" s="2">
        <v>3</v>
      </c>
      <c r="D9" s="2">
        <v>4</v>
      </c>
      <c r="E9" s="2">
        <v>5</v>
      </c>
      <c r="F9" s="2">
        <v>6</v>
      </c>
      <c r="G9" s="2">
        <v>7</v>
      </c>
      <c r="H9" s="132">
        <v>10</v>
      </c>
      <c r="I9" s="132">
        <v>11</v>
      </c>
      <c r="J9" s="220">
        <v>12</v>
      </c>
      <c r="K9" s="132">
        <v>13</v>
      </c>
      <c r="L9" s="132">
        <v>14</v>
      </c>
    </row>
    <row r="10" spans="1:12" s="56" customFormat="1">
      <c r="A10" s="256" t="s">
        <v>120</v>
      </c>
      <c r="B10" s="257"/>
      <c r="C10" s="257"/>
      <c r="D10" s="257"/>
      <c r="E10" s="257"/>
      <c r="F10" s="257"/>
      <c r="G10" s="257"/>
      <c r="H10" s="257"/>
      <c r="I10" s="257"/>
      <c r="J10" s="257"/>
      <c r="K10" s="257"/>
      <c r="L10" s="259"/>
    </row>
    <row r="11" spans="1:12" s="56" customFormat="1" ht="35.25" customHeight="1">
      <c r="A11" s="256" t="s">
        <v>213</v>
      </c>
      <c r="B11" s="257"/>
      <c r="C11" s="257"/>
      <c r="D11" s="257"/>
      <c r="E11" s="257"/>
      <c r="F11" s="257"/>
      <c r="G11" s="257"/>
      <c r="H11" s="258"/>
      <c r="I11" s="258"/>
      <c r="J11" s="258"/>
      <c r="K11" s="257"/>
      <c r="L11" s="259"/>
    </row>
    <row r="12" spans="1:12" ht="63">
      <c r="A12" s="20" t="s">
        <v>3</v>
      </c>
      <c r="B12" s="167" t="s">
        <v>117</v>
      </c>
      <c r="C12" s="9" t="s">
        <v>72</v>
      </c>
      <c r="D12" s="2">
        <v>242</v>
      </c>
      <c r="E12" s="57" t="s">
        <v>119</v>
      </c>
      <c r="F12" s="2">
        <v>1110081620</v>
      </c>
      <c r="G12" s="50">
        <v>247</v>
      </c>
      <c r="H12" s="130">
        <v>6992.4889999999996</v>
      </c>
      <c r="I12" s="130">
        <v>6992.4889999999996</v>
      </c>
      <c r="J12" s="225">
        <v>6992.4889999999996</v>
      </c>
      <c r="K12" s="128">
        <f>SUM(H12:J12)</f>
        <v>20977.466999999997</v>
      </c>
      <c r="L12" s="1" t="s">
        <v>134</v>
      </c>
    </row>
    <row r="13" spans="1:12" ht="44.25" customHeight="1">
      <c r="A13" s="20" t="s">
        <v>64</v>
      </c>
      <c r="B13" s="168" t="s">
        <v>90</v>
      </c>
      <c r="C13" s="9" t="s">
        <v>72</v>
      </c>
      <c r="D13" s="2">
        <v>242</v>
      </c>
      <c r="E13" s="57" t="s">
        <v>119</v>
      </c>
      <c r="F13" s="2">
        <v>1110081630</v>
      </c>
      <c r="G13" s="2">
        <v>244</v>
      </c>
      <c r="H13" s="129">
        <v>0</v>
      </c>
      <c r="I13" s="129">
        <v>0</v>
      </c>
      <c r="J13" s="226">
        <v>0</v>
      </c>
      <c r="K13" s="128">
        <f t="shared" ref="K13:K17" si="0">SUM(H13:J13)</f>
        <v>0</v>
      </c>
      <c r="L13" s="1" t="s">
        <v>162</v>
      </c>
    </row>
    <row r="14" spans="1:12" ht="54.75" customHeight="1">
      <c r="A14" s="20" t="s">
        <v>66</v>
      </c>
      <c r="B14" s="167" t="s">
        <v>91</v>
      </c>
      <c r="C14" s="212" t="s">
        <v>72</v>
      </c>
      <c r="D14" s="2">
        <v>242</v>
      </c>
      <c r="E14" s="57" t="s">
        <v>119</v>
      </c>
      <c r="F14" s="2">
        <v>1110081640</v>
      </c>
      <c r="G14" s="2">
        <v>244</v>
      </c>
      <c r="H14" s="58">
        <v>0</v>
      </c>
      <c r="I14" s="58">
        <v>0</v>
      </c>
      <c r="J14" s="128">
        <v>0</v>
      </c>
      <c r="K14" s="128">
        <f t="shared" si="0"/>
        <v>0</v>
      </c>
      <c r="L14" s="1" t="s">
        <v>135</v>
      </c>
    </row>
    <row r="15" spans="1:12" ht="73.5" customHeight="1">
      <c r="A15" s="20" t="s">
        <v>67</v>
      </c>
      <c r="B15" s="167" t="s">
        <v>91</v>
      </c>
      <c r="C15" s="231" t="s">
        <v>293</v>
      </c>
      <c r="D15" s="230">
        <v>247</v>
      </c>
      <c r="E15" s="57" t="s">
        <v>119</v>
      </c>
      <c r="F15" s="230">
        <v>1110081640</v>
      </c>
      <c r="G15" s="230">
        <v>540</v>
      </c>
      <c r="H15" s="58">
        <v>2000</v>
      </c>
      <c r="I15" s="58">
        <v>0</v>
      </c>
      <c r="J15" s="128">
        <v>0</v>
      </c>
      <c r="K15" s="128">
        <f t="shared" si="0"/>
        <v>2000</v>
      </c>
      <c r="L15" s="1" t="s">
        <v>300</v>
      </c>
    </row>
    <row r="16" spans="1:12" ht="84.75" customHeight="1">
      <c r="A16" s="20" t="s">
        <v>164</v>
      </c>
      <c r="B16" s="167" t="s">
        <v>91</v>
      </c>
      <c r="C16" s="213" t="s">
        <v>293</v>
      </c>
      <c r="D16" s="211">
        <v>247</v>
      </c>
      <c r="E16" s="57" t="s">
        <v>119</v>
      </c>
      <c r="F16" s="211">
        <v>1110076660</v>
      </c>
      <c r="G16" s="211">
        <v>540</v>
      </c>
      <c r="H16" s="58">
        <v>0</v>
      </c>
      <c r="I16" s="58">
        <v>0</v>
      </c>
      <c r="J16" s="128">
        <v>0</v>
      </c>
      <c r="K16" s="128">
        <f t="shared" si="0"/>
        <v>0</v>
      </c>
      <c r="L16" s="1" t="s">
        <v>294</v>
      </c>
    </row>
    <row r="17" spans="1:12" ht="180.75" customHeight="1">
      <c r="A17" s="20" t="s">
        <v>165</v>
      </c>
      <c r="B17" s="167" t="s">
        <v>118</v>
      </c>
      <c r="C17" s="9" t="s">
        <v>72</v>
      </c>
      <c r="D17" s="2">
        <v>242</v>
      </c>
      <c r="E17" s="57" t="s">
        <v>119</v>
      </c>
      <c r="F17" s="2">
        <v>1110081650</v>
      </c>
      <c r="G17" s="2">
        <v>244</v>
      </c>
      <c r="H17" s="58">
        <v>27726.46</v>
      </c>
      <c r="I17" s="58">
        <v>27316.46</v>
      </c>
      <c r="J17" s="128">
        <v>27316.46</v>
      </c>
      <c r="K17" s="128">
        <f t="shared" si="0"/>
        <v>82359.38</v>
      </c>
      <c r="L17" s="1" t="s">
        <v>244</v>
      </c>
    </row>
    <row r="18" spans="1:12" s="62" customFormat="1">
      <c r="A18" s="59"/>
      <c r="B18" s="9" t="s">
        <v>82</v>
      </c>
      <c r="C18" s="59" t="s">
        <v>31</v>
      </c>
      <c r="D18" s="59" t="s">
        <v>31</v>
      </c>
      <c r="E18" s="59" t="s">
        <v>31</v>
      </c>
      <c r="F18" s="59" t="s">
        <v>31</v>
      </c>
      <c r="G18" s="60" t="s">
        <v>31</v>
      </c>
      <c r="H18" s="61">
        <f>SUM(H12:H17)</f>
        <v>36718.949000000001</v>
      </c>
      <c r="I18" s="61">
        <f t="shared" ref="I18" si="1">SUM(I12:I17)</f>
        <v>34308.949000000001</v>
      </c>
      <c r="J18" s="61">
        <f>SUM(J12:J17)</f>
        <v>34308.949000000001</v>
      </c>
      <c r="K18" s="138">
        <f>SUM(H18:J18)</f>
        <v>105336.84700000001</v>
      </c>
      <c r="L18" s="60"/>
    </row>
    <row r="22" spans="1:12">
      <c r="H22" s="63"/>
      <c r="I22" s="63"/>
      <c r="J22" s="63"/>
      <c r="K22" s="63"/>
    </row>
    <row r="23" spans="1:12">
      <c r="H23" s="63"/>
      <c r="I23" s="63"/>
      <c r="J23" s="63"/>
      <c r="K23" s="63"/>
    </row>
    <row r="24" spans="1:12">
      <c r="H24" s="63"/>
      <c r="I24" s="63"/>
      <c r="J24" s="63"/>
      <c r="K24" s="63"/>
    </row>
    <row r="25" spans="1:12">
      <c r="H25" s="63"/>
      <c r="I25" s="63"/>
      <c r="J25" s="63"/>
      <c r="K25" s="63"/>
    </row>
    <row r="26" spans="1:12">
      <c r="H26" s="64"/>
      <c r="I26" s="64"/>
      <c r="J26" s="64"/>
      <c r="K26" s="64"/>
    </row>
    <row r="27" spans="1:12">
      <c r="H27" s="63"/>
      <c r="I27" s="63"/>
      <c r="J27" s="63"/>
      <c r="K27" s="63"/>
    </row>
    <row r="28" spans="1:12">
      <c r="H28" s="63"/>
      <c r="I28" s="63"/>
      <c r="J28" s="63"/>
      <c r="K28" s="63"/>
    </row>
    <row r="29" spans="1:12">
      <c r="H29" s="63"/>
      <c r="I29" s="63"/>
      <c r="J29" s="63"/>
      <c r="K29" s="63"/>
    </row>
  </sheetData>
  <autoFilter ref="A7:L17">
    <filterColumn colId="3" showButton="0"/>
    <filterColumn colId="4" showButton="0"/>
    <filterColumn colId="5" showButton="0"/>
    <filterColumn colId="7" showButton="0"/>
    <filterColumn colId="8" showButton="0"/>
    <filterColumn colId="9" hiddenButton="1" showButton="0"/>
  </autoFilter>
  <mergeCells count="11">
    <mergeCell ref="A11:L11"/>
    <mergeCell ref="A10:L10"/>
    <mergeCell ref="K1:L1"/>
    <mergeCell ref="A4:L4"/>
    <mergeCell ref="A5:L5"/>
    <mergeCell ref="A7:A8"/>
    <mergeCell ref="B7:B8"/>
    <mergeCell ref="C7:C8"/>
    <mergeCell ref="D7:G7"/>
    <mergeCell ref="H7:K7"/>
    <mergeCell ref="L7:L8"/>
  </mergeCells>
  <pageMargins left="0.78740157480314965" right="0.78740157480314965" top="1.1811023622047245" bottom="0.39370078740157483" header="0.31496062992125984" footer="0.31496062992125984"/>
  <pageSetup paperSize="9" scale="64" fitToHeight="0" orientation="landscape" r:id="rId1"/>
  <rowBreaks count="1" manualBreakCount="1">
    <brk id="16" max="11" man="1"/>
  </rowBreaks>
</worksheet>
</file>

<file path=xl/worksheets/sheet4.xml><?xml version="1.0" encoding="utf-8"?>
<worksheet xmlns="http://schemas.openxmlformats.org/spreadsheetml/2006/main" xmlns:r="http://schemas.openxmlformats.org/officeDocument/2006/relationships">
  <sheetPr>
    <tabColor theme="9" tint="0.39997558519241921"/>
    <pageSetUpPr fitToPage="1"/>
  </sheetPr>
  <dimension ref="A1:G15"/>
  <sheetViews>
    <sheetView view="pageBreakPreview" topLeftCell="A3" zoomScaleNormal="100" zoomScaleSheetLayoutView="100" workbookViewId="0">
      <selection activeCell="E7" sqref="E7:G7"/>
    </sheetView>
  </sheetViews>
  <sheetFormatPr defaultRowHeight="15.75"/>
  <cols>
    <col min="1" max="1" width="5.375" style="17" customWidth="1"/>
    <col min="2" max="2" width="42.125" style="18" customWidth="1"/>
    <col min="3" max="3" width="11.5" style="17" customWidth="1"/>
    <col min="4" max="4" width="14.875" style="18" customWidth="1"/>
    <col min="5" max="7" width="12" style="18" customWidth="1"/>
    <col min="8" max="16384" width="9" style="18"/>
  </cols>
  <sheetData>
    <row r="1" spans="1:7" ht="64.5" customHeight="1">
      <c r="E1" s="238"/>
      <c r="F1" s="238"/>
      <c r="G1" s="238"/>
    </row>
    <row r="2" spans="1:7" ht="18.75">
      <c r="A2" s="19"/>
    </row>
    <row r="3" spans="1:7" ht="18.75">
      <c r="A3" s="19"/>
    </row>
    <row r="4" spans="1:7" ht="18.75">
      <c r="A4" s="240" t="s">
        <v>1</v>
      </c>
      <c r="B4" s="240"/>
      <c r="C4" s="240"/>
      <c r="D4" s="240"/>
      <c r="E4" s="240"/>
      <c r="F4" s="240"/>
      <c r="G4" s="240"/>
    </row>
    <row r="5" spans="1:7" ht="48" customHeight="1">
      <c r="A5" s="252" t="s">
        <v>177</v>
      </c>
      <c r="B5" s="240"/>
      <c r="C5" s="240"/>
      <c r="D5" s="240"/>
      <c r="E5" s="240"/>
      <c r="F5" s="240"/>
      <c r="G5" s="240"/>
    </row>
    <row r="6" spans="1:7" ht="18.75">
      <c r="A6" s="19"/>
    </row>
    <row r="7" spans="1:7" ht="15.75" customHeight="1">
      <c r="A7" s="239" t="s">
        <v>19</v>
      </c>
      <c r="B7" s="239" t="s">
        <v>46</v>
      </c>
      <c r="C7" s="239" t="s">
        <v>2</v>
      </c>
      <c r="D7" s="239" t="s">
        <v>47</v>
      </c>
      <c r="E7" s="262" t="s">
        <v>48</v>
      </c>
      <c r="F7" s="260"/>
      <c r="G7" s="261"/>
    </row>
    <row r="8" spans="1:7">
      <c r="A8" s="239"/>
      <c r="B8" s="239"/>
      <c r="C8" s="239"/>
      <c r="D8" s="239"/>
      <c r="E8" s="229" t="s">
        <v>227</v>
      </c>
      <c r="F8" s="229" t="s">
        <v>59</v>
      </c>
      <c r="G8" s="229" t="s">
        <v>296</v>
      </c>
    </row>
    <row r="9" spans="1:7">
      <c r="A9" s="2">
        <v>1</v>
      </c>
      <c r="B9" s="2">
        <v>2</v>
      </c>
      <c r="C9" s="2">
        <v>3</v>
      </c>
      <c r="D9" s="2">
        <v>4</v>
      </c>
      <c r="E9" s="2">
        <v>6</v>
      </c>
      <c r="F9" s="2">
        <v>7</v>
      </c>
      <c r="G9" s="2">
        <v>8</v>
      </c>
    </row>
    <row r="10" spans="1:7">
      <c r="A10" s="253" t="str">
        <f>'пр 2 к ПП2'!A10:L10</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0" s="254"/>
      <c r="C10" s="254"/>
      <c r="D10" s="254"/>
      <c r="E10" s="254"/>
      <c r="F10" s="254"/>
      <c r="G10" s="255"/>
    </row>
    <row r="11" spans="1:7" ht="33.75" customHeight="1">
      <c r="A11" s="253" t="str">
        <f>'пр 2 к ПП2'!A11:L11</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1" s="254"/>
      <c r="C11" s="254"/>
      <c r="D11" s="254"/>
      <c r="E11" s="254"/>
      <c r="F11" s="254"/>
      <c r="G11" s="255"/>
    </row>
    <row r="12" spans="1:7" ht="80.25" customHeight="1">
      <c r="A12" s="2" t="s">
        <v>3</v>
      </c>
      <c r="B12" s="41" t="s">
        <v>93</v>
      </c>
      <c r="C12" s="2" t="s">
        <v>136</v>
      </c>
      <c r="D12" s="2" t="s">
        <v>63</v>
      </c>
      <c r="E12" s="4" t="s">
        <v>270</v>
      </c>
      <c r="F12" s="4" t="s">
        <v>270</v>
      </c>
      <c r="G12" s="4" t="s">
        <v>270</v>
      </c>
    </row>
    <row r="13" spans="1:7" s="156" customFormat="1" ht="80.25" customHeight="1">
      <c r="A13" s="183" t="s">
        <v>64</v>
      </c>
      <c r="B13" s="189" t="s">
        <v>212</v>
      </c>
      <c r="C13" s="183" t="s">
        <v>136</v>
      </c>
      <c r="D13" s="183" t="s">
        <v>63</v>
      </c>
      <c r="E13" s="190" t="s">
        <v>231</v>
      </c>
      <c r="F13" s="191">
        <v>0</v>
      </c>
      <c r="G13" s="191">
        <v>0</v>
      </c>
    </row>
    <row r="14" spans="1:7">
      <c r="A14" s="2"/>
      <c r="B14" s="9"/>
      <c r="C14" s="2"/>
      <c r="D14" s="2"/>
      <c r="E14" s="3"/>
      <c r="F14" s="3"/>
      <c r="G14" s="3"/>
    </row>
    <row r="15" spans="1:7" ht="18.75">
      <c r="A15" s="19"/>
    </row>
  </sheetData>
  <mergeCells count="10">
    <mergeCell ref="E1:G1"/>
    <mergeCell ref="A10:G10"/>
    <mergeCell ref="A11:G11"/>
    <mergeCell ref="A4:G4"/>
    <mergeCell ref="A5:G5"/>
    <mergeCell ref="A7:A8"/>
    <mergeCell ref="B7:B8"/>
    <mergeCell ref="C7:C8"/>
    <mergeCell ref="D7:D8"/>
    <mergeCell ref="E7:G7"/>
  </mergeCells>
  <pageMargins left="0.78740157480314965" right="0.78740157480314965" top="1.1811023622047245" bottom="0.3937007874015748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sheetPr>
    <tabColor theme="9" tint="0.39997558519241921"/>
    <pageSetUpPr fitToPage="1"/>
  </sheetPr>
  <dimension ref="A1:R16"/>
  <sheetViews>
    <sheetView view="pageBreakPreview" topLeftCell="C4" zoomScaleNormal="70" zoomScaleSheetLayoutView="100" workbookViewId="0">
      <selection activeCell="H15" sqref="H15"/>
    </sheetView>
  </sheetViews>
  <sheetFormatPr defaultRowHeight="18.75"/>
  <cols>
    <col min="1" max="1" width="4.75" style="19" customWidth="1"/>
    <col min="2" max="2" width="49.625" style="55" customWidth="1"/>
    <col min="3" max="3" width="18.5" style="55" customWidth="1"/>
    <col min="4" max="5" width="7.375" style="55" customWidth="1"/>
    <col min="6" max="6" width="17.75" style="55" customWidth="1"/>
    <col min="7" max="7" width="5.75" style="55" customWidth="1"/>
    <col min="8" max="9" width="13.75" style="55" bestFit="1" customWidth="1"/>
    <col min="10" max="10" width="13.75" style="55" customWidth="1"/>
    <col min="11" max="11" width="20" style="55" customWidth="1"/>
    <col min="12" max="12" width="24.5" style="55" customWidth="1"/>
    <col min="13" max="16384" width="9" style="55"/>
  </cols>
  <sheetData>
    <row r="1" spans="1:18" ht="57" customHeight="1">
      <c r="K1" s="238" t="s">
        <v>121</v>
      </c>
      <c r="L1" s="238"/>
    </row>
    <row r="4" spans="1:18">
      <c r="A4" s="240" t="s">
        <v>1</v>
      </c>
      <c r="B4" s="240"/>
      <c r="C4" s="240"/>
      <c r="D4" s="240"/>
      <c r="E4" s="240"/>
      <c r="F4" s="240"/>
      <c r="G4" s="240"/>
      <c r="H4" s="240"/>
      <c r="I4" s="240"/>
      <c r="J4" s="240"/>
      <c r="K4" s="240"/>
      <c r="L4" s="240"/>
    </row>
    <row r="5" spans="1:18">
      <c r="A5" s="240" t="s">
        <v>122</v>
      </c>
      <c r="B5" s="240"/>
      <c r="C5" s="240"/>
      <c r="D5" s="240"/>
      <c r="E5" s="240"/>
      <c r="F5" s="240"/>
      <c r="G5" s="240"/>
      <c r="H5" s="240"/>
      <c r="I5" s="240"/>
      <c r="J5" s="240"/>
      <c r="K5" s="240"/>
      <c r="L5" s="240"/>
    </row>
    <row r="7" spans="1:18" s="51" customFormat="1" ht="32.25" customHeight="1">
      <c r="A7" s="239" t="s">
        <v>19</v>
      </c>
      <c r="B7" s="239" t="s">
        <v>49</v>
      </c>
      <c r="C7" s="239" t="s">
        <v>26</v>
      </c>
      <c r="D7" s="239" t="s">
        <v>24</v>
      </c>
      <c r="E7" s="239"/>
      <c r="F7" s="239"/>
      <c r="G7" s="239"/>
      <c r="H7" s="260"/>
      <c r="I7" s="260"/>
      <c r="J7" s="260"/>
      <c r="K7" s="261"/>
      <c r="L7" s="239" t="s">
        <v>51</v>
      </c>
    </row>
    <row r="8" spans="1:18" s="51" customFormat="1" ht="85.5" customHeight="1">
      <c r="A8" s="239"/>
      <c r="B8" s="239"/>
      <c r="C8" s="239"/>
      <c r="D8" s="2" t="s">
        <v>26</v>
      </c>
      <c r="E8" s="2" t="s">
        <v>27</v>
      </c>
      <c r="F8" s="2" t="s">
        <v>28</v>
      </c>
      <c r="G8" s="2" t="s">
        <v>29</v>
      </c>
      <c r="H8" s="145">
        <v>2024</v>
      </c>
      <c r="I8" s="145">
        <v>2025</v>
      </c>
      <c r="J8" s="223">
        <v>2026</v>
      </c>
      <c r="K8" s="2" t="s">
        <v>52</v>
      </c>
      <c r="L8" s="239"/>
    </row>
    <row r="9" spans="1:18" s="51" customFormat="1" ht="15.75">
      <c r="A9" s="2">
        <v>1</v>
      </c>
      <c r="B9" s="2">
        <v>2</v>
      </c>
      <c r="C9" s="2">
        <v>3</v>
      </c>
      <c r="D9" s="2">
        <v>4</v>
      </c>
      <c r="E9" s="2">
        <v>5</v>
      </c>
      <c r="F9" s="2">
        <v>6</v>
      </c>
      <c r="G9" s="2">
        <v>7</v>
      </c>
      <c r="H9" s="132">
        <v>10</v>
      </c>
      <c r="I9" s="132">
        <v>11</v>
      </c>
      <c r="J9" s="223">
        <v>12</v>
      </c>
      <c r="K9" s="132">
        <v>13</v>
      </c>
      <c r="L9" s="132">
        <v>14</v>
      </c>
    </row>
    <row r="10" spans="1:18" s="65" customFormat="1" ht="29.25" customHeight="1">
      <c r="A10" s="256" t="s">
        <v>124</v>
      </c>
      <c r="B10" s="257"/>
      <c r="C10" s="257"/>
      <c r="D10" s="257"/>
      <c r="E10" s="257"/>
      <c r="F10" s="257"/>
      <c r="G10" s="257"/>
      <c r="H10" s="257"/>
      <c r="I10" s="257"/>
      <c r="J10" s="257"/>
      <c r="K10" s="257"/>
      <c r="L10" s="259"/>
    </row>
    <row r="11" spans="1:18" s="65" customFormat="1" ht="19.5" customHeight="1">
      <c r="A11" s="256" t="s">
        <v>123</v>
      </c>
      <c r="B11" s="257"/>
      <c r="C11" s="257"/>
      <c r="D11" s="257"/>
      <c r="E11" s="257"/>
      <c r="F11" s="257"/>
      <c r="G11" s="257"/>
      <c r="H11" s="257"/>
      <c r="I11" s="257"/>
      <c r="J11" s="257"/>
      <c r="K11" s="257"/>
      <c r="L11" s="259"/>
    </row>
    <row r="12" spans="1:18" s="51" customFormat="1" ht="69.75" customHeight="1">
      <c r="A12" s="2" t="s">
        <v>3</v>
      </c>
      <c r="B12" s="24" t="s">
        <v>183</v>
      </c>
      <c r="C12" s="9" t="s">
        <v>72</v>
      </c>
      <c r="D12" s="2">
        <v>242</v>
      </c>
      <c r="E12" s="57" t="s">
        <v>119</v>
      </c>
      <c r="F12" s="2">
        <v>1120081660</v>
      </c>
      <c r="G12" s="2">
        <v>121</v>
      </c>
      <c r="H12" s="66">
        <v>269.78100000000001</v>
      </c>
      <c r="I12" s="66">
        <v>269.78100000000001</v>
      </c>
      <c r="J12" s="66">
        <v>269.78100000000001</v>
      </c>
      <c r="K12" s="66">
        <f>SUM(H12:J12)</f>
        <v>809.34300000000007</v>
      </c>
      <c r="L12" s="242" t="s">
        <v>272</v>
      </c>
    </row>
    <row r="13" spans="1:18" s="51" customFormat="1" ht="64.5" customHeight="1">
      <c r="A13" s="151"/>
      <c r="B13" s="24" t="s">
        <v>183</v>
      </c>
      <c r="C13" s="152" t="s">
        <v>72</v>
      </c>
      <c r="D13" s="151">
        <v>242</v>
      </c>
      <c r="E13" s="57" t="s">
        <v>119</v>
      </c>
      <c r="F13" s="151">
        <v>1120081660</v>
      </c>
      <c r="G13" s="151">
        <v>129</v>
      </c>
      <c r="H13" s="66">
        <v>81.473889999999997</v>
      </c>
      <c r="I13" s="66">
        <v>81.473889999999997</v>
      </c>
      <c r="J13" s="66">
        <v>81.474000000000004</v>
      </c>
      <c r="K13" s="66">
        <f>SUM(H13:J13)</f>
        <v>244.42178000000001</v>
      </c>
      <c r="L13" s="263"/>
    </row>
    <row r="14" spans="1:18" s="51" customFormat="1" ht="39" customHeight="1">
      <c r="A14" s="2" t="s">
        <v>64</v>
      </c>
      <c r="B14" s="24" t="s">
        <v>183</v>
      </c>
      <c r="C14" s="9" t="s">
        <v>61</v>
      </c>
      <c r="D14" s="2">
        <v>241</v>
      </c>
      <c r="E14" s="2">
        <v>1403</v>
      </c>
      <c r="F14" s="2">
        <v>1120081660</v>
      </c>
      <c r="G14" s="2">
        <v>540</v>
      </c>
      <c r="H14" s="66">
        <v>2498.9029999999998</v>
      </c>
      <c r="I14" s="66">
        <v>1224.2650000000001</v>
      </c>
      <c r="J14" s="66">
        <v>1224.2650000000001</v>
      </c>
      <c r="K14" s="66">
        <f>SUM(H14:J14)</f>
        <v>4947.433</v>
      </c>
      <c r="L14" s="243"/>
    </row>
    <row r="15" spans="1:18" s="157" customFormat="1" ht="66.75" customHeight="1">
      <c r="A15" s="183" t="s">
        <v>66</v>
      </c>
      <c r="B15" s="192" t="s">
        <v>216</v>
      </c>
      <c r="C15" s="188" t="s">
        <v>61</v>
      </c>
      <c r="D15" s="183">
        <v>242</v>
      </c>
      <c r="E15" s="193" t="s">
        <v>62</v>
      </c>
      <c r="F15" s="183">
        <v>1120083660</v>
      </c>
      <c r="G15" s="183">
        <v>814</v>
      </c>
      <c r="H15" s="66">
        <v>0</v>
      </c>
      <c r="I15" s="66">
        <v>0</v>
      </c>
      <c r="J15" s="66">
        <v>0</v>
      </c>
      <c r="K15" s="66">
        <f>SUM(H15:J15)</f>
        <v>0</v>
      </c>
      <c r="L15" s="194" t="s">
        <v>232</v>
      </c>
      <c r="M15" s="195"/>
      <c r="N15" s="195"/>
      <c r="O15" s="195"/>
      <c r="P15" s="195"/>
      <c r="Q15" s="195"/>
      <c r="R15" s="195"/>
    </row>
    <row r="16" spans="1:18" s="70" customFormat="1">
      <c r="A16" s="67"/>
      <c r="B16" s="68" t="s">
        <v>82</v>
      </c>
      <c r="C16" s="67" t="s">
        <v>31</v>
      </c>
      <c r="D16" s="67" t="s">
        <v>31</v>
      </c>
      <c r="E16" s="67" t="s">
        <v>31</v>
      </c>
      <c r="F16" s="67" t="s">
        <v>31</v>
      </c>
      <c r="G16" s="67" t="s">
        <v>31</v>
      </c>
      <c r="H16" s="69">
        <f>SUM(H12:H14)</f>
        <v>2850.15789</v>
      </c>
      <c r="I16" s="69">
        <f>SUM(I12:I14)</f>
        <v>1575.51989</v>
      </c>
      <c r="J16" s="69">
        <f>SUM(J12:J14)</f>
        <v>1575.52</v>
      </c>
      <c r="K16" s="69">
        <f>SUM(H16:J16)</f>
        <v>6001.1977800000004</v>
      </c>
      <c r="L16" s="67" t="s">
        <v>31</v>
      </c>
    </row>
  </sheetData>
  <autoFilter ref="A7:L14">
    <filterColumn colId="3" showButton="0"/>
    <filterColumn colId="4" showButton="0"/>
    <filterColumn colId="5" showButton="0"/>
    <filterColumn colId="7" showButton="0"/>
    <filterColumn colId="8" showButton="0"/>
    <filterColumn colId="9" hiddenButton="1" showButton="0"/>
  </autoFilter>
  <mergeCells count="12">
    <mergeCell ref="A10:L10"/>
    <mergeCell ref="H7:K7"/>
    <mergeCell ref="L12:L14"/>
    <mergeCell ref="A11:L11"/>
    <mergeCell ref="K1:L1"/>
    <mergeCell ref="A4:L4"/>
    <mergeCell ref="A5:L5"/>
    <mergeCell ref="A7:A8"/>
    <mergeCell ref="B7:B8"/>
    <mergeCell ref="C7:C8"/>
    <mergeCell ref="D7:G7"/>
    <mergeCell ref="L7:L8"/>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6.xml><?xml version="1.0" encoding="utf-8"?>
<worksheet xmlns="http://schemas.openxmlformats.org/spreadsheetml/2006/main" xmlns:r="http://schemas.openxmlformats.org/officeDocument/2006/relationships">
  <sheetPr>
    <tabColor theme="0"/>
    <pageSetUpPr fitToPage="1"/>
  </sheetPr>
  <dimension ref="A1:G12"/>
  <sheetViews>
    <sheetView view="pageBreakPreview" zoomScale="115" zoomScaleNormal="100" zoomScaleSheetLayoutView="115" workbookViewId="0">
      <selection activeCell="E2" sqref="E1:E1048576"/>
    </sheetView>
  </sheetViews>
  <sheetFormatPr defaultRowHeight="15.75"/>
  <cols>
    <col min="1" max="1" width="5.375" style="17" customWidth="1"/>
    <col min="2" max="2" width="42.125" style="18" customWidth="1"/>
    <col min="3" max="3" width="11.5" style="17" customWidth="1"/>
    <col min="4" max="4" width="14.875" style="18" customWidth="1"/>
    <col min="5" max="7" width="12" style="18" customWidth="1"/>
    <col min="8" max="16384" width="9" style="18"/>
  </cols>
  <sheetData>
    <row r="1" spans="1:7" ht="57.75" customHeight="1">
      <c r="E1" s="238"/>
      <c r="F1" s="238"/>
      <c r="G1" s="238"/>
    </row>
    <row r="2" spans="1:7" ht="18.75">
      <c r="A2" s="19"/>
    </row>
    <row r="3" spans="1:7" ht="18.75">
      <c r="A3" s="19"/>
    </row>
    <row r="4" spans="1:7" ht="18.75">
      <c r="A4" s="240" t="s">
        <v>1</v>
      </c>
      <c r="B4" s="240"/>
      <c r="C4" s="240"/>
      <c r="D4" s="240"/>
      <c r="E4" s="240"/>
      <c r="F4" s="240"/>
      <c r="G4" s="240"/>
    </row>
    <row r="5" spans="1:7" ht="48" customHeight="1">
      <c r="A5" s="252" t="s">
        <v>178</v>
      </c>
      <c r="B5" s="240"/>
      <c r="C5" s="240"/>
      <c r="D5" s="240"/>
      <c r="E5" s="240"/>
      <c r="F5" s="240"/>
      <c r="G5" s="240"/>
    </row>
    <row r="6" spans="1:7" ht="18.75">
      <c r="A6" s="19"/>
    </row>
    <row r="7" spans="1:7">
      <c r="A7" s="239" t="s">
        <v>19</v>
      </c>
      <c r="B7" s="239" t="s">
        <v>46</v>
      </c>
      <c r="C7" s="239" t="s">
        <v>2</v>
      </c>
      <c r="D7" s="239" t="s">
        <v>47</v>
      </c>
      <c r="E7" s="239"/>
      <c r="F7" s="239"/>
      <c r="G7" s="239"/>
    </row>
    <row r="8" spans="1:7">
      <c r="A8" s="239"/>
      <c r="B8" s="239"/>
      <c r="C8" s="239"/>
      <c r="D8" s="239"/>
      <c r="E8" s="224" t="s">
        <v>227</v>
      </c>
      <c r="F8" s="224" t="s">
        <v>59</v>
      </c>
      <c r="G8" s="224" t="s">
        <v>296</v>
      </c>
    </row>
    <row r="9" spans="1:7">
      <c r="A9" s="2">
        <v>1</v>
      </c>
      <c r="B9" s="2">
        <v>2</v>
      </c>
      <c r="C9" s="2">
        <v>3</v>
      </c>
      <c r="D9" s="2">
        <v>4</v>
      </c>
      <c r="E9" s="2">
        <v>6</v>
      </c>
      <c r="F9" s="2">
        <v>7</v>
      </c>
      <c r="G9" s="2">
        <v>8</v>
      </c>
    </row>
    <row r="10" spans="1:7">
      <c r="A10" s="264" t="s">
        <v>138</v>
      </c>
      <c r="B10" s="264"/>
      <c r="C10" s="264"/>
      <c r="D10" s="264"/>
      <c r="E10" s="264"/>
      <c r="F10" s="264"/>
      <c r="G10" s="264"/>
    </row>
    <row r="11" spans="1:7" ht="32.25" customHeight="1">
      <c r="A11" s="264" t="str">
        <f>'пр 2 к ПП3'!A11:L11</f>
        <v>Задача. 1. Повышение уровня пожарной безопасности, в жилом секторе населения проживающего на территории Туруханского района</v>
      </c>
      <c r="B11" s="264"/>
      <c r="C11" s="264"/>
      <c r="D11" s="264"/>
      <c r="E11" s="264"/>
      <c r="F11" s="264"/>
      <c r="G11" s="264"/>
    </row>
    <row r="12" spans="1:7" s="49" customFormat="1" ht="47.25" customHeight="1">
      <c r="A12" s="2" t="s">
        <v>3</v>
      </c>
      <c r="B12" s="48" t="s">
        <v>132</v>
      </c>
      <c r="C12" s="2" t="s">
        <v>139</v>
      </c>
      <c r="D12" s="2" t="s">
        <v>140</v>
      </c>
      <c r="E12" s="4" t="s">
        <v>297</v>
      </c>
      <c r="F12" s="4" t="s">
        <v>297</v>
      </c>
      <c r="G12" s="4" t="s">
        <v>297</v>
      </c>
    </row>
  </sheetData>
  <mergeCells count="10">
    <mergeCell ref="E1:G1"/>
    <mergeCell ref="A10:G10"/>
    <mergeCell ref="A11:G11"/>
    <mergeCell ref="A4:G4"/>
    <mergeCell ref="A5:G5"/>
    <mergeCell ref="A7:A8"/>
    <mergeCell ref="B7:B8"/>
    <mergeCell ref="C7:C8"/>
    <mergeCell ref="D7:D8"/>
    <mergeCell ref="E7:G7"/>
  </mergeCells>
  <pageMargins left="0.78740157480314965" right="0.78740157480314965" top="1.1811023622047245" bottom="0.39370078740157483"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sheetPr>
    <tabColor theme="0"/>
    <pageSetUpPr fitToPage="1"/>
  </sheetPr>
  <dimension ref="A1:L16"/>
  <sheetViews>
    <sheetView view="pageBreakPreview" topLeftCell="C1" zoomScaleNormal="85" zoomScaleSheetLayoutView="100" workbookViewId="0">
      <selection activeCell="K13" sqref="K13"/>
    </sheetView>
  </sheetViews>
  <sheetFormatPr defaultRowHeight="18.75" outlineLevelRow="1"/>
  <cols>
    <col min="1" max="1" width="4.75" style="19" customWidth="1"/>
    <col min="2" max="2" width="49.625" style="55" customWidth="1"/>
    <col min="3" max="3" width="18.5" style="55" customWidth="1"/>
    <col min="4" max="5" width="7.375" style="55" customWidth="1"/>
    <col min="6" max="6" width="17.75" style="55" customWidth="1"/>
    <col min="7" max="7" width="5.75" style="55" customWidth="1"/>
    <col min="8" max="9" width="13.75" style="55" bestFit="1" customWidth="1"/>
    <col min="10" max="10" width="13.75" style="55" customWidth="1"/>
    <col min="11" max="11" width="20" style="55" customWidth="1"/>
    <col min="12" max="12" width="24.5" style="55" customWidth="1"/>
    <col min="13" max="16384" width="9" style="55"/>
  </cols>
  <sheetData>
    <row r="1" spans="1:12" ht="70.5" customHeight="1">
      <c r="I1" s="238" t="s">
        <v>128</v>
      </c>
      <c r="J1" s="238"/>
      <c r="K1" s="238"/>
      <c r="L1" s="238"/>
    </row>
    <row r="4" spans="1:12">
      <c r="A4" s="240" t="s">
        <v>1</v>
      </c>
      <c r="B4" s="240"/>
      <c r="C4" s="240"/>
      <c r="D4" s="240"/>
      <c r="E4" s="240"/>
      <c r="F4" s="240"/>
      <c r="G4" s="240"/>
      <c r="H4" s="240"/>
      <c r="I4" s="240"/>
      <c r="J4" s="240"/>
      <c r="K4" s="240"/>
      <c r="L4" s="240"/>
    </row>
    <row r="5" spans="1:12">
      <c r="A5" s="240" t="s">
        <v>129</v>
      </c>
      <c r="B5" s="240"/>
      <c r="C5" s="240"/>
      <c r="D5" s="240"/>
      <c r="E5" s="240"/>
      <c r="F5" s="240"/>
      <c r="G5" s="240"/>
      <c r="H5" s="240"/>
      <c r="I5" s="240"/>
      <c r="J5" s="240"/>
      <c r="K5" s="240"/>
      <c r="L5" s="240"/>
    </row>
    <row r="7" spans="1:12" s="51" customFormat="1" ht="15.75" customHeight="1">
      <c r="A7" s="239" t="s">
        <v>19</v>
      </c>
      <c r="B7" s="239" t="s">
        <v>49</v>
      </c>
      <c r="C7" s="239" t="s">
        <v>26</v>
      </c>
      <c r="D7" s="239" t="s">
        <v>24</v>
      </c>
      <c r="E7" s="239"/>
      <c r="F7" s="239"/>
      <c r="G7" s="239"/>
      <c r="H7" s="260"/>
      <c r="I7" s="260"/>
      <c r="J7" s="260"/>
      <c r="K7" s="261"/>
      <c r="L7" s="239" t="s">
        <v>51</v>
      </c>
    </row>
    <row r="8" spans="1:12" s="51" customFormat="1" ht="93" customHeight="1">
      <c r="A8" s="239"/>
      <c r="B8" s="239"/>
      <c r="C8" s="239"/>
      <c r="D8" s="2" t="s">
        <v>26</v>
      </c>
      <c r="E8" s="2" t="s">
        <v>27</v>
      </c>
      <c r="F8" s="2" t="s">
        <v>28</v>
      </c>
      <c r="G8" s="2" t="s">
        <v>29</v>
      </c>
      <c r="H8" s="2">
        <v>2024</v>
      </c>
      <c r="I8" s="2">
        <v>2025</v>
      </c>
      <c r="J8" s="223">
        <v>2026</v>
      </c>
      <c r="K8" s="2" t="s">
        <v>52</v>
      </c>
      <c r="L8" s="239"/>
    </row>
    <row r="9" spans="1:12" s="51" customFormat="1" ht="15.75">
      <c r="A9" s="2">
        <v>1</v>
      </c>
      <c r="B9" s="2">
        <v>2</v>
      </c>
      <c r="C9" s="2">
        <v>3</v>
      </c>
      <c r="D9" s="2">
        <v>4</v>
      </c>
      <c r="E9" s="2">
        <v>5</v>
      </c>
      <c r="F9" s="2">
        <v>6</v>
      </c>
      <c r="G9" s="2">
        <v>7</v>
      </c>
      <c r="H9" s="132">
        <v>10</v>
      </c>
      <c r="I9" s="132">
        <v>11</v>
      </c>
      <c r="J9" s="223">
        <v>12</v>
      </c>
      <c r="K9" s="132">
        <v>13</v>
      </c>
      <c r="L9" s="132">
        <v>14</v>
      </c>
    </row>
    <row r="10" spans="1:12" s="65" customFormat="1" ht="25.5" customHeight="1">
      <c r="A10" s="265" t="s">
        <v>130</v>
      </c>
      <c r="B10" s="266"/>
      <c r="C10" s="266"/>
      <c r="D10" s="266"/>
      <c r="E10" s="266"/>
      <c r="F10" s="266"/>
      <c r="G10" s="266"/>
      <c r="H10" s="266"/>
      <c r="I10" s="266"/>
      <c r="J10" s="266"/>
      <c r="K10" s="266"/>
      <c r="L10" s="267"/>
    </row>
    <row r="11" spans="1:12" s="65" customFormat="1" ht="15.75">
      <c r="A11" s="265" t="s">
        <v>131</v>
      </c>
      <c r="B11" s="266"/>
      <c r="C11" s="266"/>
      <c r="D11" s="266"/>
      <c r="E11" s="266"/>
      <c r="F11" s="266"/>
      <c r="G11" s="266"/>
      <c r="H11" s="266"/>
      <c r="I11" s="266"/>
      <c r="J11" s="266"/>
      <c r="K11" s="266"/>
      <c r="L11" s="267"/>
    </row>
    <row r="12" spans="1:12" s="76" customFormat="1" ht="78.75" outlineLevel="1">
      <c r="A12" s="2" t="s">
        <v>3</v>
      </c>
      <c r="B12" s="71" t="s">
        <v>132</v>
      </c>
      <c r="C12" s="72" t="s">
        <v>72</v>
      </c>
      <c r="D12" s="73">
        <v>242</v>
      </c>
      <c r="E12" s="74" t="s">
        <v>62</v>
      </c>
      <c r="F12" s="74" t="s">
        <v>133</v>
      </c>
      <c r="G12" s="73">
        <v>244</v>
      </c>
      <c r="H12" s="3">
        <v>400</v>
      </c>
      <c r="I12" s="3">
        <v>400</v>
      </c>
      <c r="J12" s="3">
        <v>400</v>
      </c>
      <c r="K12" s="75">
        <f>H12+I12+J12</f>
        <v>1200</v>
      </c>
      <c r="L12" s="169" t="s">
        <v>303</v>
      </c>
    </row>
    <row r="13" spans="1:12" s="78" customFormat="1">
      <c r="A13" s="67"/>
      <c r="B13" s="68" t="s">
        <v>82</v>
      </c>
      <c r="C13" s="67" t="s">
        <v>31</v>
      </c>
      <c r="D13" s="67" t="s">
        <v>31</v>
      </c>
      <c r="E13" s="67" t="s">
        <v>31</v>
      </c>
      <c r="F13" s="67" t="s">
        <v>31</v>
      </c>
      <c r="G13" s="67" t="s">
        <v>31</v>
      </c>
      <c r="H13" s="77">
        <f>SUM(H12)</f>
        <v>400</v>
      </c>
      <c r="I13" s="77">
        <f>SUM(I12)</f>
        <v>400</v>
      </c>
      <c r="J13" s="77">
        <f>J12</f>
        <v>400</v>
      </c>
      <c r="K13" s="77">
        <f>K12</f>
        <v>1200</v>
      </c>
      <c r="L13" s="170"/>
    </row>
    <row r="15" spans="1:12">
      <c r="H15" s="63">
        <f t="shared" ref="H15:K16" si="0">H12/1000</f>
        <v>0.4</v>
      </c>
      <c r="I15" s="63">
        <f t="shared" si="0"/>
        <v>0.4</v>
      </c>
      <c r="J15" s="63"/>
      <c r="K15" s="63">
        <f t="shared" si="0"/>
        <v>1.2</v>
      </c>
    </row>
    <row r="16" spans="1:12">
      <c r="H16" s="63">
        <f t="shared" si="0"/>
        <v>0.4</v>
      </c>
      <c r="I16" s="63">
        <f t="shared" si="0"/>
        <v>0.4</v>
      </c>
      <c r="J16" s="63"/>
      <c r="K16" s="63">
        <f t="shared" si="0"/>
        <v>1.2</v>
      </c>
    </row>
  </sheetData>
  <autoFilter ref="A7:L11">
    <filterColumn colId="3" showButton="0"/>
    <filterColumn colId="4" showButton="0"/>
    <filterColumn colId="5" showButton="0"/>
    <filterColumn colId="7" showButton="0"/>
    <filterColumn colId="8" showButton="0"/>
    <filterColumn colId="9" hiddenButton="1" showButton="0"/>
  </autoFilter>
  <mergeCells count="11">
    <mergeCell ref="I1:L1"/>
    <mergeCell ref="A11:L11"/>
    <mergeCell ref="A10:L10"/>
    <mergeCell ref="A4:L4"/>
    <mergeCell ref="A5:L5"/>
    <mergeCell ref="A7:A8"/>
    <mergeCell ref="B7:B8"/>
    <mergeCell ref="C7:C8"/>
    <mergeCell ref="D7:G7"/>
    <mergeCell ref="L7:L8"/>
    <mergeCell ref="H7:K7"/>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8.xml><?xml version="1.0" encoding="utf-8"?>
<worksheet xmlns="http://schemas.openxmlformats.org/spreadsheetml/2006/main" xmlns:r="http://schemas.openxmlformats.org/officeDocument/2006/relationships">
  <sheetPr>
    <pageSetUpPr fitToPage="1"/>
  </sheetPr>
  <dimension ref="A1:G23"/>
  <sheetViews>
    <sheetView zoomScaleNormal="100" workbookViewId="0">
      <selection activeCell="E2" sqref="E1:E1048576"/>
    </sheetView>
  </sheetViews>
  <sheetFormatPr defaultRowHeight="15.75"/>
  <cols>
    <col min="1" max="1" width="8.25" style="17" customWidth="1"/>
    <col min="2" max="2" width="57.375" style="18" customWidth="1"/>
    <col min="3" max="3" width="11.5" style="17" customWidth="1"/>
    <col min="4" max="4" width="14.875" style="18" customWidth="1"/>
    <col min="5" max="7" width="12" style="18" customWidth="1"/>
    <col min="8" max="16384" width="9" style="18"/>
  </cols>
  <sheetData>
    <row r="1" spans="1:7" ht="80.25" customHeight="1">
      <c r="E1" s="238"/>
      <c r="F1" s="238"/>
      <c r="G1" s="238"/>
    </row>
    <row r="2" spans="1:7" ht="18.75">
      <c r="A2" s="19"/>
    </row>
    <row r="3" spans="1:7" ht="18.75">
      <c r="A3" s="19"/>
    </row>
    <row r="4" spans="1:7" ht="18.75">
      <c r="A4" s="240" t="s">
        <v>1</v>
      </c>
      <c r="B4" s="240"/>
      <c r="C4" s="240"/>
      <c r="D4" s="240"/>
      <c r="E4" s="240"/>
      <c r="F4" s="240"/>
      <c r="G4" s="240"/>
    </row>
    <row r="5" spans="1:7" ht="48" customHeight="1">
      <c r="A5" s="252" t="s">
        <v>160</v>
      </c>
      <c r="B5" s="240"/>
      <c r="C5" s="240"/>
      <c r="D5" s="240"/>
      <c r="E5" s="240"/>
      <c r="F5" s="240"/>
      <c r="G5" s="240"/>
    </row>
    <row r="6" spans="1:7" ht="18.75">
      <c r="A6" s="19"/>
    </row>
    <row r="7" spans="1:7">
      <c r="A7" s="239" t="s">
        <v>19</v>
      </c>
      <c r="B7" s="239" t="s">
        <v>46</v>
      </c>
      <c r="C7" s="239" t="s">
        <v>2</v>
      </c>
      <c r="D7" s="239" t="s">
        <v>47</v>
      </c>
      <c r="E7" s="239"/>
      <c r="F7" s="239"/>
      <c r="G7" s="239"/>
    </row>
    <row r="8" spans="1:7">
      <c r="A8" s="239"/>
      <c r="B8" s="239"/>
      <c r="C8" s="239"/>
      <c r="D8" s="239"/>
      <c r="E8" s="224" t="s">
        <v>227</v>
      </c>
      <c r="F8" s="224" t="s">
        <v>59</v>
      </c>
      <c r="G8" s="224" t="s">
        <v>296</v>
      </c>
    </row>
    <row r="9" spans="1:7">
      <c r="A9" s="2">
        <v>1</v>
      </c>
      <c r="B9" s="2">
        <v>2</v>
      </c>
      <c r="C9" s="2">
        <v>3</v>
      </c>
      <c r="D9" s="2">
        <v>4</v>
      </c>
      <c r="E9" s="2">
        <v>6</v>
      </c>
      <c r="F9" s="2">
        <v>7</v>
      </c>
      <c r="G9" s="2">
        <v>8</v>
      </c>
    </row>
    <row r="10" spans="1:7" ht="45" customHeight="1">
      <c r="A10" s="264" t="str">
        <f>'пр 2 к ПП4'!A9:L9</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0" s="264"/>
      <c r="C10" s="264"/>
      <c r="D10" s="264"/>
      <c r="E10" s="264"/>
      <c r="F10" s="264"/>
      <c r="G10" s="264"/>
    </row>
    <row r="11" spans="1:7" ht="45" customHeight="1">
      <c r="A11" s="264" t="str">
        <f>'пр 2 к ПП4'!A10:L10</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1" s="264"/>
      <c r="C11" s="264"/>
      <c r="D11" s="264"/>
      <c r="E11" s="264"/>
      <c r="F11" s="264"/>
      <c r="G11" s="264"/>
    </row>
    <row r="12" spans="1:7" s="51" customFormat="1" ht="66.75" customHeight="1">
      <c r="A12" s="50" t="s">
        <v>3</v>
      </c>
      <c r="B12" s="9" t="str">
        <f>'пр 2 к ПП4'!L11</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2" s="145" t="s">
        <v>87</v>
      </c>
      <c r="D12" s="2" t="s">
        <v>63</v>
      </c>
      <c r="E12" s="5">
        <v>97</v>
      </c>
      <c r="F12" s="5">
        <v>97</v>
      </c>
      <c r="G12" s="232">
        <v>97</v>
      </c>
    </row>
    <row r="13" spans="1:7" s="51" customFormat="1" ht="69.75" customHeight="1">
      <c r="A13" s="50" t="s">
        <v>64</v>
      </c>
      <c r="B13" s="10" t="s">
        <v>109</v>
      </c>
      <c r="C13" s="2" t="s">
        <v>136</v>
      </c>
      <c r="D13" s="2" t="s">
        <v>63</v>
      </c>
      <c r="E13" s="5">
        <v>116</v>
      </c>
      <c r="F13" s="5">
        <v>116</v>
      </c>
      <c r="G13" s="232">
        <v>116</v>
      </c>
    </row>
    <row r="14" spans="1:7" s="51" customFormat="1" ht="63">
      <c r="A14" s="50" t="s">
        <v>66</v>
      </c>
      <c r="B14" s="9" t="str">
        <f>'пр 2 к ПП4'!B25</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4" s="2" t="s">
        <v>159</v>
      </c>
      <c r="D14" s="2" t="s">
        <v>63</v>
      </c>
      <c r="E14" s="11">
        <v>208</v>
      </c>
      <c r="F14" s="11">
        <v>176</v>
      </c>
      <c r="G14" s="233">
        <v>176</v>
      </c>
    </row>
    <row r="15" spans="1:7" s="51" customFormat="1" ht="63">
      <c r="A15" s="50" t="s">
        <v>67</v>
      </c>
      <c r="B15" s="9" t="str">
        <f>'пр 2 к ПП4'!B26</f>
        <v>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v>
      </c>
      <c r="C15" s="2" t="s">
        <v>136</v>
      </c>
      <c r="D15" s="2" t="s">
        <v>63</v>
      </c>
      <c r="E15" s="5">
        <v>34</v>
      </c>
      <c r="F15" s="5">
        <v>33</v>
      </c>
      <c r="G15" s="232">
        <v>33</v>
      </c>
    </row>
    <row r="16" spans="1:7" s="51" customFormat="1" ht="63">
      <c r="A16" s="50" t="s">
        <v>164</v>
      </c>
      <c r="B16" s="9" t="str">
        <f>'пр 2 к ПП4'!B30</f>
        <v>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v>
      </c>
      <c r="C16" s="2" t="s">
        <v>136</v>
      </c>
      <c r="D16" s="2" t="s">
        <v>63</v>
      </c>
      <c r="E16" s="5">
        <v>101</v>
      </c>
      <c r="F16" s="5">
        <v>101</v>
      </c>
      <c r="G16" s="232">
        <v>101</v>
      </c>
    </row>
    <row r="17" spans="1:7" s="51" customFormat="1" ht="63">
      <c r="A17" s="50" t="s">
        <v>165</v>
      </c>
      <c r="B17" s="9" t="str">
        <f>'пр 2 к ПП4'!B32</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17" s="2" t="s">
        <v>137</v>
      </c>
      <c r="D17" s="2" t="s">
        <v>63</v>
      </c>
      <c r="E17" s="5">
        <v>807</v>
      </c>
      <c r="F17" s="5">
        <v>807</v>
      </c>
      <c r="G17" s="232">
        <v>807</v>
      </c>
    </row>
    <row r="18" spans="1:7" s="51" customFormat="1" ht="63">
      <c r="A18" s="2" t="s">
        <v>166</v>
      </c>
      <c r="B18" s="9" t="str">
        <f>'пр 2 к ПП4'!B34</f>
        <v>Предоставление товарно-материальных ценностей лицам из числа коренных малочисленных народов Севера</v>
      </c>
      <c r="C18" s="2" t="s">
        <v>136</v>
      </c>
      <c r="D18" s="2" t="s">
        <v>63</v>
      </c>
      <c r="E18" s="52">
        <v>85</v>
      </c>
      <c r="F18" s="5">
        <v>85</v>
      </c>
      <c r="G18" s="232">
        <v>85</v>
      </c>
    </row>
    <row r="19" spans="1:7" s="51" customFormat="1" ht="141.75">
      <c r="A19" s="2" t="s">
        <v>167</v>
      </c>
      <c r="B19" s="9" t="str">
        <f>'пр 2 к ПП4'!B36</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19" s="2" t="s">
        <v>136</v>
      </c>
      <c r="D19" s="2" t="s">
        <v>63</v>
      </c>
      <c r="E19" s="53">
        <v>19</v>
      </c>
      <c r="F19" s="53">
        <v>18</v>
      </c>
      <c r="G19" s="234">
        <v>18</v>
      </c>
    </row>
    <row r="20" spans="1:7" s="51" customFormat="1" ht="63">
      <c r="A20" s="2" t="s">
        <v>168</v>
      </c>
      <c r="B20" s="9" t="str">
        <f>'пр 2 к ПП4'!B37</f>
        <v>Организация и проведение праздников  День рыбака, День реки в Туруханском районе.</v>
      </c>
      <c r="C20" s="2" t="s">
        <v>136</v>
      </c>
      <c r="D20" s="2" t="s">
        <v>63</v>
      </c>
      <c r="E20" s="5">
        <v>995</v>
      </c>
      <c r="F20" s="5">
        <v>995</v>
      </c>
      <c r="G20" s="232">
        <v>995</v>
      </c>
    </row>
    <row r="21" spans="1:7" s="51" customFormat="1" ht="94.5">
      <c r="A21" s="2" t="s">
        <v>169</v>
      </c>
      <c r="B21" s="9" t="str">
        <f>'пр 2 к ПП4'!B38</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1" s="2" t="s">
        <v>161</v>
      </c>
      <c r="D21" s="2" t="s">
        <v>63</v>
      </c>
      <c r="E21" s="54">
        <v>16</v>
      </c>
      <c r="F21" s="54">
        <v>15</v>
      </c>
      <c r="G21" s="235">
        <v>15</v>
      </c>
    </row>
    <row r="22" spans="1:7">
      <c r="G22" s="236"/>
    </row>
    <row r="23" spans="1:7">
      <c r="G23" s="236"/>
    </row>
  </sheetData>
  <mergeCells count="10">
    <mergeCell ref="E1:G1"/>
    <mergeCell ref="A10:G10"/>
    <mergeCell ref="A11:G11"/>
    <mergeCell ref="A4:G4"/>
    <mergeCell ref="A5:G5"/>
    <mergeCell ref="A7:A8"/>
    <mergeCell ref="B7:B8"/>
    <mergeCell ref="C7:C8"/>
    <mergeCell ref="D7:D8"/>
    <mergeCell ref="E7:G7"/>
  </mergeCells>
  <pageMargins left="0.78740157480314965" right="0.78740157480314965" top="1.1811023622047245" bottom="0.39370078740157483" header="0.31496062992125984" footer="0.31496062992125984"/>
  <pageSetup paperSize="9" scale="86" fitToHeight="0" orientation="landscape" r:id="rId1"/>
</worksheet>
</file>

<file path=xl/worksheets/sheet9.xml><?xml version="1.0" encoding="utf-8"?>
<worksheet xmlns="http://schemas.openxmlformats.org/spreadsheetml/2006/main" xmlns:r="http://schemas.openxmlformats.org/officeDocument/2006/relationships">
  <sheetPr>
    <tabColor rgb="FFFFFF00"/>
    <pageSetUpPr fitToPage="1"/>
  </sheetPr>
  <dimension ref="A1:U47"/>
  <sheetViews>
    <sheetView view="pageBreakPreview" topLeftCell="C19" zoomScaleNormal="100" zoomScaleSheetLayoutView="100" workbookViewId="0">
      <selection activeCell="H41" sqref="H41"/>
    </sheetView>
  </sheetViews>
  <sheetFormatPr defaultRowHeight="18.75"/>
  <cols>
    <col min="1" max="1" width="5.625" style="55" customWidth="1"/>
    <col min="2" max="2" width="66.25" style="55" customWidth="1"/>
    <col min="3" max="3" width="27" style="55" customWidth="1"/>
    <col min="4" max="5" width="7.375" style="55" customWidth="1"/>
    <col min="6" max="6" width="17.75" style="55" customWidth="1"/>
    <col min="7" max="7" width="5.75" style="55" customWidth="1"/>
    <col min="8" max="8" width="13.75" style="55" bestFit="1" customWidth="1"/>
    <col min="9" max="9" width="15.5" style="55" bestFit="1" customWidth="1"/>
    <col min="10" max="10" width="15.5" style="55" customWidth="1"/>
    <col min="11" max="11" width="16.125" style="55" customWidth="1"/>
    <col min="12" max="12" width="30.875" style="96" customWidth="1"/>
    <col min="13" max="16384" width="9" style="55"/>
  </cols>
  <sheetData>
    <row r="1" spans="1:12" ht="84" customHeight="1">
      <c r="A1" s="79"/>
      <c r="B1" s="79" t="s">
        <v>184</v>
      </c>
      <c r="C1" s="79"/>
      <c r="D1" s="79"/>
      <c r="E1" s="79"/>
      <c r="F1" s="79" t="s">
        <v>185</v>
      </c>
      <c r="G1" s="79"/>
      <c r="H1" s="79"/>
      <c r="I1" s="79"/>
      <c r="J1" s="79"/>
      <c r="K1" s="277" t="s">
        <v>179</v>
      </c>
      <c r="L1" s="277"/>
    </row>
    <row r="2" spans="1:12">
      <c r="A2" s="80"/>
      <c r="B2" s="79"/>
      <c r="C2" s="79"/>
      <c r="D2" s="79"/>
      <c r="E2" s="79"/>
      <c r="F2" s="79"/>
      <c r="G2" s="79"/>
      <c r="H2" s="79"/>
      <c r="I2" s="79"/>
      <c r="J2" s="79"/>
      <c r="K2" s="79"/>
      <c r="L2" s="79"/>
    </row>
    <row r="3" spans="1:12">
      <c r="A3" s="278" t="s">
        <v>1</v>
      </c>
      <c r="B3" s="278"/>
      <c r="C3" s="278"/>
      <c r="D3" s="278"/>
      <c r="E3" s="278"/>
      <c r="F3" s="278"/>
      <c r="G3" s="278"/>
      <c r="H3" s="278"/>
      <c r="I3" s="278"/>
      <c r="J3" s="278"/>
      <c r="K3" s="278"/>
      <c r="L3" s="278"/>
    </row>
    <row r="4" spans="1:12">
      <c r="A4" s="278" t="s">
        <v>104</v>
      </c>
      <c r="B4" s="278"/>
      <c r="C4" s="278"/>
      <c r="D4" s="278"/>
      <c r="E4" s="278"/>
      <c r="F4" s="278"/>
      <c r="G4" s="278"/>
      <c r="H4" s="278"/>
      <c r="I4" s="278"/>
      <c r="J4" s="278"/>
      <c r="K4" s="278"/>
      <c r="L4" s="278"/>
    </row>
    <row r="5" spans="1:12">
      <c r="A5" s="81"/>
      <c r="L5" s="78"/>
    </row>
    <row r="6" spans="1:12" s="51" customFormat="1" ht="15.75" customHeight="1">
      <c r="A6" s="239" t="s">
        <v>19</v>
      </c>
      <c r="B6" s="239" t="s">
        <v>49</v>
      </c>
      <c r="C6" s="239" t="s">
        <v>26</v>
      </c>
      <c r="D6" s="239" t="s">
        <v>24</v>
      </c>
      <c r="E6" s="239"/>
      <c r="F6" s="239"/>
      <c r="G6" s="239"/>
      <c r="H6" s="262" t="s">
        <v>50</v>
      </c>
      <c r="I6" s="260"/>
      <c r="J6" s="260"/>
      <c r="K6" s="261"/>
      <c r="L6" s="243" t="s">
        <v>51</v>
      </c>
    </row>
    <row r="7" spans="1:12" s="51" customFormat="1" ht="78.75">
      <c r="A7" s="239"/>
      <c r="B7" s="239"/>
      <c r="C7" s="239"/>
      <c r="D7" s="2" t="s">
        <v>26</v>
      </c>
      <c r="E7" s="2" t="s">
        <v>27</v>
      </c>
      <c r="F7" s="2" t="s">
        <v>28</v>
      </c>
      <c r="G7" s="2" t="s">
        <v>29</v>
      </c>
      <c r="H7" s="2">
        <v>2024</v>
      </c>
      <c r="I7" s="2">
        <v>2025</v>
      </c>
      <c r="J7" s="223">
        <v>2026</v>
      </c>
      <c r="K7" s="2" t="s">
        <v>52</v>
      </c>
      <c r="L7" s="239"/>
    </row>
    <row r="8" spans="1:12" s="51" customFormat="1" ht="15.75">
      <c r="A8" s="2">
        <v>1</v>
      </c>
      <c r="B8" s="2">
        <v>2</v>
      </c>
      <c r="C8" s="2">
        <v>3</v>
      </c>
      <c r="D8" s="2">
        <v>4</v>
      </c>
      <c r="E8" s="2">
        <v>5</v>
      </c>
      <c r="F8" s="2">
        <v>6</v>
      </c>
      <c r="G8" s="2">
        <v>7</v>
      </c>
      <c r="H8" s="134">
        <v>10</v>
      </c>
      <c r="I8" s="134">
        <v>11</v>
      </c>
      <c r="J8" s="223">
        <v>12</v>
      </c>
      <c r="K8" s="134">
        <v>13</v>
      </c>
      <c r="L8" s="134">
        <v>14</v>
      </c>
    </row>
    <row r="9" spans="1:12" s="65" customFormat="1" ht="15.75">
      <c r="A9" s="271" t="s">
        <v>125</v>
      </c>
      <c r="B9" s="272"/>
      <c r="C9" s="272"/>
      <c r="D9" s="272"/>
      <c r="E9" s="272"/>
      <c r="F9" s="272"/>
      <c r="G9" s="272"/>
      <c r="H9" s="272"/>
      <c r="I9" s="272"/>
      <c r="J9" s="272"/>
      <c r="K9" s="272"/>
      <c r="L9" s="273"/>
    </row>
    <row r="10" spans="1:12" s="65" customFormat="1" ht="15.75">
      <c r="A10" s="271" t="s">
        <v>126</v>
      </c>
      <c r="B10" s="272"/>
      <c r="C10" s="272"/>
      <c r="D10" s="272"/>
      <c r="E10" s="272"/>
      <c r="F10" s="272"/>
      <c r="G10" s="272"/>
      <c r="H10" s="272"/>
      <c r="I10" s="272"/>
      <c r="J10" s="272"/>
      <c r="K10" s="272"/>
      <c r="L10" s="273"/>
    </row>
    <row r="11" spans="1:12" s="76" customFormat="1" ht="47.25">
      <c r="A11" s="82" t="s">
        <v>3</v>
      </c>
      <c r="B11" s="83" t="s">
        <v>105</v>
      </c>
      <c r="C11" s="84" t="s">
        <v>72</v>
      </c>
      <c r="D11" s="85">
        <v>242</v>
      </c>
      <c r="E11" s="86" t="s">
        <v>106</v>
      </c>
      <c r="F11" s="13">
        <v>1140080460</v>
      </c>
      <c r="G11" s="85">
        <v>121</v>
      </c>
      <c r="H11" s="123">
        <v>24337.090629999999</v>
      </c>
      <c r="I11" s="123">
        <v>24337.090629999999</v>
      </c>
      <c r="J11" s="123">
        <v>24337.090629999999</v>
      </c>
      <c r="K11" s="143">
        <f>H11+I11+J11</f>
        <v>73011.271890000004</v>
      </c>
      <c r="L11" s="274" t="s">
        <v>127</v>
      </c>
    </row>
    <row r="12" spans="1:12" s="76" customFormat="1" ht="47.25">
      <c r="A12" s="82" t="s">
        <v>64</v>
      </c>
      <c r="B12" s="83" t="s">
        <v>105</v>
      </c>
      <c r="C12" s="84" t="s">
        <v>72</v>
      </c>
      <c r="D12" s="85">
        <v>242</v>
      </c>
      <c r="E12" s="86" t="s">
        <v>106</v>
      </c>
      <c r="F12" s="13">
        <v>1140080460</v>
      </c>
      <c r="G12" s="85">
        <v>122</v>
      </c>
      <c r="H12" s="88">
        <v>1570.104</v>
      </c>
      <c r="I12" s="88">
        <v>1570.104</v>
      </c>
      <c r="J12" s="88">
        <v>1570.104</v>
      </c>
      <c r="K12" s="143">
        <f t="shared" ref="K12:K40" si="0">H12+I12+J12</f>
        <v>4710.3119999999999</v>
      </c>
      <c r="L12" s="275"/>
    </row>
    <row r="13" spans="1:12" s="76" customFormat="1" ht="47.25">
      <c r="A13" s="82" t="s">
        <v>66</v>
      </c>
      <c r="B13" s="83" t="s">
        <v>105</v>
      </c>
      <c r="C13" s="84" t="s">
        <v>72</v>
      </c>
      <c r="D13" s="85">
        <v>242</v>
      </c>
      <c r="E13" s="86" t="s">
        <v>106</v>
      </c>
      <c r="F13" s="13">
        <v>1140080460</v>
      </c>
      <c r="G13" s="85">
        <v>129</v>
      </c>
      <c r="H13" s="88">
        <v>7349.8013700000001</v>
      </c>
      <c r="I13" s="88">
        <v>7349.8013700000001</v>
      </c>
      <c r="J13" s="88">
        <v>7349.8013700000001</v>
      </c>
      <c r="K13" s="143">
        <f t="shared" si="0"/>
        <v>22049.404109999999</v>
      </c>
      <c r="L13" s="275"/>
    </row>
    <row r="14" spans="1:12" s="76" customFormat="1" ht="47.25">
      <c r="A14" s="82" t="s">
        <v>67</v>
      </c>
      <c r="B14" s="83" t="s">
        <v>105</v>
      </c>
      <c r="C14" s="84" t="s">
        <v>72</v>
      </c>
      <c r="D14" s="85">
        <v>242</v>
      </c>
      <c r="E14" s="86" t="s">
        <v>106</v>
      </c>
      <c r="F14" s="13">
        <v>1140080460</v>
      </c>
      <c r="G14" s="85">
        <v>244</v>
      </c>
      <c r="H14" s="88">
        <v>9575.4686500000007</v>
      </c>
      <c r="I14" s="88">
        <v>9575.4686500000007</v>
      </c>
      <c r="J14" s="88">
        <v>9575.4686500000007</v>
      </c>
      <c r="K14" s="143">
        <f t="shared" si="0"/>
        <v>28726.40595</v>
      </c>
      <c r="L14" s="275"/>
    </row>
    <row r="15" spans="1:12" s="76" customFormat="1" ht="47.25">
      <c r="A15" s="82" t="s">
        <v>164</v>
      </c>
      <c r="B15" s="83" t="s">
        <v>105</v>
      </c>
      <c r="C15" s="147" t="s">
        <v>72</v>
      </c>
      <c r="D15" s="146">
        <v>242</v>
      </c>
      <c r="E15" s="86" t="s">
        <v>106</v>
      </c>
      <c r="F15" s="13">
        <v>1140080460</v>
      </c>
      <c r="G15" s="146">
        <v>247</v>
      </c>
      <c r="H15" s="88">
        <v>8313.4663500000006</v>
      </c>
      <c r="I15" s="88">
        <v>8313.4663500000006</v>
      </c>
      <c r="J15" s="88">
        <v>8313.4663500000006</v>
      </c>
      <c r="K15" s="143">
        <f t="shared" si="0"/>
        <v>24940.39905</v>
      </c>
      <c r="L15" s="275"/>
    </row>
    <row r="16" spans="1:12" s="76" customFormat="1" ht="47.25">
      <c r="A16" s="82" t="s">
        <v>165</v>
      </c>
      <c r="B16" s="112" t="s">
        <v>105</v>
      </c>
      <c r="C16" s="218" t="s">
        <v>72</v>
      </c>
      <c r="D16" s="219">
        <v>242</v>
      </c>
      <c r="E16" s="113" t="s">
        <v>106</v>
      </c>
      <c r="F16" s="114">
        <v>1140080460</v>
      </c>
      <c r="G16" s="219">
        <v>321</v>
      </c>
      <c r="H16" s="140">
        <v>0</v>
      </c>
      <c r="I16" s="140">
        <v>0</v>
      </c>
      <c r="J16" s="227">
        <v>0</v>
      </c>
      <c r="K16" s="143">
        <f t="shared" si="0"/>
        <v>0</v>
      </c>
      <c r="L16" s="275"/>
    </row>
    <row r="17" spans="1:21" s="76" customFormat="1" ht="47.25">
      <c r="A17" s="82" t="s">
        <v>166</v>
      </c>
      <c r="B17" s="112" t="s">
        <v>105</v>
      </c>
      <c r="C17" s="139" t="s">
        <v>72</v>
      </c>
      <c r="D17" s="33">
        <v>242</v>
      </c>
      <c r="E17" s="113" t="s">
        <v>106</v>
      </c>
      <c r="F17" s="114">
        <v>1140080460</v>
      </c>
      <c r="G17" s="33">
        <v>852</v>
      </c>
      <c r="H17" s="140">
        <v>5</v>
      </c>
      <c r="I17" s="140">
        <v>5</v>
      </c>
      <c r="J17" s="140">
        <v>5</v>
      </c>
      <c r="K17" s="143">
        <f t="shared" si="0"/>
        <v>15</v>
      </c>
      <c r="L17" s="275"/>
    </row>
    <row r="18" spans="1:21" s="76" customFormat="1" ht="47.25">
      <c r="A18" s="82" t="s">
        <v>167</v>
      </c>
      <c r="B18" s="112" t="s">
        <v>105</v>
      </c>
      <c r="C18" s="101" t="s">
        <v>72</v>
      </c>
      <c r="D18" s="33">
        <v>242</v>
      </c>
      <c r="E18" s="113" t="s">
        <v>106</v>
      </c>
      <c r="F18" s="114">
        <v>1140080460</v>
      </c>
      <c r="G18" s="33">
        <v>853</v>
      </c>
      <c r="H18" s="115">
        <v>10</v>
      </c>
      <c r="I18" s="115">
        <v>10</v>
      </c>
      <c r="J18" s="115">
        <v>10</v>
      </c>
      <c r="K18" s="143">
        <f t="shared" si="0"/>
        <v>30</v>
      </c>
      <c r="L18" s="275"/>
    </row>
    <row r="19" spans="1:21" s="110" customFormat="1" ht="63">
      <c r="A19" s="82" t="s">
        <v>168</v>
      </c>
      <c r="B19" s="89" t="s">
        <v>108</v>
      </c>
      <c r="C19" s="104" t="s">
        <v>72</v>
      </c>
      <c r="D19" s="103">
        <v>242</v>
      </c>
      <c r="E19" s="86" t="s">
        <v>62</v>
      </c>
      <c r="F19" s="13">
        <v>1140075410</v>
      </c>
      <c r="G19" s="103">
        <v>121</v>
      </c>
      <c r="H19" s="88">
        <v>3471.6</v>
      </c>
      <c r="I19" s="88">
        <v>3210.6</v>
      </c>
      <c r="J19" s="88">
        <v>3210.6</v>
      </c>
      <c r="K19" s="143">
        <f t="shared" si="0"/>
        <v>9892.7999999999993</v>
      </c>
      <c r="L19" s="275"/>
    </row>
    <row r="20" spans="1:21" s="110" customFormat="1" ht="63">
      <c r="A20" s="82" t="s">
        <v>169</v>
      </c>
      <c r="B20" s="89" t="s">
        <v>108</v>
      </c>
      <c r="C20" s="104" t="s">
        <v>72</v>
      </c>
      <c r="D20" s="103">
        <v>242</v>
      </c>
      <c r="E20" s="86" t="s">
        <v>62</v>
      </c>
      <c r="F20" s="13">
        <v>1140075410</v>
      </c>
      <c r="G20" s="103">
        <v>122</v>
      </c>
      <c r="H20" s="88">
        <v>550</v>
      </c>
      <c r="I20" s="88">
        <v>550</v>
      </c>
      <c r="J20" s="88">
        <v>550</v>
      </c>
      <c r="K20" s="143">
        <f t="shared" si="0"/>
        <v>1650</v>
      </c>
      <c r="L20" s="275"/>
    </row>
    <row r="21" spans="1:21" s="76" customFormat="1" ht="63">
      <c r="A21" s="82" t="s">
        <v>190</v>
      </c>
      <c r="B21" s="116" t="s">
        <v>108</v>
      </c>
      <c r="C21" s="102" t="s">
        <v>72</v>
      </c>
      <c r="D21" s="35">
        <v>242</v>
      </c>
      <c r="E21" s="117" t="s">
        <v>62</v>
      </c>
      <c r="F21" s="118">
        <v>1140075410</v>
      </c>
      <c r="G21" s="35">
        <v>129</v>
      </c>
      <c r="H21" s="119">
        <v>1046.5</v>
      </c>
      <c r="I21" s="119">
        <v>970</v>
      </c>
      <c r="J21" s="119">
        <v>970</v>
      </c>
      <c r="K21" s="143">
        <f t="shared" si="0"/>
        <v>2986.5</v>
      </c>
      <c r="L21" s="276"/>
    </row>
    <row r="22" spans="1:21" s="76" customFormat="1" ht="76.5">
      <c r="A22" s="82" t="s">
        <v>191</v>
      </c>
      <c r="B22" s="89" t="s">
        <v>108</v>
      </c>
      <c r="C22" s="84" t="s">
        <v>72</v>
      </c>
      <c r="D22" s="85">
        <v>242</v>
      </c>
      <c r="E22" s="86" t="s">
        <v>62</v>
      </c>
      <c r="F22" s="13">
        <v>1140075410</v>
      </c>
      <c r="G22" s="85">
        <v>244</v>
      </c>
      <c r="H22" s="88">
        <v>138.80000000000001</v>
      </c>
      <c r="I22" s="88">
        <v>138.80000000000001</v>
      </c>
      <c r="J22" s="88">
        <v>138.80000000000001</v>
      </c>
      <c r="K22" s="143">
        <f t="shared" si="0"/>
        <v>416.40000000000003</v>
      </c>
      <c r="L22" s="87" t="s">
        <v>127</v>
      </c>
    </row>
    <row r="23" spans="1:21" s="76" customFormat="1" ht="63">
      <c r="A23" s="82" t="s">
        <v>192</v>
      </c>
      <c r="B23" s="89" t="s">
        <v>109</v>
      </c>
      <c r="C23" s="84" t="s">
        <v>72</v>
      </c>
      <c r="D23" s="85">
        <v>242</v>
      </c>
      <c r="E23" s="86" t="s">
        <v>221</v>
      </c>
      <c r="F23" s="13">
        <v>1140028410</v>
      </c>
      <c r="G23" s="85">
        <v>244</v>
      </c>
      <c r="H23" s="88">
        <v>90.364000000000004</v>
      </c>
      <c r="I23" s="88">
        <v>90.364000000000004</v>
      </c>
      <c r="J23" s="88">
        <v>90.364000000000004</v>
      </c>
      <c r="K23" s="143">
        <f t="shared" si="0"/>
        <v>271.09199999999998</v>
      </c>
      <c r="L23" s="270" t="s">
        <v>252</v>
      </c>
    </row>
    <row r="24" spans="1:21" s="76" customFormat="1" ht="63">
      <c r="A24" s="82" t="s">
        <v>193</v>
      </c>
      <c r="B24" s="89" t="s">
        <v>109</v>
      </c>
      <c r="C24" s="84" t="s">
        <v>72</v>
      </c>
      <c r="D24" s="85">
        <v>242</v>
      </c>
      <c r="E24" s="86" t="s">
        <v>221</v>
      </c>
      <c r="F24" s="13">
        <v>1140028410</v>
      </c>
      <c r="G24" s="85">
        <v>321</v>
      </c>
      <c r="H24" s="88">
        <v>3099.636</v>
      </c>
      <c r="I24" s="88">
        <v>3099.636</v>
      </c>
      <c r="J24" s="88">
        <v>3099.636</v>
      </c>
      <c r="K24" s="143">
        <f t="shared" si="0"/>
        <v>9298.9079999999994</v>
      </c>
      <c r="L24" s="270"/>
    </row>
    <row r="25" spans="1:21" s="76" customFormat="1" ht="63.75">
      <c r="A25" s="82" t="s">
        <v>194</v>
      </c>
      <c r="B25" s="89" t="s">
        <v>110</v>
      </c>
      <c r="C25" s="84" t="s">
        <v>72</v>
      </c>
      <c r="D25" s="85">
        <v>242</v>
      </c>
      <c r="E25" s="86" t="s">
        <v>221</v>
      </c>
      <c r="F25" s="13">
        <v>1140028420</v>
      </c>
      <c r="G25" s="85">
        <v>321</v>
      </c>
      <c r="H25" s="88">
        <v>1403.3</v>
      </c>
      <c r="I25" s="88">
        <v>1403.3</v>
      </c>
      <c r="J25" s="88">
        <v>1403.3</v>
      </c>
      <c r="K25" s="143">
        <f t="shared" si="0"/>
        <v>4209.8999999999996</v>
      </c>
      <c r="L25" s="87" t="s">
        <v>163</v>
      </c>
    </row>
    <row r="26" spans="1:21" s="76" customFormat="1" ht="76.5">
      <c r="A26" s="82" t="s">
        <v>195</v>
      </c>
      <c r="B26" s="89" t="s">
        <v>301</v>
      </c>
      <c r="C26" s="84" t="s">
        <v>72</v>
      </c>
      <c r="D26" s="85">
        <v>242</v>
      </c>
      <c r="E26" s="86" t="s">
        <v>221</v>
      </c>
      <c r="F26" s="13">
        <v>1140028430</v>
      </c>
      <c r="G26" s="85">
        <v>323</v>
      </c>
      <c r="H26" s="88">
        <v>225.5</v>
      </c>
      <c r="I26" s="88">
        <v>225.5</v>
      </c>
      <c r="J26" s="88">
        <v>225.5</v>
      </c>
      <c r="K26" s="143">
        <f t="shared" si="0"/>
        <v>676.5</v>
      </c>
      <c r="L26" s="14" t="s">
        <v>247</v>
      </c>
      <c r="U26" s="90"/>
    </row>
    <row r="27" spans="1:21" s="76" customFormat="1" ht="47.25">
      <c r="A27" s="82" t="s">
        <v>196</v>
      </c>
      <c r="B27" s="89" t="s">
        <v>202</v>
      </c>
      <c r="C27" s="84" t="s">
        <v>72</v>
      </c>
      <c r="D27" s="85">
        <v>242</v>
      </c>
      <c r="E27" s="86" t="s">
        <v>221</v>
      </c>
      <c r="F27" s="13">
        <v>1140028440</v>
      </c>
      <c r="G27" s="85">
        <v>244</v>
      </c>
      <c r="H27" s="88">
        <v>125.1</v>
      </c>
      <c r="I27" s="88">
        <v>125.1</v>
      </c>
      <c r="J27" s="88">
        <v>125.1</v>
      </c>
      <c r="K27" s="143">
        <f t="shared" si="0"/>
        <v>375.29999999999995</v>
      </c>
      <c r="L27" s="268" t="s">
        <v>207</v>
      </c>
      <c r="U27" s="90"/>
    </row>
    <row r="28" spans="1:21" s="76" customFormat="1" ht="47.25">
      <c r="A28" s="82" t="s">
        <v>197</v>
      </c>
      <c r="B28" s="89" t="s">
        <v>202</v>
      </c>
      <c r="C28" s="84" t="s">
        <v>72</v>
      </c>
      <c r="D28" s="85">
        <v>242</v>
      </c>
      <c r="E28" s="86" t="s">
        <v>221</v>
      </c>
      <c r="F28" s="13">
        <v>1140028440</v>
      </c>
      <c r="G28" s="85">
        <v>321</v>
      </c>
      <c r="H28" s="88">
        <v>5702.4</v>
      </c>
      <c r="I28" s="88">
        <v>5702.4</v>
      </c>
      <c r="J28" s="88">
        <v>5702.4</v>
      </c>
      <c r="K28" s="143">
        <f t="shared" si="0"/>
        <v>17107.199999999997</v>
      </c>
      <c r="L28" s="269"/>
      <c r="U28" s="90"/>
    </row>
    <row r="29" spans="1:21" s="76" customFormat="1" ht="173.25">
      <c r="A29" s="82" t="s">
        <v>198</v>
      </c>
      <c r="B29" s="150" t="s">
        <v>228</v>
      </c>
      <c r="C29" s="147" t="s">
        <v>72</v>
      </c>
      <c r="D29" s="146">
        <v>242</v>
      </c>
      <c r="E29" s="86" t="s">
        <v>221</v>
      </c>
      <c r="F29" s="13">
        <v>1140075400</v>
      </c>
      <c r="G29" s="146">
        <v>323</v>
      </c>
      <c r="H29" s="88">
        <v>108.9</v>
      </c>
      <c r="I29" s="88">
        <v>108.9</v>
      </c>
      <c r="J29" s="88">
        <v>108.9</v>
      </c>
      <c r="K29" s="143">
        <f t="shared" si="0"/>
        <v>326.70000000000005</v>
      </c>
      <c r="L29" s="148" t="s">
        <v>229</v>
      </c>
    </row>
    <row r="30" spans="1:21" s="76" customFormat="1" ht="89.25">
      <c r="A30" s="82" t="s">
        <v>199</v>
      </c>
      <c r="B30" s="89" t="s">
        <v>302</v>
      </c>
      <c r="C30" s="84" t="s">
        <v>72</v>
      </c>
      <c r="D30" s="85">
        <v>242</v>
      </c>
      <c r="E30" s="86" t="s">
        <v>221</v>
      </c>
      <c r="F30" s="13">
        <v>1140075420</v>
      </c>
      <c r="G30" s="85">
        <v>244</v>
      </c>
      <c r="H30" s="88">
        <v>353.3</v>
      </c>
      <c r="I30" s="88">
        <v>353.3</v>
      </c>
      <c r="J30" s="88">
        <v>353.3</v>
      </c>
      <c r="K30" s="143">
        <f t="shared" si="0"/>
        <v>1059.9000000000001</v>
      </c>
      <c r="L30" s="16" t="s">
        <v>245</v>
      </c>
    </row>
    <row r="31" spans="1:21" s="76" customFormat="1" ht="114.75">
      <c r="A31" s="82" t="s">
        <v>295</v>
      </c>
      <c r="B31" s="89" t="s">
        <v>203</v>
      </c>
      <c r="C31" s="84" t="s">
        <v>72</v>
      </c>
      <c r="D31" s="85">
        <v>242</v>
      </c>
      <c r="E31" s="86" t="s">
        <v>221</v>
      </c>
      <c r="F31" s="13">
        <v>1140075420</v>
      </c>
      <c r="G31" s="85">
        <v>321</v>
      </c>
      <c r="H31" s="88">
        <v>9979.2000000000007</v>
      </c>
      <c r="I31" s="88">
        <v>9979.2000000000007</v>
      </c>
      <c r="J31" s="88">
        <v>9979.2000000000007</v>
      </c>
      <c r="K31" s="143">
        <f t="shared" si="0"/>
        <v>29937.600000000002</v>
      </c>
      <c r="L31" s="16" t="s">
        <v>246</v>
      </c>
    </row>
    <row r="32" spans="1:21" s="76" customFormat="1" ht="51">
      <c r="A32" s="82" t="s">
        <v>197</v>
      </c>
      <c r="B32" s="89" t="s">
        <v>111</v>
      </c>
      <c r="C32" s="84" t="s">
        <v>72</v>
      </c>
      <c r="D32" s="85">
        <v>242</v>
      </c>
      <c r="E32" s="86" t="s">
        <v>221</v>
      </c>
      <c r="F32" s="13">
        <v>1140075430</v>
      </c>
      <c r="G32" s="85">
        <v>244</v>
      </c>
      <c r="H32" s="88">
        <v>7.4660000000000002</v>
      </c>
      <c r="I32" s="88">
        <v>7.4660000000000002</v>
      </c>
      <c r="J32" s="88">
        <v>7.4660000000000002</v>
      </c>
      <c r="K32" s="143">
        <f t="shared" si="0"/>
        <v>22.398</v>
      </c>
      <c r="L32" s="14" t="s">
        <v>171</v>
      </c>
    </row>
    <row r="33" spans="1:12" s="76" customFormat="1" ht="51">
      <c r="A33" s="82" t="s">
        <v>198</v>
      </c>
      <c r="B33" s="89" t="s">
        <v>111</v>
      </c>
      <c r="C33" s="84" t="s">
        <v>72</v>
      </c>
      <c r="D33" s="85">
        <v>242</v>
      </c>
      <c r="E33" s="86" t="s">
        <v>221</v>
      </c>
      <c r="F33" s="13">
        <v>1140075430</v>
      </c>
      <c r="G33" s="217">
        <v>813</v>
      </c>
      <c r="H33" s="88">
        <v>211.434</v>
      </c>
      <c r="I33" s="88">
        <v>211.434</v>
      </c>
      <c r="J33" s="88">
        <v>211.434</v>
      </c>
      <c r="K33" s="143">
        <f t="shared" si="0"/>
        <v>634.30200000000002</v>
      </c>
      <c r="L33" s="14" t="s">
        <v>170</v>
      </c>
    </row>
    <row r="34" spans="1:12" s="76" customFormat="1" ht="63.75">
      <c r="A34" s="82" t="s">
        <v>199</v>
      </c>
      <c r="B34" s="89" t="s">
        <v>112</v>
      </c>
      <c r="C34" s="84" t="s">
        <v>72</v>
      </c>
      <c r="D34" s="85">
        <v>242</v>
      </c>
      <c r="E34" s="86" t="s">
        <v>221</v>
      </c>
      <c r="F34" s="13">
        <v>1140075440</v>
      </c>
      <c r="G34" s="85">
        <v>323</v>
      </c>
      <c r="H34" s="88">
        <v>10258.1</v>
      </c>
      <c r="I34" s="88">
        <v>10090.200000000001</v>
      </c>
      <c r="J34" s="88">
        <v>10090.200000000001</v>
      </c>
      <c r="K34" s="143">
        <f t="shared" si="0"/>
        <v>30438.500000000004</v>
      </c>
      <c r="L34" s="14" t="s">
        <v>248</v>
      </c>
    </row>
    <row r="35" spans="1:12" s="76" customFormat="1" ht="51">
      <c r="A35" s="82" t="s">
        <v>295</v>
      </c>
      <c r="B35" s="89" t="s">
        <v>204</v>
      </c>
      <c r="C35" s="84" t="s">
        <v>72</v>
      </c>
      <c r="D35" s="85">
        <v>242</v>
      </c>
      <c r="E35" s="86" t="s">
        <v>221</v>
      </c>
      <c r="F35" s="13">
        <v>1140075450</v>
      </c>
      <c r="G35" s="85">
        <v>323</v>
      </c>
      <c r="H35" s="88">
        <v>83.3</v>
      </c>
      <c r="I35" s="88">
        <v>83.3</v>
      </c>
      <c r="J35" s="88">
        <v>83.3</v>
      </c>
      <c r="K35" s="143">
        <f t="shared" si="0"/>
        <v>249.89999999999998</v>
      </c>
      <c r="L35" s="14" t="s">
        <v>206</v>
      </c>
    </row>
    <row r="36" spans="1:12" s="76" customFormat="1" ht="140.25">
      <c r="A36" s="82" t="s">
        <v>208</v>
      </c>
      <c r="B36" s="89" t="s">
        <v>113</v>
      </c>
      <c r="C36" s="84" t="s">
        <v>72</v>
      </c>
      <c r="D36" s="85">
        <v>242</v>
      </c>
      <c r="E36" s="86" t="s">
        <v>221</v>
      </c>
      <c r="F36" s="13">
        <v>1140075460</v>
      </c>
      <c r="G36" s="85">
        <v>323</v>
      </c>
      <c r="H36" s="88">
        <v>2189.4</v>
      </c>
      <c r="I36" s="88">
        <v>2189.4</v>
      </c>
      <c r="J36" s="88">
        <v>2189.4</v>
      </c>
      <c r="K36" s="143">
        <f t="shared" si="0"/>
        <v>6568.2000000000007</v>
      </c>
      <c r="L36" s="14" t="s">
        <v>200</v>
      </c>
    </row>
    <row r="37" spans="1:12" s="76" customFormat="1" ht="89.25">
      <c r="A37" s="82" t="s">
        <v>209</v>
      </c>
      <c r="B37" s="89" t="s">
        <v>205</v>
      </c>
      <c r="C37" s="84" t="s">
        <v>72</v>
      </c>
      <c r="D37" s="85">
        <v>242</v>
      </c>
      <c r="E37" s="86" t="s">
        <v>107</v>
      </c>
      <c r="F37" s="13">
        <v>1140075470</v>
      </c>
      <c r="G37" s="85">
        <v>244</v>
      </c>
      <c r="H37" s="88">
        <v>1678.5</v>
      </c>
      <c r="I37" s="88">
        <v>1678.5</v>
      </c>
      <c r="J37" s="88">
        <v>1678.5</v>
      </c>
      <c r="K37" s="143">
        <f t="shared" si="0"/>
        <v>5035.5</v>
      </c>
      <c r="L37" s="12" t="s">
        <v>249</v>
      </c>
    </row>
    <row r="38" spans="1:12" s="76" customFormat="1" ht="78.75">
      <c r="A38" s="82" t="s">
        <v>210</v>
      </c>
      <c r="B38" s="89" t="s">
        <v>114</v>
      </c>
      <c r="C38" s="84" t="s">
        <v>72</v>
      </c>
      <c r="D38" s="85">
        <v>242</v>
      </c>
      <c r="E38" s="86" t="s">
        <v>221</v>
      </c>
      <c r="F38" s="13">
        <v>1140075480</v>
      </c>
      <c r="G38" s="85">
        <v>323</v>
      </c>
      <c r="H38" s="88">
        <v>112.9</v>
      </c>
      <c r="I38" s="88">
        <v>112.9</v>
      </c>
      <c r="J38" s="88">
        <v>112.9</v>
      </c>
      <c r="K38" s="143">
        <f t="shared" si="0"/>
        <v>338.70000000000005</v>
      </c>
      <c r="L38" s="12" t="s">
        <v>250</v>
      </c>
    </row>
    <row r="39" spans="1:12" s="76" customFormat="1" ht="94.5">
      <c r="A39" s="82" t="s">
        <v>214</v>
      </c>
      <c r="B39" s="89" t="s">
        <v>224</v>
      </c>
      <c r="C39" s="136" t="s">
        <v>72</v>
      </c>
      <c r="D39" s="135">
        <v>242</v>
      </c>
      <c r="E39" s="86" t="s">
        <v>107</v>
      </c>
      <c r="F39" s="13">
        <v>1140075490</v>
      </c>
      <c r="G39" s="135">
        <v>244</v>
      </c>
      <c r="H39" s="88">
        <v>78.3</v>
      </c>
      <c r="I39" s="88">
        <v>78.3</v>
      </c>
      <c r="J39" s="88">
        <v>78.3</v>
      </c>
      <c r="K39" s="143">
        <f t="shared" si="0"/>
        <v>234.89999999999998</v>
      </c>
      <c r="L39" s="12" t="s">
        <v>225</v>
      </c>
    </row>
    <row r="40" spans="1:12" s="76" customFormat="1" ht="63.75">
      <c r="A40" s="82" t="s">
        <v>223</v>
      </c>
      <c r="B40" s="89" t="s">
        <v>220</v>
      </c>
      <c r="C40" s="84" t="s">
        <v>72</v>
      </c>
      <c r="D40" s="85">
        <v>242</v>
      </c>
      <c r="E40" s="86" t="s">
        <v>221</v>
      </c>
      <c r="F40" s="13" t="s">
        <v>275</v>
      </c>
      <c r="G40" s="85">
        <v>323</v>
      </c>
      <c r="H40" s="88">
        <v>4404.5</v>
      </c>
      <c r="I40" s="88">
        <v>1445.2</v>
      </c>
      <c r="J40" s="88">
        <v>1445.2</v>
      </c>
      <c r="K40" s="143">
        <f t="shared" si="0"/>
        <v>7294.9</v>
      </c>
      <c r="L40" s="14" t="s">
        <v>251</v>
      </c>
    </row>
    <row r="41" spans="1:12">
      <c r="A41" s="67"/>
      <c r="B41" s="91" t="s">
        <v>82</v>
      </c>
      <c r="C41" s="92" t="s">
        <v>31</v>
      </c>
      <c r="D41" s="92" t="s">
        <v>31</v>
      </c>
      <c r="E41" s="92" t="s">
        <v>31</v>
      </c>
      <c r="F41" s="92" t="s">
        <v>31</v>
      </c>
      <c r="G41" s="92" t="s">
        <v>31</v>
      </c>
      <c r="H41" s="93">
        <f>SUM(H11:H40)</f>
        <v>96479.430999999997</v>
      </c>
      <c r="I41" s="93">
        <f>SUM(I11:I40)</f>
        <v>93014.730999999985</v>
      </c>
      <c r="J41" s="93">
        <f>SUM(J11:J40)</f>
        <v>93014.730999999985</v>
      </c>
      <c r="K41" s="144">
        <f>H41+I41+J41</f>
        <v>282508.89299999998</v>
      </c>
      <c r="L41" s="94"/>
    </row>
    <row r="42" spans="1:12">
      <c r="K42" s="95"/>
      <c r="L42" s="79"/>
    </row>
    <row r="43" spans="1:12">
      <c r="L43" s="79"/>
    </row>
    <row r="44" spans="1:12">
      <c r="H44" s="142"/>
      <c r="I44" s="142"/>
      <c r="J44" s="142"/>
      <c r="K44" s="142"/>
      <c r="L44" s="79"/>
    </row>
    <row r="45" spans="1:12">
      <c r="L45" s="79"/>
    </row>
    <row r="46" spans="1:12">
      <c r="L46" s="79"/>
    </row>
    <row r="47" spans="1:12">
      <c r="L47" s="79" t="s">
        <v>142</v>
      </c>
    </row>
  </sheetData>
  <autoFilter ref="A6:L41">
    <filterColumn colId="3" showButton="0"/>
    <filterColumn colId="4" showButton="0"/>
    <filterColumn colId="5" showButton="0"/>
    <filterColumn colId="7" showButton="0"/>
    <filterColumn colId="8" showButton="0"/>
    <filterColumn colId="9" hiddenButton="1" showButton="0"/>
  </autoFilter>
  <mergeCells count="14">
    <mergeCell ref="K1:L1"/>
    <mergeCell ref="A3:L3"/>
    <mergeCell ref="A4:L4"/>
    <mergeCell ref="A6:A7"/>
    <mergeCell ref="B6:B7"/>
    <mergeCell ref="C6:C7"/>
    <mergeCell ref="D6:G6"/>
    <mergeCell ref="L6:L7"/>
    <mergeCell ref="H6:K6"/>
    <mergeCell ref="L27:L28"/>
    <mergeCell ref="L23:L24"/>
    <mergeCell ref="A10:L10"/>
    <mergeCell ref="A9:L9"/>
    <mergeCell ref="L11:L21"/>
  </mergeCells>
  <pageMargins left="0.59055118110236227" right="0.19685039370078741" top="0.98425196850393704" bottom="0" header="0.31496062992125984" footer="0.31496062992125984"/>
  <pageSetup paperSize="9" scale="57" fitToHeight="0" orientation="landscape" r:id="rId1"/>
  <rowBreaks count="1" manualBreakCount="1">
    <brk id="21" max="1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18</vt:i4>
      </vt:variant>
    </vt:vector>
  </HeadingPairs>
  <TitlesOfParts>
    <vt:vector size="32" baseType="lpstr">
      <vt:lpstr>пр к пасп</vt:lpstr>
      <vt:lpstr>пр 1 к ПП1</vt:lpstr>
      <vt:lpstr>пр 2 к ПП1</vt:lpstr>
      <vt:lpstr>пр 1 к ПП2</vt:lpstr>
      <vt:lpstr>пр 2 к ПП2</vt:lpstr>
      <vt:lpstr>пр 1 к ПП3</vt:lpstr>
      <vt:lpstr>пр 2 к ПП3</vt:lpstr>
      <vt:lpstr>пр 1 к ПП4</vt:lpstr>
      <vt:lpstr>пр 2 к ПП4</vt:lpstr>
      <vt:lpstr>пр 7 ОМ</vt:lpstr>
      <vt:lpstr>пр 8 к ОМ</vt:lpstr>
      <vt:lpstr>пр 9 к МП</vt:lpstr>
      <vt:lpstr>пр 10 к МП</vt:lpstr>
      <vt:lpstr>пр 11 к МП</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10 к МП'!Заголовки_для_печати</vt:lpstr>
      <vt:lpstr>'пр 11 к МП'!Заголовки_для_печати</vt:lpstr>
      <vt:lpstr>'пр 9 к МП'!Заголовки_для_печати</vt:lpstr>
      <vt:lpstr>'пр 1 к ПП1'!Область_печати</vt:lpstr>
      <vt:lpstr>'пр 1 к ПП2'!Область_печати</vt:lpstr>
      <vt:lpstr>'пр 10 к МП'!Область_печати</vt:lpstr>
      <vt:lpstr>'пр 11 к МП'!Область_печати</vt:lpstr>
      <vt:lpstr>'пр 2 к ПП1'!Область_печати</vt:lpstr>
      <vt:lpstr>'пр 2 к ПП2'!Область_печати</vt:lpstr>
      <vt:lpstr>'пр 2 к ПП3'!Область_печати</vt:lpstr>
      <vt:lpstr>'пр 2 к ПП4'!Область_печати</vt:lpstr>
      <vt:lpstr>'пр 7 ОМ'!Область_печати</vt:lpstr>
      <vt:lpstr>'пр 9 к МП'!Область_печати</vt:lpstr>
      <vt:lpstr>'пр к пасп'!Область_печати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Пользователь</cp:lastModifiedBy>
  <cp:lastPrinted>2024-02-28T09:26:38Z</cp:lastPrinted>
  <dcterms:created xsi:type="dcterms:W3CDTF">2016-10-20T04:37:12Z</dcterms:created>
  <dcterms:modified xsi:type="dcterms:W3CDTF">2024-02-28T09:45:06Z</dcterms:modified>
</cp:coreProperties>
</file>