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440" windowHeight="13020" tabRatio="752" activeTab="6"/>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Лист1" sheetId="24" r:id="rId12"/>
    <sheet name="пр 9 к МП" sheetId="3" r:id="rId13"/>
    <sheet name="пр 10 к МП" sheetId="5" r:id="rId14"/>
    <sheet name="пр 11 к МП" sheetId="6" r:id="rId15"/>
  </sheets>
  <definedNames>
    <definedName name="_xlnm._FilterDatabase" localSheetId="2" hidden="1">'пр 2 к ПП1'!$A$7:$L$15</definedName>
    <definedName name="_xlnm._FilterDatabase" localSheetId="4" hidden="1">'пр 2 к ПП2'!$A$7:$L$14</definedName>
    <definedName name="_xlnm._FilterDatabase" localSheetId="6" hidden="1">'пр 2 к ПП3'!$A$7:$L$11</definedName>
    <definedName name="_xlnm._FilterDatabase" localSheetId="8" hidden="1">'пр 2 к ПП4'!$A$6:$L$40</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3">'пр 10 к МП'!$11:$13</definedName>
    <definedName name="_xlnm.Print_Titles" localSheetId="14">'пр 11 к МП'!$12:$14</definedName>
    <definedName name="_xlnm.Print_Titles" localSheetId="12">'пр 9 к МП'!$11:$12</definedName>
    <definedName name="_xlnm.Print_Area" localSheetId="1">'пр 1 к ПП1'!$A$1:$H$14</definedName>
    <definedName name="_xlnm.Print_Area" localSheetId="3">'пр 1 к ПП2'!$A$1:$H$13</definedName>
    <definedName name="_xlnm.Print_Area" localSheetId="13">'пр 10 к МП'!$A$1:$L$39</definedName>
    <definedName name="_xlnm.Print_Area" localSheetId="14">'пр 11 к МП'!$A$1:$Q$70</definedName>
    <definedName name="_xlnm.Print_Area" localSheetId="2">'пр 2 к ПП1'!$A$1:$L$17</definedName>
    <definedName name="_xlnm.Print_Area" localSheetId="4">'пр 2 к ПП2'!$A$1:$L$17</definedName>
    <definedName name="_xlnm.Print_Area" localSheetId="6">'пр 2 к ПП3'!$A$1:$L$13</definedName>
    <definedName name="_xlnm.Print_Area" localSheetId="8">'пр 2 к ПП4'!$A$1:$L$40</definedName>
    <definedName name="_xlnm.Print_Area" localSheetId="9">'пр 7 ОМ'!$A$1:$H$19</definedName>
    <definedName name="_xlnm.Print_Area" localSheetId="12">'пр 9 к МП'!$A$1:$E$30</definedName>
    <definedName name="_xlnm.Print_Area" localSheetId="0">'пр к пасп'!$A$1:$P$24</definedName>
  </definedNames>
  <calcPr calcId="125725"/>
</workbook>
</file>

<file path=xl/calcChain.xml><?xml version="1.0" encoding="utf-8"?>
<calcChain xmlns="http://schemas.openxmlformats.org/spreadsheetml/2006/main">
  <c r="Q23" i="6"/>
  <c r="Q24"/>
  <c r="Q25"/>
  <c r="Q27"/>
  <c r="Q28"/>
  <c r="Q30"/>
  <c r="Q31"/>
  <c r="Q32"/>
  <c r="Q34"/>
  <c r="Q35"/>
  <c r="Q37"/>
  <c r="Q38"/>
  <c r="Q39"/>
  <c r="Q40"/>
  <c r="Q41"/>
  <c r="Q42"/>
  <c r="Q44"/>
  <c r="Q45"/>
  <c r="Q47"/>
  <c r="Q48"/>
  <c r="Q49"/>
  <c r="Q51"/>
  <c r="Q52"/>
  <c r="Q53"/>
  <c r="Q54"/>
  <c r="Q55"/>
  <c r="Q56"/>
  <c r="Q58"/>
  <c r="Q59"/>
  <c r="Q60"/>
  <c r="Q61"/>
  <c r="Q62"/>
  <c r="Q63"/>
  <c r="Q65"/>
  <c r="Q66"/>
  <c r="Q67"/>
  <c r="Q68"/>
  <c r="Q69"/>
  <c r="Q70"/>
  <c r="K21" i="23"/>
  <c r="J21"/>
  <c r="I21"/>
  <c r="H21"/>
  <c r="J17"/>
  <c r="I17"/>
  <c r="H17"/>
  <c r="I13"/>
  <c r="J13"/>
  <c r="H13"/>
  <c r="K20"/>
  <c r="K12"/>
  <c r="K13" s="1"/>
  <c r="M19" i="6"/>
  <c r="M17"/>
  <c r="M18"/>
  <c r="O46"/>
  <c r="P46"/>
  <c r="P43" s="1"/>
  <c r="O47"/>
  <c r="P47"/>
  <c r="N47"/>
  <c r="H17" i="8"/>
  <c r="J17"/>
  <c r="P26" i="6" s="1"/>
  <c r="K16" i="8"/>
  <c r="I17"/>
  <c r="O26" i="6"/>
  <c r="O22" s="1"/>
  <c r="J20" i="5" s="1"/>
  <c r="J18" s="1"/>
  <c r="L19"/>
  <c r="L22"/>
  <c r="M22"/>
  <c r="L26"/>
  <c r="M26" s="1"/>
  <c r="L27"/>
  <c r="L29"/>
  <c r="M29" s="1"/>
  <c r="L32"/>
  <c r="M32" s="1"/>
  <c r="L35"/>
  <c r="L36"/>
  <c r="L38"/>
  <c r="M38"/>
  <c r="K12" i="17"/>
  <c r="K13"/>
  <c r="K14"/>
  <c r="K15"/>
  <c r="K16"/>
  <c r="K17"/>
  <c r="K18"/>
  <c r="K19"/>
  <c r="K20"/>
  <c r="K21"/>
  <c r="K22"/>
  <c r="K23"/>
  <c r="K24"/>
  <c r="K25"/>
  <c r="K26"/>
  <c r="K27"/>
  <c r="K28"/>
  <c r="K29"/>
  <c r="K30"/>
  <c r="K31"/>
  <c r="K32"/>
  <c r="K33"/>
  <c r="K34"/>
  <c r="K35"/>
  <c r="K36"/>
  <c r="K37"/>
  <c r="K38"/>
  <c r="K39"/>
  <c r="K11"/>
  <c r="K12" i="15"/>
  <c r="K12" i="8"/>
  <c r="K13"/>
  <c r="K14"/>
  <c r="K15"/>
  <c r="N46" i="6"/>
  <c r="N18" s="1"/>
  <c r="E12" i="19"/>
  <c r="F17" i="6"/>
  <c r="E17"/>
  <c r="S17" s="1"/>
  <c r="E18"/>
  <c r="E19"/>
  <c r="E20"/>
  <c r="F18"/>
  <c r="F19"/>
  <c r="F20"/>
  <c r="F21"/>
  <c r="G17"/>
  <c r="G18"/>
  <c r="G19"/>
  <c r="G20"/>
  <c r="G21"/>
  <c r="P64"/>
  <c r="K39" i="5" s="1"/>
  <c r="O64" i="6"/>
  <c r="J39" i="5" s="1"/>
  <c r="J37" s="1"/>
  <c r="N64" i="6"/>
  <c r="Q64" s="1"/>
  <c r="I39" i="5"/>
  <c r="I37" s="1"/>
  <c r="M64" i="6"/>
  <c r="L64"/>
  <c r="H64"/>
  <c r="G64"/>
  <c r="F64"/>
  <c r="E64"/>
  <c r="I64"/>
  <c r="J64"/>
  <c r="K64"/>
  <c r="L43"/>
  <c r="K43"/>
  <c r="J43"/>
  <c r="I43"/>
  <c r="H43"/>
  <c r="G43"/>
  <c r="F43"/>
  <c r="E43"/>
  <c r="S70"/>
  <c r="S69"/>
  <c r="S68"/>
  <c r="S67"/>
  <c r="S66"/>
  <c r="S65"/>
  <c r="Q16"/>
  <c r="I20"/>
  <c r="J20"/>
  <c r="K20"/>
  <c r="L20"/>
  <c r="I19"/>
  <c r="J19"/>
  <c r="K19"/>
  <c r="L19"/>
  <c r="I18"/>
  <c r="J18"/>
  <c r="K18"/>
  <c r="L18"/>
  <c r="I17"/>
  <c r="J17"/>
  <c r="K17"/>
  <c r="L17"/>
  <c r="A9" i="7"/>
  <c r="A10" i="18"/>
  <c r="I22" i="6"/>
  <c r="J22"/>
  <c r="J15" s="1"/>
  <c r="K22"/>
  <c r="K15" s="1"/>
  <c r="L22"/>
  <c r="H22"/>
  <c r="H15" s="1"/>
  <c r="I36"/>
  <c r="J36"/>
  <c r="K36"/>
  <c r="L36"/>
  <c r="H36"/>
  <c r="I50"/>
  <c r="J50"/>
  <c r="K50"/>
  <c r="L50"/>
  <c r="I57"/>
  <c r="J57"/>
  <c r="K57"/>
  <c r="L57"/>
  <c r="H57"/>
  <c r="N57"/>
  <c r="Q57" s="1"/>
  <c r="O57"/>
  <c r="P57"/>
  <c r="S63"/>
  <c r="S62"/>
  <c r="S60"/>
  <c r="S59"/>
  <c r="S58"/>
  <c r="G57"/>
  <c r="F57"/>
  <c r="E57"/>
  <c r="J34" i="5"/>
  <c r="K34"/>
  <c r="N14" i="6"/>
  <c r="O14"/>
  <c r="P14"/>
  <c r="Q14"/>
  <c r="M14"/>
  <c r="I12"/>
  <c r="J12" s="1"/>
  <c r="K12" s="1"/>
  <c r="L12" s="1"/>
  <c r="S16"/>
  <c r="S23"/>
  <c r="S24"/>
  <c r="S25"/>
  <c r="S27"/>
  <c r="S28"/>
  <c r="S30"/>
  <c r="S31"/>
  <c r="S32"/>
  <c r="S35"/>
  <c r="S37"/>
  <c r="S38"/>
  <c r="S39"/>
  <c r="S40"/>
  <c r="S41"/>
  <c r="S42"/>
  <c r="S44"/>
  <c r="S45"/>
  <c r="S48"/>
  <c r="S49"/>
  <c r="S51"/>
  <c r="S52"/>
  <c r="S54"/>
  <c r="S55"/>
  <c r="S56"/>
  <c r="I29"/>
  <c r="J29"/>
  <c r="K29"/>
  <c r="L29"/>
  <c r="K14" i="15"/>
  <c r="M15" i="5"/>
  <c r="I23"/>
  <c r="J23"/>
  <c r="K23"/>
  <c r="N12" i="2"/>
  <c r="N17" i="6"/>
  <c r="K13" i="15"/>
  <c r="H40" i="17"/>
  <c r="I40"/>
  <c r="J40"/>
  <c r="K12" i="16"/>
  <c r="K15" s="1"/>
  <c r="O50" i="6"/>
  <c r="J33" i="5"/>
  <c r="J31" s="1"/>
  <c r="N50" i="6"/>
  <c r="Q50" s="1"/>
  <c r="I33" i="5"/>
  <c r="I31" s="1"/>
  <c r="M50" i="6"/>
  <c r="M15" s="1"/>
  <c r="O36"/>
  <c r="N36"/>
  <c r="Q36" s="1"/>
  <c r="M36"/>
  <c r="O21"/>
  <c r="Q21" s="1"/>
  <c r="N21"/>
  <c r="M21"/>
  <c r="O17"/>
  <c r="I25" i="5"/>
  <c r="L25" s="1"/>
  <c r="M25" s="1"/>
  <c r="J25"/>
  <c r="K15" i="15"/>
  <c r="M19" i="5"/>
  <c r="M27"/>
  <c r="H50" i="6"/>
  <c r="P50"/>
  <c r="K33" i="5" s="1"/>
  <c r="K31" s="1"/>
  <c r="G50" i="6"/>
  <c r="F50"/>
  <c r="E50"/>
  <c r="S50" s="1"/>
  <c r="K25" i="5"/>
  <c r="P21" i="6"/>
  <c r="P17"/>
  <c r="P36"/>
  <c r="H29"/>
  <c r="H19"/>
  <c r="H20"/>
  <c r="H18"/>
  <c r="H17"/>
  <c r="B12" i="20"/>
  <c r="A10" i="7"/>
  <c r="G22" i="6"/>
  <c r="B21" i="20"/>
  <c r="B20"/>
  <c r="B19"/>
  <c r="B18"/>
  <c r="B17"/>
  <c r="B16"/>
  <c r="B15"/>
  <c r="B14"/>
  <c r="A11"/>
  <c r="A10"/>
  <c r="G36" i="6"/>
  <c r="G15" s="1"/>
  <c r="F36"/>
  <c r="E36"/>
  <c r="I15" i="16"/>
  <c r="J15"/>
  <c r="H15"/>
  <c r="G29" i="6"/>
  <c r="F29"/>
  <c r="E29"/>
  <c r="F22"/>
  <c r="E22"/>
  <c r="E15"/>
  <c r="A11" i="19"/>
  <c r="A11" i="18"/>
  <c r="I13" i="16"/>
  <c r="I16" s="1"/>
  <c r="J13"/>
  <c r="J16" s="1"/>
  <c r="H13"/>
  <c r="H16"/>
  <c r="C43" i="6"/>
  <c r="C36"/>
  <c r="C29"/>
  <c r="C22"/>
  <c r="C15"/>
  <c r="E24" i="5"/>
  <c r="E20"/>
  <c r="M20" i="6"/>
  <c r="I16" i="15"/>
  <c r="O33" i="6" s="1"/>
  <c r="J16" i="15"/>
  <c r="P33" i="6" s="1"/>
  <c r="P29" s="1"/>
  <c r="I24" i="5"/>
  <c r="K24"/>
  <c r="K16" s="1"/>
  <c r="H16" i="15"/>
  <c r="N33" i="6"/>
  <c r="J24" i="5"/>
  <c r="J16" s="1"/>
  <c r="O20" i="6"/>
  <c r="P20"/>
  <c r="I34" i="5"/>
  <c r="L34" s="1"/>
  <c r="N20" i="6"/>
  <c r="Q20" s="1"/>
  <c r="S53"/>
  <c r="S34"/>
  <c r="S61"/>
  <c r="Q17" l="1"/>
  <c r="K21" i="5"/>
  <c r="J21"/>
  <c r="Q33" i="6"/>
  <c r="K13" i="16"/>
  <c r="K16" s="1"/>
  <c r="F15" i="6"/>
  <c r="K16" i="15"/>
  <c r="S36" i="6"/>
  <c r="S47"/>
  <c r="S20"/>
  <c r="S57"/>
  <c r="L15"/>
  <c r="I15"/>
  <c r="S64"/>
  <c r="K40" i="17"/>
  <c r="N43" i="6"/>
  <c r="I30" i="5" s="1"/>
  <c r="I28" s="1"/>
  <c r="S46" i="6"/>
  <c r="Q46"/>
  <c r="P19"/>
  <c r="N26"/>
  <c r="Q26" s="1"/>
  <c r="K17" i="8"/>
  <c r="S21" i="6"/>
  <c r="S33"/>
  <c r="P18"/>
  <c r="L24" i="5"/>
  <c r="M24" s="1"/>
  <c r="O29" i="6"/>
  <c r="I16" i="5"/>
  <c r="P22" i="6"/>
  <c r="I21" i="5"/>
  <c r="N29" i="6"/>
  <c r="Q29" s="1"/>
  <c r="L33" i="5"/>
  <c r="M33" s="1"/>
  <c r="L23"/>
  <c r="M23" s="1"/>
  <c r="O19" i="6"/>
  <c r="L39" i="5"/>
  <c r="M39" s="1"/>
  <c r="O43" i="6"/>
  <c r="J30" i="5" s="1"/>
  <c r="J28" s="1"/>
  <c r="J17" s="1"/>
  <c r="J14" s="1"/>
  <c r="K16" i="23"/>
  <c r="K17" s="1"/>
  <c r="K30" i="5"/>
  <c r="K28" s="1"/>
  <c r="P15" i="6"/>
  <c r="K37" i="5"/>
  <c r="L37" s="1"/>
  <c r="L31"/>
  <c r="M31" s="1"/>
  <c r="O18" i="6"/>
  <c r="S18" s="1"/>
  <c r="Q18" l="1"/>
  <c r="S43"/>
  <c r="Q43"/>
  <c r="S26"/>
  <c r="L30" i="5"/>
  <c r="N22" i="6"/>
  <c r="Q22" s="1"/>
  <c r="N19"/>
  <c r="N15"/>
  <c r="S15" s="1"/>
  <c r="S29"/>
  <c r="L16" i="5"/>
  <c r="M16" s="1"/>
  <c r="K20"/>
  <c r="S22" i="6"/>
  <c r="O15"/>
  <c r="L21" i="5"/>
  <c r="M21" s="1"/>
  <c r="L28"/>
  <c r="M28" s="1"/>
  <c r="M37"/>
  <c r="M30"/>
  <c r="Q15" i="6" l="1"/>
  <c r="S19"/>
  <c r="Q19"/>
  <c r="I20" i="5"/>
  <c r="I18" s="1"/>
  <c r="I17" s="1"/>
  <c r="L17" s="1"/>
  <c r="L14" s="1"/>
  <c r="K18"/>
  <c r="K17" s="1"/>
  <c r="K14" s="1"/>
  <c r="L20"/>
  <c r="M20" s="1"/>
  <c r="L18" l="1"/>
  <c r="M18" s="1"/>
  <c r="I14"/>
  <c r="M14" s="1"/>
  <c r="M17"/>
</calcChain>
</file>

<file path=xl/sharedStrings.xml><?xml version="1.0" encoding="utf-8"?>
<sst xmlns="http://schemas.openxmlformats.org/spreadsheetml/2006/main" count="845" uniqueCount="307">
  <si>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</si>
  <si>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</si>
  <si>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</si>
  <si>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</si>
  <si>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</si>
  <si>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</si>
  <si>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</si>
  <si>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</si>
  <si>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</si>
  <si>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</si>
  <si>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</si>
  <si>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</si>
  <si>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</si>
  <si>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</si>
  <si>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</si>
  <si>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</si>
  <si>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</si>
  <si>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</si>
  <si>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</si>
  <si>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</si>
  <si>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</si>
  <si>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</si>
  <si>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</si>
  <si>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</si>
  <si>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</si>
  <si>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</si>
  <si>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</si>
  <si>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</si>
  <si>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</si>
  <si>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</si>
  <si>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</si>
  <si>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</si>
  <si>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</si>
  <si>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</si>
  <si>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</si>
  <si>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</si>
  <si>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</si>
  <si>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</si>
  <si>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</si>
  <si>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</si>
  <si>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</si>
  <si>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</si>
  <si>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</si>
  <si>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</si>
  <si>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</si>
  <si>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</si>
  <si>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</si>
  <si>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</si>
  <si>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</si>
  <si>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</si>
  <si>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</si>
  <si>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</si>
  <si>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</si>
  <si>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</si>
  <si>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</si>
  <si>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</si>
  <si>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</si>
  <si>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</si>
  <si>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</si>
  <si>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</si>
  <si>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</si>
  <si>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</si>
  <si>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</si>
  <si>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</si>
  <si>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</si>
  <si>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</si>
  <si>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</si>
  <si>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</si>
  <si>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</si>
  <si>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</si>
  <si>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</si>
  <si>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</si>
  <si>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</si>
  <si>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</si>
  <si>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</si>
  <si>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</si>
  <si>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</si>
  <si>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</si>
  <si>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</si>
  <si>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</si>
  <si>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</si>
  <si>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</si>
  <si>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</si>
  <si>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</si>
  <si>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</si>
  <si>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</si>
  <si>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</si>
  <si>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</si>
  <si>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</si>
  <si>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</si>
  <si>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</si>
  <si>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</si>
  <si>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</si>
  <si>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</si>
  <si>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</si>
  <si>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</si>
  <si>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</si>
  <si>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</si>
  <si>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</si>
  <si>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</si>
  <si>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</si>
  <si>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</si>
  <si>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</si>
  <si>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</si>
  <si>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</si>
  <si>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</si>
  <si>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</si>
  <si>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</si>
  <si>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</si>
  <si>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</si>
  <si>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</si>
  <si>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</si>
  <si>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</si>
  <si>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</si>
  <si>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</si>
  <si>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</si>
  <si>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</si>
  <si>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</si>
  <si>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</si>
  <si>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</si>
  <si>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</si>
  <si>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</si>
  <si>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</si>
  <si>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</si>
  <si>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</si>
  <si>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</si>
  <si>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</si>
  <si>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</si>
  <si>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</si>
  <si>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</si>
  <si>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</si>
  <si>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</si>
  <si>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</si>
  <si>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</si>
  <si>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</si>
  <si>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</si>
  <si>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</si>
  <si>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</si>
  <si>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</si>
  <si>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</si>
  <si>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</si>
  <si>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</si>
  <si>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</si>
  <si>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</si>
  <si>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</si>
  <si>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</si>
  <si>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</si>
  <si>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</si>
  <si>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</si>
  <si>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</si>
  <si>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</si>
  <si>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</si>
  <si>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</si>
  <si>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</si>
  <si>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</si>
  <si>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</si>
  <si>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</si>
  <si>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</si>
  <si>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</si>
  <si>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</si>
  <si>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</si>
  <si>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</si>
  <si>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</si>
  <si>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</si>
  <si>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</si>
  <si>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</si>
  <si>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</si>
  <si>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</si>
  <si>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</si>
  <si>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</si>
  <si>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</si>
  <si>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</si>
  <si>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</si>
  <si>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</si>
  <si>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</si>
  <si>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</si>
  <si>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</si>
  <si>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</si>
  <si>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</si>
  <si>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</si>
  <si>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</si>
  <si>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</si>
  <si>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</si>
  <si>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</si>
  <si>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</si>
  <si>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</si>
  <si>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</si>
  <si>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</si>
  <si>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</si>
  <si>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</si>
  <si>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</si>
  <si>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</si>
  <si>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</si>
  <si>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</si>
  <si>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</si>
  <si>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</si>
  <si>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</si>
  <si>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</si>
  <si>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не менее                 4</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</si>
  <si>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</si>
  <si>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</si>
  <si>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</si>
  <si>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</si>
  <si>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</si>
  <si>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</si>
  <si>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</si>
  <si>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</si>
  <si>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</si>
  <si>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</si>
  <si>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</si>
  <si>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</si>
  <si>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</si>
  <si>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</si>
  <si>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</si>
  <si>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</si>
  <si>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</si>
  <si>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</si>
  <si>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</si>
  <si>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</si>
  <si>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</si>
  <si>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</si>
  <si>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</si>
  <si>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</si>
  <si>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</si>
  <si>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</si>
  <si>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</si>
  <si>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</si>
  <si>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</si>
  <si>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</si>
  <si>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</si>
  <si>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</si>
  <si>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</si>
  <si>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</si>
  <si>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</si>
  <si>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кол-во нас.п.</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</si>
  <si>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</si>
  <si>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</si>
  <si>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</si>
  <si>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</si>
  <si>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</si>
  <si>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</si>
  <si>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</si>
  <si>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</si>
  <si>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</si>
  <si>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Обучить и трудоустроить  50 человек</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</si>
  <si>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</si>
  <si>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</si>
  <si>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</si>
  <si>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</si>
  <si>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</si>
  <si>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</si>
  <si>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</si>
  <si>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</si>
  <si>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</si>
  <si>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</si>
  <si>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</si>
  <si>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</si>
  <si>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</si>
  <si>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</si>
  <si>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</si>
  <si>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</si>
  <si>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</si>
  <si>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</si>
  <si>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</si>
  <si>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</si>
  <si>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</si>
  <si>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</si>
  <si>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</si>
  <si>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</si>
  <si>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</si>
  <si>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</si>
  <si>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</si>
  <si>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t>Приложение № 10</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</si>
  <si>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</si>
  <si>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</si>
  <si>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</si>
  <si>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</si>
  <si>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</si>
  <si>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</si>
  <si>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</si>
  <si>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</si>
  <si>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</si>
  <si>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</si>
  <si>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</si>
  <si>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 xml:space="preserve">не               менеее 100              </t>
  </si>
  <si>
    <t xml:space="preserve">Обеспечить материальную поддержку доходов 100 участникам общественных работ, из числа безработных граждан </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</si>
  <si>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</si>
  <si>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</si>
  <si>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</si>
  <si>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</si>
  <si>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Изготовление аэронавигационных паспортов посадочных площадок (с элементами геодезии и картографии) в 12 поселках расположенных на межселенной территории</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</si>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</sst>
</file>

<file path=xl/styles.xml><?xml version="1.0" encoding="utf-8"?>
<styleSheet xmlns="http://schemas.openxmlformats.org/spreadsheetml/2006/main">
  <numFmts count="10">
    <numFmt numFmtId="164" formatCode="_-* #,##0&quot;р.&quot;_-;\-* #,##0&quot;р.&quot;_-;_-* &quot;-&quot;&quot;р.&quot;_-;_-@_-"/>
    <numFmt numFmtId="165" formatCode="_-* #,##0.00_р_._-;\-* #,##0.00_р_._-;_-* &quot;-&quot;??_р_._-;_-@_-"/>
    <numFmt numFmtId="166" formatCode="_-* #,##0.000_р_._-;\-* #,##0.000_р_._-;_-* &quot;-&quot;??_р_._-;_-@_-"/>
    <numFmt numFmtId="167" formatCode="_(* #,##0.00_);_(* \(#,##0.00\);_(* &quot;-&quot;??_);_(@_)"/>
    <numFmt numFmtId="168" formatCode="#,##0.000"/>
    <numFmt numFmtId="169" formatCode="_-* #,##0.000_р_._-;\-* #,##0.000_р_._-;_-* &quot;-&quot;???_р_._-;_-@_-"/>
    <numFmt numFmtId="170" formatCode="#,##0_ ;\-#,##0\ "/>
    <numFmt numFmtId="171" formatCode="_-* #,##0_р_._-;\-* #,##0_р_._-;_-* &quot;-&quot;??_р_._-;_-@_-"/>
    <numFmt numFmtId="172" formatCode="?"/>
    <numFmt numFmtId="173" formatCode="000000"/>
  </numFmts>
  <fonts count="25">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s>
  <cellStyleXfs count="7">
    <xf numFmtId="0" fontId="0" fillId="0" borderId="0"/>
    <xf numFmtId="0" fontId="19" fillId="0" borderId="0" applyNumberFormat="0" applyFill="0" applyBorder="0" applyAlignment="0" applyProtection="0"/>
    <xf numFmtId="164" fontId="18" fillId="0" borderId="0" applyFont="0" applyFill="0" applyBorder="0" applyAlignment="0" applyProtection="0"/>
    <xf numFmtId="0" fontId="5" fillId="0" borderId="0"/>
    <xf numFmtId="0" fontId="5" fillId="0" borderId="0"/>
    <xf numFmtId="165" fontId="18" fillId="0" borderId="0" applyFont="0" applyFill="0" applyBorder="0" applyAlignment="0" applyProtection="0"/>
    <xf numFmtId="167" fontId="5" fillId="0" borderId="0" applyFont="0" applyFill="0" applyBorder="0" applyAlignment="0" applyProtection="0"/>
  </cellStyleXfs>
  <cellXfs count="298">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5" applyNumberFormat="1" applyFont="1" applyFill="1" applyBorder="1" applyAlignment="1">
      <alignment vertical="center" wrapText="1"/>
    </xf>
    <xf numFmtId="165" fontId="1" fillId="2" borderId="1" xfId="5" applyNumberFormat="1" applyFont="1" applyFill="1" applyBorder="1" applyAlignment="1">
      <alignment horizontal="center" vertical="center" wrapText="1"/>
    </xf>
    <xf numFmtId="1" fontId="1" fillId="2" borderId="1" xfId="5" applyNumberFormat="1" applyFont="1" applyFill="1" applyBorder="1" applyAlignment="1">
      <alignment vertical="center" wrapText="1"/>
    </xf>
    <xf numFmtId="168" fontId="3" fillId="2" borderId="1" xfId="0" applyNumberFormat="1" applyFont="1" applyFill="1" applyBorder="1" applyAlignment="1">
      <alignment horizontal="center" vertical="center" wrapText="1"/>
    </xf>
    <xf numFmtId="168" fontId="3" fillId="2" borderId="1" xfId="5"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1" fontId="1" fillId="2" borderId="1" xfId="5" applyNumberFormat="1" applyFont="1" applyFill="1" applyBorder="1" applyAlignment="1">
      <alignment horizontal="center" vertical="center" wrapText="1"/>
    </xf>
    <xf numFmtId="0" fontId="8" fillId="2" borderId="1" xfId="0" applyFont="1" applyFill="1" applyBorder="1" applyAlignment="1">
      <alignment vertical="top"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6" fontId="2" fillId="2" borderId="0" xfId="5"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xf>
    <xf numFmtId="0" fontId="14" fillId="2" borderId="1" xfId="0" applyFont="1" applyFill="1" applyBorder="1" applyAlignment="1">
      <alignment horizontal="left" vertical="center" wrapText="1"/>
    </xf>
    <xf numFmtId="165" fontId="1" fillId="2" borderId="0" xfId="0" applyNumberFormat="1" applyFont="1" applyFill="1"/>
    <xf numFmtId="0" fontId="3" fillId="2" borderId="1" xfId="0" applyFont="1" applyFill="1" applyBorder="1" applyAlignment="1">
      <alignment vertical="center" wrapText="1"/>
    </xf>
    <xf numFmtId="168" fontId="3" fillId="2" borderId="0" xfId="0" applyNumberFormat="1" applyFont="1" applyFill="1"/>
    <xf numFmtId="0" fontId="3" fillId="2" borderId="0" xfId="0" applyFont="1" applyFill="1"/>
    <xf numFmtId="164" fontId="3" fillId="2" borderId="1" xfId="2" applyFont="1" applyFill="1" applyBorder="1" applyAlignment="1">
      <alignment vertical="center"/>
    </xf>
    <xf numFmtId="168" fontId="21" fillId="2" borderId="1" xfId="0" applyNumberFormat="1" applyFont="1" applyFill="1" applyBorder="1" applyAlignment="1">
      <alignment horizontal="center" vertical="center"/>
    </xf>
    <xf numFmtId="0" fontId="3" fillId="2" borderId="0" xfId="0" applyFont="1" applyFill="1" applyAlignment="1"/>
    <xf numFmtId="168"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5" applyNumberFormat="1" applyFont="1" applyFill="1" applyBorder="1" applyAlignment="1">
      <alignment vertical="center" wrapText="1"/>
    </xf>
    <xf numFmtId="1" fontId="1" fillId="2" borderId="2" xfId="5"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8" fontId="1" fillId="2" borderId="1" xfId="5"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8" fontId="4" fillId="2" borderId="1" xfId="5"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8" fontId="1" fillId="2" borderId="1" xfId="5"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8" fontId="4" fillId="2" borderId="1" xfId="5"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3" applyFont="1" applyFill="1" applyBorder="1" applyAlignment="1">
      <alignment horizontal="left" vertical="center" wrapText="1"/>
    </xf>
    <xf numFmtId="0" fontId="1" fillId="2" borderId="1" xfId="3" applyFont="1" applyFill="1" applyBorder="1" applyAlignment="1">
      <alignment horizontal="center" vertical="center" wrapText="1"/>
    </xf>
    <xf numFmtId="49" fontId="1" fillId="2" borderId="1" xfId="3" applyNumberFormat="1" applyFont="1" applyFill="1" applyBorder="1" applyAlignment="1">
      <alignment horizontal="center" vertical="center" wrapText="1"/>
    </xf>
    <xf numFmtId="165" fontId="1" fillId="2" borderId="1" xfId="5" applyFont="1" applyFill="1" applyBorder="1" applyAlignment="1">
      <alignment horizontal="left" vertical="center" wrapText="1"/>
    </xf>
    <xf numFmtId="0" fontId="1" fillId="2" borderId="0" xfId="0" applyFont="1" applyFill="1" applyAlignment="1">
      <alignment vertical="center" wrapText="1"/>
    </xf>
    <xf numFmtId="165" fontId="4" fillId="2" borderId="1" xfId="5"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9" fontId="1" fillId="2" borderId="1" xfId="5"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9" fontId="4" fillId="2" borderId="1" xfId="5" applyNumberFormat="1" applyFont="1" applyFill="1" applyBorder="1" applyAlignment="1">
      <alignment horizontal="left" wrapText="1"/>
    </xf>
    <xf numFmtId="169" fontId="7" fillId="2" borderId="1" xfId="0" applyNumberFormat="1" applyFont="1" applyFill="1" applyBorder="1" applyAlignment="1"/>
    <xf numFmtId="165"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6" fontId="22" fillId="2" borderId="0" xfId="5"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9" fontId="1" fillId="2" borderId="2" xfId="5"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9" fontId="1" fillId="2" borderId="3" xfId="5" applyNumberFormat="1" applyFont="1" applyFill="1" applyBorder="1" applyAlignment="1">
      <alignment vertical="top" wrapText="1"/>
    </xf>
    <xf numFmtId="1" fontId="1" fillId="2" borderId="1" xfId="5" applyNumberFormat="1" applyFont="1" applyFill="1" applyBorder="1" applyAlignment="1">
      <alignment horizontal="center" vertical="center" wrapText="1"/>
    </xf>
    <xf numFmtId="171" fontId="1" fillId="2" borderId="1" xfId="5" applyNumberFormat="1" applyFont="1" applyFill="1" applyBorder="1" applyAlignment="1">
      <alignment vertical="center" wrapText="1"/>
    </xf>
    <xf numFmtId="0" fontId="1" fillId="2" borderId="1" xfId="0" applyFont="1" applyFill="1" applyBorder="1" applyAlignment="1">
      <alignment horizontal="center" vertical="center" wrapText="1"/>
    </xf>
    <xf numFmtId="166" fontId="1" fillId="2" borderId="1" xfId="5"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8" fontId="1" fillId="2" borderId="10" xfId="5" applyNumberFormat="1" applyFont="1" applyFill="1" applyBorder="1" applyAlignment="1">
      <alignment horizontal="right" vertical="center" wrapText="1"/>
    </xf>
    <xf numFmtId="168" fontId="1" fillId="2" borderId="3" xfId="5" applyNumberFormat="1" applyFont="1" applyFill="1" applyBorder="1" applyAlignment="1">
      <alignment horizontal="right" vertical="center" wrapText="1"/>
    </xf>
    <xf numFmtId="168"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8" fontId="4" fillId="2" borderId="10" xfId="5" applyNumberFormat="1" applyFont="1" applyFill="1" applyBorder="1" applyAlignment="1">
      <alignment horizontal="right" vertical="center" wrapText="1"/>
    </xf>
    <xf numFmtId="0" fontId="1" fillId="2" borderId="2" xfId="0" applyFont="1" applyFill="1" applyBorder="1" applyAlignment="1">
      <alignment horizontal="left" vertical="top" wrapText="1"/>
    </xf>
    <xf numFmtId="169" fontId="1" fillId="2" borderId="2" xfId="5" applyNumberFormat="1" applyFont="1" applyFill="1" applyBorder="1" applyAlignment="1">
      <alignment vertical="top" wrapText="1"/>
    </xf>
    <xf numFmtId="0" fontId="1" fillId="2" borderId="1" xfId="0" applyFont="1" applyFill="1" applyBorder="1" applyAlignment="1">
      <alignment horizontal="center" vertical="center" wrapText="1"/>
    </xf>
    <xf numFmtId="168" fontId="2" fillId="2" borderId="0" xfId="0" applyNumberFormat="1" applyFont="1" applyFill="1" applyAlignment="1">
      <alignment vertical="center"/>
    </xf>
    <xf numFmtId="166" fontId="1" fillId="2" borderId="1" xfId="0" applyNumberFormat="1" applyFont="1" applyFill="1" applyBorder="1" applyAlignment="1">
      <alignment vertical="top" wrapText="1"/>
    </xf>
    <xf numFmtId="166" fontId="4"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8" fillId="2" borderId="1" xfId="0" applyFont="1" applyFill="1" applyBorder="1" applyAlignment="1">
      <alignment vertical="top" wrapText="1"/>
    </xf>
    <xf numFmtId="0" fontId="1" fillId="2" borderId="1" xfId="0" applyNumberFormat="1" applyFont="1" applyFill="1" applyBorder="1" applyAlignment="1">
      <alignment horizontal="left" vertical="center" wrapText="1"/>
    </xf>
    <xf numFmtId="172"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3" borderId="0" xfId="0" applyFont="1" applyFill="1"/>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8" fontId="3" fillId="5" borderId="1" xfId="0" applyNumberFormat="1" applyFont="1" applyFill="1" applyBorder="1" applyAlignment="1">
      <alignment horizontal="center" vertical="center" wrapText="1"/>
    </xf>
    <xf numFmtId="168" fontId="4" fillId="5" borderId="1" xfId="5" applyNumberFormat="1" applyFont="1" applyFill="1" applyBorder="1" applyAlignment="1">
      <alignment vertical="center" wrapText="1"/>
    </xf>
    <xf numFmtId="0" fontId="2" fillId="3" borderId="0" xfId="0" applyFont="1" applyFill="1"/>
    <xf numFmtId="166" fontId="2" fillId="2" borderId="1" xfId="5" applyNumberFormat="1" applyFont="1" applyFill="1" applyBorder="1"/>
    <xf numFmtId="166" fontId="7" fillId="2" borderId="1" xfId="5" applyNumberFormat="1" applyFont="1" applyFill="1" applyBorder="1"/>
    <xf numFmtId="170" fontId="1" fillId="2" borderId="1" xfId="5"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8" fontId="1" fillId="0" borderId="1" xfId="0" applyNumberFormat="1" applyFont="1" applyFill="1" applyBorder="1" applyAlignment="1">
      <alignment vertical="center" wrapText="1"/>
    </xf>
    <xf numFmtId="168" fontId="3" fillId="0" borderId="1" xfId="5" applyNumberFormat="1" applyFont="1" applyFill="1" applyBorder="1" applyAlignment="1">
      <alignment vertical="center" wrapText="1"/>
    </xf>
    <xf numFmtId="168" fontId="1" fillId="0" borderId="1" xfId="1" applyNumberFormat="1" applyFont="1" applyFill="1" applyBorder="1" applyAlignment="1">
      <alignment vertical="center" wrapText="1"/>
    </xf>
    <xf numFmtId="168" fontId="1" fillId="0" borderId="1" xfId="0" applyNumberFormat="1" applyFont="1" applyFill="1" applyBorder="1" applyAlignment="1">
      <alignment wrapText="1"/>
    </xf>
    <xf numFmtId="168" fontId="1" fillId="0" borderId="1" xfId="5" applyNumberFormat="1" applyFont="1" applyFill="1" applyBorder="1" applyAlignment="1">
      <alignment vertical="center" wrapText="1"/>
    </xf>
    <xf numFmtId="168" fontId="1" fillId="0" borderId="1" xfId="5"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1" fontId="1" fillId="0" borderId="1" xfId="5" applyNumberFormat="1" applyFont="1" applyFill="1" applyBorder="1" applyAlignment="1">
      <alignment vertical="center" wrapText="1"/>
    </xf>
    <xf numFmtId="165" fontId="1" fillId="0" borderId="1" xfId="5"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8" fontId="1" fillId="0" borderId="1" xfId="5"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8" fontId="4" fillId="0" borderId="1" xfId="5"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8" fontId="24" fillId="0" borderId="1" xfId="5" applyNumberFormat="1" applyFont="1" applyFill="1" applyBorder="1" applyAlignment="1">
      <alignment vertical="center" wrapText="1"/>
    </xf>
    <xf numFmtId="168" fontId="4" fillId="0"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4" applyFont="1" applyFill="1" applyBorder="1" applyAlignment="1">
      <alignment horizontal="left" vertical="center" wrapText="1"/>
    </xf>
    <xf numFmtId="0" fontId="4" fillId="2" borderId="5" xfId="4" applyFont="1" applyFill="1" applyBorder="1" applyAlignment="1">
      <alignment horizontal="left" vertical="center" wrapText="1"/>
    </xf>
    <xf numFmtId="0" fontId="4" fillId="2" borderId="10" xfId="4"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4" applyFont="1" applyFill="1" applyBorder="1" applyAlignment="1">
      <alignment horizontal="left" vertical="center" wrapText="1"/>
    </xf>
    <xf numFmtId="0" fontId="6" fillId="2" borderId="6" xfId="3" applyFont="1" applyFill="1" applyBorder="1" applyAlignment="1">
      <alignment horizontal="left" vertical="center" wrapText="1"/>
    </xf>
    <xf numFmtId="0" fontId="6" fillId="2" borderId="5" xfId="3" applyFont="1" applyFill="1" applyBorder="1" applyAlignment="1">
      <alignment horizontal="left" vertical="center" wrapText="1"/>
    </xf>
    <xf numFmtId="0" fontId="6" fillId="2" borderId="10" xfId="3"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3" fillId="2" borderId="6" xfId="4" applyFont="1" applyFill="1" applyBorder="1" applyAlignment="1">
      <alignment horizontal="left" vertical="center" wrapText="1"/>
    </xf>
    <xf numFmtId="0" fontId="3" fillId="2" borderId="5" xfId="4" applyFont="1" applyFill="1" applyBorder="1" applyAlignment="1">
      <alignment horizontal="left" vertical="center" wrapText="1"/>
    </xf>
    <xf numFmtId="0" fontId="3" fillId="2" borderId="10" xfId="4"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173" fontId="3" fillId="2" borderId="2" xfId="0" applyNumberFormat="1" applyFont="1" applyFill="1" applyBorder="1" applyAlignment="1">
      <alignment horizontal="center" vertical="top" wrapText="1"/>
    </xf>
    <xf numFmtId="173" fontId="3" fillId="2" borderId="4" xfId="0" applyNumberFormat="1" applyFont="1" applyFill="1" applyBorder="1" applyAlignment="1">
      <alignment horizontal="center" vertical="top" wrapText="1"/>
    </xf>
    <xf numFmtId="173" fontId="3" fillId="2" borderId="3"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7">
    <cellStyle name="Гиперссылка" xfId="1" builtinId="8"/>
    <cellStyle name="Денежный [0]" xfId="2" builtinId="7"/>
    <cellStyle name="Обычный" xfId="0" builtinId="0"/>
    <cellStyle name="Обычный 2" xfId="3"/>
    <cellStyle name="Обычный 3" xfId="4"/>
    <cellStyle name="Финансовый" xfId="5" builtinId="3"/>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W25"/>
  <sheetViews>
    <sheetView view="pageBreakPreview" zoomScaleNormal="70" zoomScaleSheetLayoutView="100" workbookViewId="0">
      <selection activeCell="A22" sqref="A22"/>
    </sheetView>
  </sheetViews>
  <sheetFormatPr defaultRowHeight="15.75" outlineLevelRow="1"/>
  <cols>
    <col min="1" max="1" width="6.375" style="17" customWidth="1"/>
    <col min="2" max="2" width="24.375" style="18" customWidth="1"/>
    <col min="3" max="3" width="11.75" style="18" customWidth="1"/>
    <col min="4" max="4" width="10.125" style="18" customWidth="1"/>
    <col min="5" max="6" width="9.25" style="18" customWidth="1"/>
    <col min="7" max="8" width="8.5" style="18" customWidth="1"/>
    <col min="9" max="10" width="10.25" style="18" customWidth="1"/>
    <col min="11" max="12" width="10.25" style="160" customWidth="1"/>
    <col min="13" max="16" width="11" style="18" customWidth="1"/>
    <col min="17" max="16384" width="9" style="18"/>
  </cols>
  <sheetData>
    <row r="1" spans="1:17" ht="18.75">
      <c r="A1" s="133"/>
      <c r="J1" s="157" t="s">
        <v>10</v>
      </c>
      <c r="K1" s="157"/>
      <c r="L1" s="157"/>
      <c r="M1" s="157"/>
      <c r="N1" s="157"/>
      <c r="O1" s="205"/>
      <c r="P1" s="157"/>
      <c r="Q1" s="157"/>
    </row>
    <row r="2" spans="1:17" ht="56.25" customHeight="1">
      <c r="J2" s="219" t="s">
        <v>177</v>
      </c>
      <c r="K2" s="219"/>
      <c r="L2" s="219"/>
      <c r="M2" s="219"/>
      <c r="N2" s="219"/>
      <c r="O2" s="219"/>
      <c r="P2" s="219"/>
      <c r="Q2" s="64"/>
    </row>
    <row r="3" spans="1:17">
      <c r="K3" s="18"/>
      <c r="L3" s="18"/>
    </row>
    <row r="4" spans="1:17">
      <c r="K4" s="18"/>
      <c r="L4" s="18"/>
    </row>
    <row r="5" spans="1:17" ht="18.75">
      <c r="A5" s="221" t="s">
        <v>1</v>
      </c>
      <c r="B5" s="221"/>
      <c r="C5" s="221"/>
      <c r="D5" s="221"/>
      <c r="E5" s="221"/>
      <c r="F5" s="221"/>
      <c r="G5" s="221"/>
      <c r="H5" s="221"/>
      <c r="I5" s="221"/>
      <c r="J5" s="221"/>
      <c r="K5" s="221"/>
      <c r="L5" s="221"/>
      <c r="M5" s="221"/>
      <c r="N5" s="221"/>
      <c r="O5" s="221"/>
      <c r="P5" s="221"/>
    </row>
    <row r="6" spans="1:17" ht="18.75">
      <c r="A6" s="221" t="s">
        <v>9</v>
      </c>
      <c r="B6" s="221"/>
      <c r="C6" s="221"/>
      <c r="D6" s="221"/>
      <c r="E6" s="221"/>
      <c r="F6" s="221"/>
      <c r="G6" s="221"/>
      <c r="H6" s="221"/>
      <c r="I6" s="221"/>
      <c r="J6" s="221"/>
      <c r="K6" s="221"/>
      <c r="L6" s="221"/>
      <c r="M6" s="221"/>
      <c r="N6" s="221"/>
      <c r="O6" s="221"/>
      <c r="P6" s="221"/>
    </row>
    <row r="7" spans="1:17" ht="18.75">
      <c r="A7" s="221" t="s">
        <v>7</v>
      </c>
      <c r="B7" s="221"/>
      <c r="C7" s="221"/>
      <c r="D7" s="221"/>
      <c r="E7" s="221"/>
      <c r="F7" s="221"/>
      <c r="G7" s="221"/>
      <c r="H7" s="221"/>
      <c r="I7" s="221"/>
      <c r="J7" s="221"/>
      <c r="K7" s="221"/>
      <c r="L7" s="221"/>
      <c r="M7" s="221"/>
      <c r="N7" s="221"/>
      <c r="O7" s="221"/>
      <c r="P7" s="221"/>
    </row>
    <row r="8" spans="1:17" ht="18.75">
      <c r="A8" s="221" t="s">
        <v>8</v>
      </c>
      <c r="B8" s="221"/>
      <c r="C8" s="221"/>
      <c r="D8" s="221"/>
      <c r="E8" s="221"/>
      <c r="F8" s="221"/>
      <c r="G8" s="221"/>
      <c r="H8" s="221"/>
      <c r="I8" s="221"/>
      <c r="J8" s="221"/>
      <c r="K8" s="221"/>
      <c r="L8" s="221"/>
      <c r="M8" s="221"/>
      <c r="N8" s="221"/>
      <c r="O8" s="221"/>
      <c r="P8" s="221"/>
    </row>
    <row r="9" spans="1:17" ht="18.75">
      <c r="A9" s="19"/>
      <c r="K9" s="18"/>
      <c r="L9" s="18"/>
    </row>
    <row r="10" spans="1:17">
      <c r="A10" s="220" t="s">
        <v>19</v>
      </c>
      <c r="B10" s="220" t="s">
        <v>4</v>
      </c>
      <c r="C10" s="220" t="s">
        <v>2</v>
      </c>
      <c r="D10" s="220" t="s">
        <v>68</v>
      </c>
      <c r="E10" s="220" t="s">
        <v>5</v>
      </c>
      <c r="F10" s="220"/>
      <c r="G10" s="220"/>
      <c r="H10" s="220"/>
      <c r="I10" s="220"/>
      <c r="J10" s="220"/>
      <c r="K10" s="220"/>
      <c r="L10" s="220"/>
      <c r="M10" s="220"/>
      <c r="N10" s="220"/>
      <c r="O10" s="220"/>
      <c r="P10" s="220"/>
    </row>
    <row r="11" spans="1:17" ht="52.5" customHeight="1">
      <c r="A11" s="220"/>
      <c r="B11" s="220"/>
      <c r="C11" s="220"/>
      <c r="D11" s="220"/>
      <c r="E11" s="220" t="s">
        <v>56</v>
      </c>
      <c r="F11" s="220" t="s">
        <v>57</v>
      </c>
      <c r="G11" s="222" t="s">
        <v>60</v>
      </c>
      <c r="H11" s="220" t="s">
        <v>53</v>
      </c>
      <c r="I11" s="220" t="s">
        <v>54</v>
      </c>
      <c r="J11" s="220" t="s">
        <v>55</v>
      </c>
      <c r="K11" s="223" t="s">
        <v>58</v>
      </c>
      <c r="L11" s="223" t="s">
        <v>242</v>
      </c>
      <c r="M11" s="220" t="s">
        <v>6</v>
      </c>
      <c r="N11" s="220"/>
      <c r="O11" s="220"/>
      <c r="P11" s="220"/>
    </row>
    <row r="12" spans="1:17">
      <c r="A12" s="220"/>
      <c r="B12" s="220"/>
      <c r="C12" s="220"/>
      <c r="D12" s="220"/>
      <c r="E12" s="220"/>
      <c r="F12" s="220"/>
      <c r="G12" s="222"/>
      <c r="H12" s="220"/>
      <c r="I12" s="220"/>
      <c r="J12" s="220"/>
      <c r="K12" s="224"/>
      <c r="L12" s="224"/>
      <c r="M12" s="177">
        <v>2022</v>
      </c>
      <c r="N12" s="177">
        <f>M12+1</f>
        <v>2023</v>
      </c>
      <c r="O12" s="203" t="s">
        <v>239</v>
      </c>
      <c r="P12" s="203" t="s">
        <v>59</v>
      </c>
    </row>
    <row r="13" spans="1:17">
      <c r="A13" s="2">
        <v>1</v>
      </c>
      <c r="B13" s="177">
        <v>2</v>
      </c>
      <c r="C13" s="177">
        <v>3</v>
      </c>
      <c r="D13" s="177">
        <v>4</v>
      </c>
      <c r="E13" s="177">
        <v>5</v>
      </c>
      <c r="F13" s="177">
        <v>6</v>
      </c>
      <c r="G13" s="177">
        <v>7</v>
      </c>
      <c r="H13" s="177">
        <v>8</v>
      </c>
      <c r="I13" s="177">
        <v>9</v>
      </c>
      <c r="J13" s="177">
        <v>10</v>
      </c>
      <c r="K13" s="177">
        <v>11</v>
      </c>
      <c r="L13" s="177">
        <v>12</v>
      </c>
      <c r="M13" s="177">
        <v>13</v>
      </c>
      <c r="N13" s="177">
        <v>14</v>
      </c>
      <c r="O13" s="203">
        <v>15</v>
      </c>
      <c r="P13" s="177">
        <v>16</v>
      </c>
    </row>
    <row r="14" spans="1:17">
      <c r="A14" s="2">
        <v>1</v>
      </c>
      <c r="B14" s="230" t="s">
        <v>266</v>
      </c>
      <c r="C14" s="231"/>
      <c r="D14" s="231"/>
      <c r="E14" s="231"/>
      <c r="F14" s="231"/>
      <c r="G14" s="231"/>
      <c r="H14" s="231"/>
      <c r="I14" s="231"/>
      <c r="J14" s="231"/>
      <c r="K14" s="231"/>
      <c r="L14" s="231"/>
      <c r="M14" s="231"/>
      <c r="N14" s="231"/>
      <c r="O14" s="231"/>
      <c r="P14" s="231"/>
    </row>
    <row r="15" spans="1:17" ht="157.5" customHeight="1">
      <c r="A15" s="20" t="s">
        <v>3</v>
      </c>
      <c r="B15" s="99" t="s">
        <v>286</v>
      </c>
      <c r="C15" s="177" t="s">
        <v>87</v>
      </c>
      <c r="D15" s="177">
        <v>100</v>
      </c>
      <c r="E15" s="177">
        <v>100</v>
      </c>
      <c r="F15" s="177">
        <v>100</v>
      </c>
      <c r="G15" s="177">
        <v>100</v>
      </c>
      <c r="H15" s="177">
        <v>100</v>
      </c>
      <c r="I15" s="177">
        <v>100</v>
      </c>
      <c r="J15" s="177">
        <v>100</v>
      </c>
      <c r="K15" s="177">
        <v>100</v>
      </c>
      <c r="L15" s="177">
        <v>100</v>
      </c>
      <c r="M15" s="177">
        <v>100</v>
      </c>
      <c r="N15" s="177">
        <v>100</v>
      </c>
      <c r="O15" s="203">
        <v>100</v>
      </c>
      <c r="P15" s="177">
        <v>100</v>
      </c>
    </row>
    <row r="16" spans="1:17" ht="46.5" customHeight="1">
      <c r="A16" s="22">
        <v>2</v>
      </c>
      <c r="B16" s="230" t="s">
        <v>265</v>
      </c>
      <c r="C16" s="231"/>
      <c r="D16" s="231"/>
      <c r="E16" s="231"/>
      <c r="F16" s="231"/>
      <c r="G16" s="231"/>
      <c r="H16" s="231"/>
      <c r="I16" s="231"/>
      <c r="J16" s="231"/>
      <c r="K16" s="231"/>
      <c r="L16" s="231"/>
      <c r="M16" s="231"/>
      <c r="N16" s="231"/>
      <c r="O16" s="231"/>
      <c r="P16" s="231"/>
    </row>
    <row r="17" spans="1:23" ht="69.75" customHeight="1">
      <c r="A17" s="22" t="s">
        <v>65</v>
      </c>
      <c r="B17" s="21" t="s">
        <v>93</v>
      </c>
      <c r="C17" s="9" t="s">
        <v>98</v>
      </c>
      <c r="D17" s="2">
        <v>122</v>
      </c>
      <c r="E17" s="202">
        <v>122</v>
      </c>
      <c r="F17" s="202">
        <v>4</v>
      </c>
      <c r="G17" s="202">
        <v>143</v>
      </c>
      <c r="H17" s="202">
        <v>143</v>
      </c>
      <c r="I17" s="202">
        <v>145</v>
      </c>
      <c r="J17" s="202">
        <v>125</v>
      </c>
      <c r="K17" s="202">
        <v>103</v>
      </c>
      <c r="L17" s="202">
        <v>100</v>
      </c>
      <c r="M17" s="202" t="s">
        <v>284</v>
      </c>
      <c r="N17" s="202" t="s">
        <v>283</v>
      </c>
      <c r="O17" s="203" t="s">
        <v>283</v>
      </c>
      <c r="P17" s="202" t="s">
        <v>283</v>
      </c>
    </row>
    <row r="18" spans="1:23" s="161" customFormat="1" ht="50.25" customHeight="1">
      <c r="A18" s="192" t="s">
        <v>89</v>
      </c>
      <c r="B18" s="193" t="s">
        <v>223</v>
      </c>
      <c r="C18" s="193" t="s">
        <v>98</v>
      </c>
      <c r="D18" s="188">
        <v>0</v>
      </c>
      <c r="E18" s="188">
        <v>0</v>
      </c>
      <c r="F18" s="188">
        <v>0</v>
      </c>
      <c r="G18" s="188">
        <v>0</v>
      </c>
      <c r="H18" s="188">
        <v>11</v>
      </c>
      <c r="I18" s="188">
        <v>31</v>
      </c>
      <c r="J18" s="188">
        <v>32</v>
      </c>
      <c r="K18" s="188">
        <v>0</v>
      </c>
      <c r="L18" s="188">
        <v>0</v>
      </c>
      <c r="M18" s="188" t="s">
        <v>243</v>
      </c>
      <c r="N18" s="188">
        <v>0</v>
      </c>
      <c r="O18" s="188">
        <v>0</v>
      </c>
      <c r="P18" s="188">
        <v>0</v>
      </c>
    </row>
    <row r="19" spans="1:23" ht="22.5" customHeight="1">
      <c r="A19" s="22">
        <v>3</v>
      </c>
      <c r="B19" s="227" t="s">
        <v>267</v>
      </c>
      <c r="C19" s="228"/>
      <c r="D19" s="228"/>
      <c r="E19" s="228"/>
      <c r="F19" s="228"/>
      <c r="G19" s="228"/>
      <c r="H19" s="228"/>
      <c r="I19" s="228"/>
      <c r="J19" s="228"/>
      <c r="K19" s="228"/>
      <c r="L19" s="228"/>
      <c r="M19" s="228"/>
      <c r="N19" s="228"/>
      <c r="O19" s="228"/>
      <c r="P19" s="229"/>
      <c r="W19" s="18" t="s">
        <v>143</v>
      </c>
    </row>
    <row r="20" spans="1:23" ht="52.5" customHeight="1">
      <c r="A20" s="20" t="s">
        <v>80</v>
      </c>
      <c r="B20" s="21" t="s">
        <v>95</v>
      </c>
      <c r="C20" s="9" t="s">
        <v>97</v>
      </c>
      <c r="D20" s="2"/>
      <c r="E20" s="2">
        <v>20</v>
      </c>
      <c r="F20" s="2">
        <v>20</v>
      </c>
      <c r="G20" s="2">
        <v>4</v>
      </c>
      <c r="H20" s="2" t="s">
        <v>227</v>
      </c>
      <c r="I20" s="2" t="s">
        <v>227</v>
      </c>
      <c r="J20" s="2" t="s">
        <v>227</v>
      </c>
      <c r="K20" s="177">
        <v>4</v>
      </c>
      <c r="L20" s="177">
        <v>4</v>
      </c>
      <c r="M20" s="2" t="s">
        <v>174</v>
      </c>
      <c r="N20" s="2" t="s">
        <v>175</v>
      </c>
      <c r="O20" s="203" t="s">
        <v>176</v>
      </c>
      <c r="P20" s="2" t="s">
        <v>176</v>
      </c>
    </row>
    <row r="21" spans="1:23" ht="51.75" customHeight="1">
      <c r="A21" s="22">
        <v>4</v>
      </c>
      <c r="B21" s="227" t="s">
        <v>268</v>
      </c>
      <c r="C21" s="228"/>
      <c r="D21" s="228"/>
      <c r="E21" s="228"/>
      <c r="F21" s="228"/>
      <c r="G21" s="228"/>
      <c r="H21" s="228"/>
      <c r="I21" s="228"/>
      <c r="J21" s="228"/>
      <c r="K21" s="228"/>
      <c r="L21" s="228"/>
      <c r="M21" s="228"/>
      <c r="N21" s="228"/>
      <c r="O21" s="228"/>
      <c r="P21" s="229"/>
    </row>
    <row r="22" spans="1:23" ht="171.75" customHeight="1">
      <c r="A22" s="20" t="s">
        <v>81</v>
      </c>
      <c r="B22" s="9" t="s">
        <v>96</v>
      </c>
      <c r="C22" s="9" t="s">
        <v>196</v>
      </c>
      <c r="D22" s="9">
        <v>5</v>
      </c>
      <c r="E22" s="9">
        <v>5</v>
      </c>
      <c r="F22" s="9">
        <v>5</v>
      </c>
      <c r="G22" s="9">
        <v>5</v>
      </c>
      <c r="H22" s="9">
        <v>5</v>
      </c>
      <c r="I22" s="9">
        <v>5</v>
      </c>
      <c r="J22" s="9">
        <v>5</v>
      </c>
      <c r="K22" s="178">
        <v>5</v>
      </c>
      <c r="L22" s="178">
        <v>5</v>
      </c>
      <c r="M22" s="9">
        <v>5</v>
      </c>
      <c r="N22" s="9">
        <v>5</v>
      </c>
      <c r="O22" s="204">
        <v>5</v>
      </c>
      <c r="P22" s="9">
        <v>5</v>
      </c>
    </row>
    <row r="23" spans="1:23" ht="110.25" customHeight="1" outlineLevel="1">
      <c r="A23" s="225" t="s">
        <v>197</v>
      </c>
      <c r="B23" s="225"/>
      <c r="C23" s="225"/>
      <c r="D23" s="225"/>
      <c r="E23" s="225"/>
      <c r="F23" s="225"/>
      <c r="G23" s="225"/>
      <c r="H23" s="225"/>
      <c r="I23" s="225"/>
      <c r="J23" s="225"/>
      <c r="K23" s="225"/>
      <c r="L23" s="225"/>
      <c r="M23" s="225"/>
      <c r="N23" s="225"/>
      <c r="O23" s="225"/>
      <c r="P23" s="225"/>
    </row>
    <row r="24" spans="1:23" ht="38.25" hidden="1" customHeight="1">
      <c r="A24" s="226"/>
      <c r="B24" s="226"/>
      <c r="C24" s="226"/>
      <c r="D24" s="226"/>
      <c r="E24" s="226"/>
      <c r="F24" s="226"/>
      <c r="G24" s="226"/>
      <c r="H24" s="226"/>
      <c r="I24" s="226"/>
      <c r="J24" s="226"/>
      <c r="K24" s="226"/>
      <c r="L24" s="226"/>
      <c r="M24" s="226"/>
      <c r="N24" s="226"/>
      <c r="O24" s="226"/>
      <c r="P24" s="226"/>
    </row>
    <row r="25" spans="1:23" ht="18.75">
      <c r="A25" s="19"/>
    </row>
  </sheetData>
  <mergeCells count="25">
    <mergeCell ref="C10:C12"/>
    <mergeCell ref="D10:D12"/>
    <mergeCell ref="F11:F12"/>
    <mergeCell ref="A23:P23"/>
    <mergeCell ref="A24:P24"/>
    <mergeCell ref="B21:P21"/>
    <mergeCell ref="B19:P19"/>
    <mergeCell ref="B14:P14"/>
    <mergeCell ref="B16:P16"/>
    <mergeCell ref="J2:P2"/>
    <mergeCell ref="J11:J12"/>
    <mergeCell ref="M11:P11"/>
    <mergeCell ref="A5:P5"/>
    <mergeCell ref="A6:P6"/>
    <mergeCell ref="G11:G12"/>
    <mergeCell ref="L11:L12"/>
    <mergeCell ref="K11:K12"/>
    <mergeCell ref="E11:E12"/>
    <mergeCell ref="A7:P7"/>
    <mergeCell ref="A8:P8"/>
    <mergeCell ref="H11:H12"/>
    <mergeCell ref="I11:I12"/>
    <mergeCell ref="E10:P10"/>
    <mergeCell ref="A10:A12"/>
    <mergeCell ref="B10:B12"/>
  </mergeCells>
  <pageMargins left="0.78740157480314965" right="0.78740157480314965" top="1.1811023622047245" bottom="0.39370078740157483" header="0.31496062992125984" footer="0.31496062992125984"/>
  <pageSetup paperSize="9" scale="69" fitToHeight="0" orientation="landscape" r:id="rId1"/>
</worksheet>
</file>

<file path=xl/worksheets/sheet10.xml><?xml version="1.0" encoding="utf-8"?>
<worksheet xmlns="http://schemas.openxmlformats.org/spreadsheetml/2006/main" xmlns:r="http://schemas.openxmlformats.org/officeDocument/2006/relationships">
  <sheetPr>
    <tabColor theme="9" tint="0.39997558519241921"/>
  </sheetPr>
  <dimension ref="A1:H19"/>
  <sheetViews>
    <sheetView view="pageBreakPreview" topLeftCell="A19" zoomScale="115" zoomScaleNormal="100" zoomScaleSheetLayoutView="115" workbookViewId="0">
      <selection activeCell="B16" sqref="B16"/>
    </sheetView>
  </sheetViews>
  <sheetFormatPr defaultRowHeight="15.75"/>
  <cols>
    <col min="2" max="2" width="27.375" customWidth="1"/>
    <col min="3" max="3" width="11.375" customWidth="1"/>
    <col min="4" max="4" width="14.75" customWidth="1"/>
    <col min="5" max="8" width="12.125" customWidth="1"/>
    <col min="9" max="9" width="1.25" customWidth="1"/>
  </cols>
  <sheetData>
    <row r="1" spans="1:8" ht="18.75">
      <c r="A1" s="126"/>
      <c r="B1" s="127"/>
      <c r="C1" s="127"/>
      <c r="D1" s="127"/>
      <c r="E1" s="129" t="s">
        <v>195</v>
      </c>
      <c r="G1" s="128"/>
      <c r="H1" s="128"/>
    </row>
    <row r="2" spans="1:8" ht="75.75" customHeight="1">
      <c r="A2" s="126"/>
      <c r="B2" s="127"/>
      <c r="C2" s="127"/>
      <c r="D2" s="127"/>
      <c r="E2" s="262" t="s">
        <v>274</v>
      </c>
      <c r="F2" s="262"/>
      <c r="G2" s="262"/>
      <c r="H2" s="262"/>
    </row>
    <row r="3" spans="1:8">
      <c r="A3" s="126"/>
      <c r="B3" s="127"/>
      <c r="C3" s="127"/>
      <c r="D3" s="127"/>
      <c r="E3" s="127"/>
      <c r="F3" s="127"/>
      <c r="G3" s="127"/>
      <c r="H3" s="127"/>
    </row>
    <row r="4" spans="1:8" ht="18.75">
      <c r="A4" s="263" t="s">
        <v>1</v>
      </c>
      <c r="B4" s="263"/>
      <c r="C4" s="263"/>
      <c r="D4" s="263"/>
      <c r="E4" s="263"/>
      <c r="F4" s="263"/>
      <c r="G4" s="263"/>
      <c r="H4" s="263"/>
    </row>
    <row r="5" spans="1:8" ht="18.75">
      <c r="A5" s="264" t="s">
        <v>269</v>
      </c>
      <c r="B5" s="264"/>
      <c r="C5" s="264"/>
      <c r="D5" s="264"/>
      <c r="E5" s="264"/>
      <c r="F5" s="264"/>
      <c r="G5" s="264"/>
      <c r="H5" s="264"/>
    </row>
    <row r="6" spans="1:8" ht="18.75">
      <c r="A6" s="264" t="s">
        <v>252</v>
      </c>
      <c r="B6" s="264"/>
      <c r="C6" s="264"/>
      <c r="D6" s="264"/>
      <c r="E6" s="264"/>
      <c r="F6" s="264"/>
      <c r="G6" s="264"/>
      <c r="H6" s="264"/>
    </row>
    <row r="8" spans="1:8" ht="15.75" customHeight="1">
      <c r="A8" s="220" t="s">
        <v>19</v>
      </c>
      <c r="B8" s="220" t="s">
        <v>46</v>
      </c>
      <c r="C8" s="220" t="s">
        <v>2</v>
      </c>
      <c r="D8" s="220" t="s">
        <v>47</v>
      </c>
      <c r="E8" s="220" t="s">
        <v>48</v>
      </c>
      <c r="F8" s="220"/>
      <c r="G8" s="220"/>
      <c r="H8" s="220"/>
    </row>
    <row r="9" spans="1:8">
      <c r="A9" s="220"/>
      <c r="B9" s="220"/>
      <c r="C9" s="220"/>
      <c r="D9" s="220"/>
      <c r="E9" s="159" t="s">
        <v>231</v>
      </c>
      <c r="F9" s="159" t="s">
        <v>238</v>
      </c>
      <c r="G9" s="159" t="s">
        <v>239</v>
      </c>
      <c r="H9" s="159" t="s">
        <v>59</v>
      </c>
    </row>
    <row r="10" spans="1:8">
      <c r="A10" s="158">
        <v>1</v>
      </c>
      <c r="B10" s="158">
        <v>2</v>
      </c>
      <c r="C10" s="158">
        <v>3</v>
      </c>
      <c r="D10" s="158">
        <v>4</v>
      </c>
      <c r="E10" s="158">
        <v>5</v>
      </c>
      <c r="F10" s="158">
        <v>6</v>
      </c>
      <c r="G10" s="158">
        <v>7</v>
      </c>
      <c r="H10" s="158">
        <v>8</v>
      </c>
    </row>
    <row r="11" spans="1:8" ht="45.75" customHeight="1">
      <c r="A11" s="259" t="s">
        <v>277</v>
      </c>
      <c r="B11" s="260"/>
      <c r="C11" s="260"/>
      <c r="D11" s="260"/>
      <c r="E11" s="260"/>
      <c r="F11" s="260"/>
      <c r="G11" s="260"/>
      <c r="H11" s="261"/>
    </row>
    <row r="12" spans="1:8" ht="45.75" customHeight="1">
      <c r="A12" s="259" t="s">
        <v>278</v>
      </c>
      <c r="B12" s="260"/>
      <c r="C12" s="260"/>
      <c r="D12" s="260"/>
      <c r="E12" s="260"/>
      <c r="F12" s="260"/>
      <c r="G12" s="260"/>
      <c r="H12" s="261"/>
    </row>
    <row r="13" spans="1:8" ht="115.5" customHeight="1">
      <c r="A13" s="20" t="s">
        <v>3</v>
      </c>
      <c r="B13" s="41" t="s">
        <v>279</v>
      </c>
      <c r="C13" s="180" t="s">
        <v>254</v>
      </c>
      <c r="D13" s="180" t="s">
        <v>63</v>
      </c>
      <c r="E13" s="123">
        <v>1</v>
      </c>
      <c r="F13" s="15">
        <v>1</v>
      </c>
      <c r="G13" s="15">
        <v>1</v>
      </c>
      <c r="H13" s="15">
        <v>1</v>
      </c>
    </row>
    <row r="14" spans="1:8" ht="46.5" customHeight="1">
      <c r="A14" s="259" t="s">
        <v>253</v>
      </c>
      <c r="B14" s="260"/>
      <c r="C14" s="260"/>
      <c r="D14" s="260"/>
      <c r="E14" s="260"/>
      <c r="F14" s="260"/>
      <c r="G14" s="260"/>
      <c r="H14" s="261"/>
    </row>
    <row r="15" spans="1:8" ht="38.25" customHeight="1">
      <c r="A15" s="259" t="s">
        <v>273</v>
      </c>
      <c r="B15" s="260"/>
      <c r="C15" s="260"/>
      <c r="D15" s="260"/>
      <c r="E15" s="260"/>
      <c r="F15" s="260"/>
      <c r="G15" s="260"/>
      <c r="H15" s="261"/>
    </row>
    <row r="16" spans="1:8" ht="165">
      <c r="A16" s="202" t="s">
        <v>64</v>
      </c>
      <c r="B16" s="41" t="s">
        <v>255</v>
      </c>
      <c r="C16" s="202" t="s">
        <v>254</v>
      </c>
      <c r="D16" s="202" t="s">
        <v>63</v>
      </c>
      <c r="E16" s="123">
        <v>1</v>
      </c>
      <c r="F16" s="15">
        <v>1</v>
      </c>
      <c r="G16" s="15">
        <v>1</v>
      </c>
      <c r="H16" s="15">
        <v>1</v>
      </c>
    </row>
    <row r="17" spans="1:8" ht="48" customHeight="1">
      <c r="A17" s="259" t="s">
        <v>280</v>
      </c>
      <c r="B17" s="260"/>
      <c r="C17" s="260"/>
      <c r="D17" s="260"/>
      <c r="E17" s="260"/>
      <c r="F17" s="260"/>
      <c r="G17" s="260"/>
      <c r="H17" s="261"/>
    </row>
    <row r="18" spans="1:8" ht="15.75" customHeight="1">
      <c r="A18" s="259" t="s">
        <v>281</v>
      </c>
      <c r="B18" s="260"/>
      <c r="C18" s="260"/>
      <c r="D18" s="260"/>
      <c r="E18" s="260"/>
      <c r="F18" s="260"/>
      <c r="G18" s="260"/>
      <c r="H18" s="261"/>
    </row>
    <row r="19" spans="1:8" ht="83.25" customHeight="1">
      <c r="A19" s="20" t="s">
        <v>66</v>
      </c>
      <c r="B19" s="41" t="s">
        <v>282</v>
      </c>
      <c r="C19" s="180" t="s">
        <v>254</v>
      </c>
      <c r="D19" s="180" t="s">
        <v>63</v>
      </c>
      <c r="E19" s="123">
        <v>1</v>
      </c>
      <c r="F19" s="15">
        <v>1</v>
      </c>
      <c r="G19" s="15">
        <v>1</v>
      </c>
      <c r="H19" s="15">
        <v>1</v>
      </c>
    </row>
  </sheetData>
  <mergeCells count="15">
    <mergeCell ref="E2:H2"/>
    <mergeCell ref="A8:A9"/>
    <mergeCell ref="B8:B9"/>
    <mergeCell ref="C8:C9"/>
    <mergeCell ref="D8:D9"/>
    <mergeCell ref="E8:H8"/>
    <mergeCell ref="A4:H4"/>
    <mergeCell ref="A5:H5"/>
    <mergeCell ref="A6:H6"/>
    <mergeCell ref="A18:H18"/>
    <mergeCell ref="A15:H15"/>
    <mergeCell ref="A11:H11"/>
    <mergeCell ref="A12:H12"/>
    <mergeCell ref="A14:H14"/>
    <mergeCell ref="A17:H17"/>
  </mergeCells>
  <pageMargins left="0.7" right="0.7" top="0.75" bottom="0.75" header="0.3" footer="0.3"/>
  <pageSetup paperSize="9" scale="8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sheetPr>
    <tabColor theme="9" tint="0.39997558519241921"/>
  </sheetPr>
  <dimension ref="A1:N32"/>
  <sheetViews>
    <sheetView view="pageBreakPreview" topLeftCell="A18" zoomScale="85" zoomScaleNormal="100" zoomScaleSheetLayoutView="85" workbookViewId="0">
      <selection activeCell="I16" sqref="I16"/>
    </sheetView>
  </sheetViews>
  <sheetFormatPr defaultRowHeight="18.75"/>
  <cols>
    <col min="1" max="1" width="4.75" style="218" customWidth="1"/>
    <col min="2" max="2" width="30.125" style="57" customWidth="1"/>
    <col min="3" max="3" width="24.5" style="57" customWidth="1"/>
    <col min="4" max="5" width="7.375" style="57" customWidth="1"/>
    <col min="6" max="6" width="14.5" style="57" customWidth="1"/>
    <col min="7" max="7" width="5.75" style="57" customWidth="1"/>
    <col min="8" max="10" width="12" style="57" customWidth="1"/>
    <col min="11" max="11" width="15.875" style="57" customWidth="1"/>
    <col min="12" max="12" width="42.375" style="57" customWidth="1"/>
    <col min="13" max="16384" width="9" style="57"/>
  </cols>
  <sheetData>
    <row r="1" spans="1:14" ht="93.75" customHeight="1">
      <c r="K1" s="219" t="s">
        <v>291</v>
      </c>
      <c r="L1" s="219"/>
    </row>
    <row r="3" spans="1:14" customFormat="1">
      <c r="A3" s="263" t="s">
        <v>1</v>
      </c>
      <c r="B3" s="263"/>
      <c r="C3" s="263"/>
      <c r="D3" s="263"/>
      <c r="E3" s="263"/>
      <c r="F3" s="263"/>
      <c r="G3" s="263"/>
      <c r="H3" s="263"/>
      <c r="I3" s="263"/>
      <c r="J3" s="263"/>
      <c r="K3" s="263"/>
      <c r="L3" s="263"/>
      <c r="M3" s="263"/>
      <c r="N3" s="263"/>
    </row>
    <row r="4" spans="1:14" customFormat="1" ht="18.75" customHeight="1">
      <c r="A4" s="264" t="s">
        <v>303</v>
      </c>
      <c r="B4" s="264"/>
      <c r="C4" s="264"/>
      <c r="D4" s="264"/>
      <c r="E4" s="264"/>
      <c r="F4" s="264"/>
      <c r="G4" s="264"/>
      <c r="H4" s="264"/>
      <c r="I4" s="264"/>
      <c r="J4" s="264"/>
      <c r="K4" s="264"/>
      <c r="L4" s="264"/>
      <c r="M4" s="264"/>
      <c r="N4" s="264"/>
    </row>
    <row r="5" spans="1:14" customFormat="1" ht="18.75" customHeight="1">
      <c r="A5" s="264" t="s">
        <v>252</v>
      </c>
      <c r="B5" s="264"/>
      <c r="C5" s="264"/>
      <c r="D5" s="264"/>
      <c r="E5" s="264"/>
      <c r="F5" s="264"/>
      <c r="G5" s="264"/>
      <c r="H5" s="264"/>
      <c r="I5" s="264"/>
      <c r="J5" s="264"/>
      <c r="K5" s="264"/>
      <c r="L5" s="264"/>
      <c r="M5" s="264"/>
      <c r="N5" s="264"/>
    </row>
    <row r="7" spans="1:14" ht="18.75" customHeight="1">
      <c r="A7" s="220" t="s">
        <v>19</v>
      </c>
      <c r="B7" s="220" t="s">
        <v>49</v>
      </c>
      <c r="C7" s="220" t="s">
        <v>26</v>
      </c>
      <c r="D7" s="220" t="s">
        <v>24</v>
      </c>
      <c r="E7" s="220"/>
      <c r="F7" s="220"/>
      <c r="G7" s="220"/>
      <c r="H7" s="241"/>
      <c r="I7" s="241"/>
      <c r="J7" s="241"/>
      <c r="K7" s="242"/>
      <c r="L7" s="220" t="s">
        <v>51</v>
      </c>
    </row>
    <row r="8" spans="1:14" ht="117.75" customHeight="1">
      <c r="A8" s="220"/>
      <c r="B8" s="220"/>
      <c r="C8" s="220"/>
      <c r="D8" s="217" t="s">
        <v>26</v>
      </c>
      <c r="E8" s="217" t="s">
        <v>27</v>
      </c>
      <c r="F8" s="217" t="s">
        <v>28</v>
      </c>
      <c r="G8" s="217" t="s">
        <v>29</v>
      </c>
      <c r="H8" s="217">
        <v>2023</v>
      </c>
      <c r="I8" s="217">
        <v>2024</v>
      </c>
      <c r="J8" s="217">
        <v>2025</v>
      </c>
      <c r="K8" s="217" t="s">
        <v>52</v>
      </c>
      <c r="L8" s="220"/>
    </row>
    <row r="9" spans="1:14">
      <c r="A9" s="217">
        <v>1</v>
      </c>
      <c r="B9" s="217">
        <v>2</v>
      </c>
      <c r="C9" s="217">
        <v>3</v>
      </c>
      <c r="D9" s="217">
        <v>4</v>
      </c>
      <c r="E9" s="217">
        <v>5</v>
      </c>
      <c r="F9" s="217">
        <v>6</v>
      </c>
      <c r="G9" s="217">
        <v>7</v>
      </c>
      <c r="H9" s="217">
        <v>9</v>
      </c>
      <c r="I9" s="217">
        <v>10</v>
      </c>
      <c r="J9" s="217">
        <v>11</v>
      </c>
      <c r="K9" s="217">
        <v>12</v>
      </c>
      <c r="L9" s="217">
        <v>13</v>
      </c>
    </row>
    <row r="10" spans="1:14" s="58" customFormat="1">
      <c r="A10" s="237" t="s">
        <v>293</v>
      </c>
      <c r="B10" s="238"/>
      <c r="C10" s="238"/>
      <c r="D10" s="238"/>
      <c r="E10" s="238"/>
      <c r="F10" s="238"/>
      <c r="G10" s="238"/>
      <c r="H10" s="238"/>
      <c r="I10" s="238"/>
      <c r="J10" s="238"/>
      <c r="K10" s="238"/>
      <c r="L10" s="240"/>
    </row>
    <row r="11" spans="1:14" s="58" customFormat="1" ht="35.25" customHeight="1">
      <c r="A11" s="237" t="s">
        <v>292</v>
      </c>
      <c r="B11" s="238"/>
      <c r="C11" s="238"/>
      <c r="D11" s="238"/>
      <c r="E11" s="238"/>
      <c r="F11" s="238"/>
      <c r="G11" s="238"/>
      <c r="H11" s="239"/>
      <c r="I11" s="239"/>
      <c r="J11" s="239"/>
      <c r="K11" s="238"/>
      <c r="L11" s="240"/>
    </row>
    <row r="12" spans="1:14" ht="94.5">
      <c r="A12" s="20" t="s">
        <v>3</v>
      </c>
      <c r="B12" s="172" t="s">
        <v>294</v>
      </c>
      <c r="C12" s="216" t="s">
        <v>72</v>
      </c>
      <c r="D12" s="217">
        <v>242</v>
      </c>
      <c r="E12" s="59" t="s">
        <v>295</v>
      </c>
      <c r="F12" s="217">
        <v>1150083000</v>
      </c>
      <c r="G12" s="52">
        <v>244</v>
      </c>
      <c r="H12" s="132">
        <v>543.625</v>
      </c>
      <c r="I12" s="132">
        <v>543.625</v>
      </c>
      <c r="J12" s="132">
        <v>543.625</v>
      </c>
      <c r="K12" s="130">
        <f t="shared" ref="K12:K20" si="0">SUM(H12:J12)</f>
        <v>1630.875</v>
      </c>
      <c r="L12" s="1" t="s">
        <v>279</v>
      </c>
    </row>
    <row r="13" spans="1:14" s="64" customFormat="1" ht="31.5">
      <c r="A13" s="61"/>
      <c r="B13" s="216" t="s">
        <v>298</v>
      </c>
      <c r="C13" s="61" t="s">
        <v>31</v>
      </c>
      <c r="D13" s="61" t="s">
        <v>31</v>
      </c>
      <c r="E13" s="61" t="s">
        <v>31</v>
      </c>
      <c r="F13" s="61" t="s">
        <v>31</v>
      </c>
      <c r="G13" s="62" t="s">
        <v>31</v>
      </c>
      <c r="H13" s="63">
        <f>H12</f>
        <v>543.625</v>
      </c>
      <c r="I13" s="63">
        <f t="shared" ref="I13:K13" si="1">I12</f>
        <v>543.625</v>
      </c>
      <c r="J13" s="63">
        <f t="shared" si="1"/>
        <v>543.625</v>
      </c>
      <c r="K13" s="63">
        <f t="shared" si="1"/>
        <v>1630.875</v>
      </c>
      <c r="L13" s="62"/>
    </row>
    <row r="14" spans="1:14" s="58" customFormat="1">
      <c r="A14" s="237" t="s">
        <v>297</v>
      </c>
      <c r="B14" s="238"/>
      <c r="C14" s="238"/>
      <c r="D14" s="238"/>
      <c r="E14" s="238"/>
      <c r="F14" s="238"/>
      <c r="G14" s="238"/>
      <c r="H14" s="238"/>
      <c r="I14" s="238"/>
      <c r="J14" s="238"/>
      <c r="K14" s="238"/>
      <c r="L14" s="240"/>
    </row>
    <row r="15" spans="1:14" s="58" customFormat="1" ht="35.25" customHeight="1">
      <c r="A15" s="237" t="s">
        <v>296</v>
      </c>
      <c r="B15" s="238"/>
      <c r="C15" s="238"/>
      <c r="D15" s="238"/>
      <c r="E15" s="238"/>
      <c r="F15" s="238"/>
      <c r="G15" s="238"/>
      <c r="H15" s="239"/>
      <c r="I15" s="239"/>
      <c r="J15" s="239"/>
      <c r="K15" s="238"/>
      <c r="L15" s="240"/>
    </row>
    <row r="16" spans="1:14" ht="189">
      <c r="A16" s="20" t="s">
        <v>67</v>
      </c>
      <c r="B16" s="172" t="s">
        <v>304</v>
      </c>
      <c r="C16" s="216" t="s">
        <v>251</v>
      </c>
      <c r="D16" s="217">
        <v>241</v>
      </c>
      <c r="E16" s="59" t="s">
        <v>119</v>
      </c>
      <c r="F16" s="217">
        <v>1150084370</v>
      </c>
      <c r="G16" s="217">
        <v>540</v>
      </c>
      <c r="H16" s="60">
        <v>100</v>
      </c>
      <c r="I16" s="60">
        <v>100</v>
      </c>
      <c r="J16" s="60">
        <v>100</v>
      </c>
      <c r="K16" s="130">
        <f t="shared" si="0"/>
        <v>300</v>
      </c>
      <c r="L16" s="1" t="s">
        <v>305</v>
      </c>
    </row>
    <row r="17" spans="1:12" s="64" customFormat="1" ht="31.5">
      <c r="A17" s="61"/>
      <c r="B17" s="216" t="s">
        <v>298</v>
      </c>
      <c r="C17" s="61" t="s">
        <v>31</v>
      </c>
      <c r="D17" s="61" t="s">
        <v>31</v>
      </c>
      <c r="E17" s="61" t="s">
        <v>31</v>
      </c>
      <c r="F17" s="61" t="s">
        <v>31</v>
      </c>
      <c r="G17" s="62" t="s">
        <v>31</v>
      </c>
      <c r="H17" s="63">
        <f>H16</f>
        <v>100</v>
      </c>
      <c r="I17" s="63">
        <f t="shared" ref="I17" si="2">I16</f>
        <v>100</v>
      </c>
      <c r="J17" s="63">
        <f t="shared" ref="J17" si="3">J16</f>
        <v>100</v>
      </c>
      <c r="K17" s="63">
        <f t="shared" ref="K17" si="4">K16</f>
        <v>300</v>
      </c>
      <c r="L17" s="62"/>
    </row>
    <row r="18" spans="1:12" s="58" customFormat="1">
      <c r="A18" s="237" t="s">
        <v>300</v>
      </c>
      <c r="B18" s="238"/>
      <c r="C18" s="238"/>
      <c r="D18" s="238"/>
      <c r="E18" s="238"/>
      <c r="F18" s="238"/>
      <c r="G18" s="238"/>
      <c r="H18" s="238"/>
      <c r="I18" s="238"/>
      <c r="J18" s="238"/>
      <c r="K18" s="238"/>
      <c r="L18" s="240"/>
    </row>
    <row r="19" spans="1:12" s="58" customFormat="1" ht="35.25" customHeight="1">
      <c r="A19" s="237" t="s">
        <v>299</v>
      </c>
      <c r="B19" s="238"/>
      <c r="C19" s="238"/>
      <c r="D19" s="238"/>
      <c r="E19" s="238"/>
      <c r="F19" s="238"/>
      <c r="G19" s="238"/>
      <c r="H19" s="239"/>
      <c r="I19" s="239"/>
      <c r="J19" s="239"/>
      <c r="K19" s="238"/>
      <c r="L19" s="240"/>
    </row>
    <row r="20" spans="1:12" ht="114.75" customHeight="1">
      <c r="A20" s="59" t="s">
        <v>289</v>
      </c>
      <c r="B20" s="172" t="s">
        <v>301</v>
      </c>
      <c r="C20" s="216" t="s">
        <v>72</v>
      </c>
      <c r="D20" s="217">
        <v>242</v>
      </c>
      <c r="E20" s="59" t="s">
        <v>302</v>
      </c>
      <c r="F20" s="217">
        <v>1150084770</v>
      </c>
      <c r="G20" s="217">
        <v>811</v>
      </c>
      <c r="H20" s="60">
        <v>2647.1498299999998</v>
      </c>
      <c r="I20" s="60">
        <v>0</v>
      </c>
      <c r="J20" s="60">
        <v>0</v>
      </c>
      <c r="K20" s="130">
        <f t="shared" si="0"/>
        <v>2647.1498299999998</v>
      </c>
      <c r="L20" s="214" t="s">
        <v>282</v>
      </c>
    </row>
    <row r="21" spans="1:12" s="64" customFormat="1" ht="31.5">
      <c r="A21" s="61"/>
      <c r="B21" s="216" t="s">
        <v>298</v>
      </c>
      <c r="C21" s="61" t="s">
        <v>31</v>
      </c>
      <c r="D21" s="61" t="s">
        <v>31</v>
      </c>
      <c r="E21" s="61" t="s">
        <v>31</v>
      </c>
      <c r="F21" s="61" t="s">
        <v>31</v>
      </c>
      <c r="G21" s="62" t="s">
        <v>31</v>
      </c>
      <c r="H21" s="63">
        <f>H20</f>
        <v>2647.1498299999998</v>
      </c>
      <c r="I21" s="63">
        <f t="shared" ref="I21" si="5">I20</f>
        <v>0</v>
      </c>
      <c r="J21" s="63">
        <f t="shared" ref="J21" si="6">J20</f>
        <v>0</v>
      </c>
      <c r="K21" s="63">
        <f t="shared" ref="K21" si="7">K20</f>
        <v>2647.1498299999998</v>
      </c>
      <c r="L21" s="62"/>
    </row>
    <row r="25" spans="1:12">
      <c r="H25" s="65"/>
      <c r="I25" s="65"/>
      <c r="J25" s="65"/>
      <c r="K25" s="65"/>
    </row>
    <row r="26" spans="1:12">
      <c r="H26" s="65"/>
      <c r="I26" s="65"/>
      <c r="J26" s="65"/>
      <c r="K26" s="65"/>
    </row>
    <row r="27" spans="1:12">
      <c r="H27" s="65"/>
      <c r="I27" s="65"/>
      <c r="J27" s="65"/>
      <c r="K27" s="65"/>
    </row>
    <row r="28" spans="1:12">
      <c r="H28" s="65"/>
      <c r="I28" s="65"/>
      <c r="J28" s="65"/>
      <c r="K28" s="65"/>
    </row>
    <row r="29" spans="1:12">
      <c r="H29" s="66"/>
      <c r="I29" s="66"/>
      <c r="J29" s="66"/>
      <c r="K29" s="66"/>
    </row>
    <row r="30" spans="1:12">
      <c r="H30" s="65"/>
      <c r="I30" s="65"/>
      <c r="J30" s="65"/>
      <c r="K30" s="65"/>
    </row>
    <row r="31" spans="1:12">
      <c r="H31" s="65"/>
      <c r="I31" s="65"/>
      <c r="J31" s="65"/>
      <c r="K31" s="65"/>
    </row>
    <row r="32" spans="1:12">
      <c r="H32" s="65"/>
      <c r="I32" s="65"/>
      <c r="J32" s="65"/>
      <c r="K32" s="65"/>
    </row>
  </sheetData>
  <mergeCells count="16">
    <mergeCell ref="A15:L15"/>
    <mergeCell ref="A18:L18"/>
    <mergeCell ref="A19:L19"/>
    <mergeCell ref="A10:L10"/>
    <mergeCell ref="A11:L11"/>
    <mergeCell ref="A3:N3"/>
    <mergeCell ref="A4:N4"/>
    <mergeCell ref="A5:N5"/>
    <mergeCell ref="A14:L14"/>
    <mergeCell ref="K1:L1"/>
    <mergeCell ref="A7:A8"/>
    <mergeCell ref="B7:B8"/>
    <mergeCell ref="C7:C8"/>
    <mergeCell ref="D7:G7"/>
    <mergeCell ref="H7:K7"/>
    <mergeCell ref="L7:L8"/>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12.xml><?xml version="1.0" encoding="utf-8"?>
<worksheet xmlns="http://schemas.openxmlformats.org/spreadsheetml/2006/main" xmlns:r="http://schemas.openxmlformats.org/officeDocument/2006/relationships">
  <sheetPr>
    <tabColor theme="9" tint="0.39997558519241921"/>
  </sheetPr>
  <dimension ref="A1"/>
  <sheetViews>
    <sheetView workbookViewId="0"/>
  </sheetViews>
  <sheetFormatPr defaultRowHeight="15.75"/>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9" tint="0.39997558519241921"/>
  </sheetPr>
  <dimension ref="A1:L30"/>
  <sheetViews>
    <sheetView view="pageBreakPreview" topLeftCell="A4" zoomScaleNormal="100" zoomScaleSheetLayoutView="100" workbookViewId="0">
      <selection activeCell="A9" sqref="A9:E9"/>
    </sheetView>
  </sheetViews>
  <sheetFormatPr defaultRowHeight="15.75"/>
  <cols>
    <col min="1" max="1" width="6.625" style="17" customWidth="1"/>
    <col min="2" max="2" width="15.75" style="18" customWidth="1"/>
    <col min="3" max="3" width="62.125" style="18" customWidth="1"/>
    <col min="4" max="5" width="16.375" style="18" customWidth="1"/>
    <col min="6" max="16384" width="9" style="18"/>
  </cols>
  <sheetData>
    <row r="1" spans="1:12" ht="18.75">
      <c r="D1" s="113" t="s">
        <v>271</v>
      </c>
      <c r="E1" s="57"/>
    </row>
    <row r="2" spans="1:12" ht="132.75" customHeight="1">
      <c r="D2" s="219" t="s">
        <v>180</v>
      </c>
      <c r="E2" s="219"/>
    </row>
    <row r="3" spans="1:12" ht="18.75">
      <c r="A3" s="19"/>
    </row>
    <row r="4" spans="1:12" ht="18.75">
      <c r="A4" s="19"/>
    </row>
    <row r="5" spans="1:12" ht="18.75">
      <c r="A5" s="221" t="s">
        <v>0</v>
      </c>
      <c r="B5" s="221"/>
      <c r="C5" s="221"/>
      <c r="D5" s="221"/>
      <c r="E5" s="221"/>
    </row>
    <row r="6" spans="1:12" ht="18.75">
      <c r="A6" s="221" t="s">
        <v>16</v>
      </c>
      <c r="B6" s="221"/>
      <c r="C6" s="221"/>
      <c r="D6" s="221"/>
      <c r="E6" s="221"/>
    </row>
    <row r="7" spans="1:12" ht="18.75">
      <c r="A7" s="221" t="s">
        <v>17</v>
      </c>
      <c r="B7" s="221"/>
      <c r="C7" s="221"/>
      <c r="D7" s="221"/>
      <c r="E7" s="221"/>
    </row>
    <row r="8" spans="1:12" ht="18.75">
      <c r="A8" s="221" t="s">
        <v>18</v>
      </c>
      <c r="B8" s="221"/>
      <c r="C8" s="221"/>
      <c r="D8" s="221"/>
      <c r="E8" s="221"/>
    </row>
    <row r="9" spans="1:12" ht="18.75">
      <c r="A9" s="221" t="s">
        <v>178</v>
      </c>
      <c r="B9" s="221"/>
      <c r="C9" s="221"/>
      <c r="D9" s="221"/>
      <c r="E9" s="221"/>
    </row>
    <row r="10" spans="1:12" ht="18.75">
      <c r="A10" s="19"/>
    </row>
    <row r="11" spans="1:12" ht="63">
      <c r="A11" s="2" t="s">
        <v>19</v>
      </c>
      <c r="B11" s="2" t="s">
        <v>11</v>
      </c>
      <c r="C11" s="2" t="s">
        <v>12</v>
      </c>
      <c r="D11" s="2" t="s">
        <v>13</v>
      </c>
      <c r="E11" s="2" t="s">
        <v>14</v>
      </c>
    </row>
    <row r="12" spans="1:12">
      <c r="A12" s="2">
        <v>1</v>
      </c>
      <c r="B12" s="2">
        <v>2</v>
      </c>
      <c r="C12" s="2">
        <v>3</v>
      </c>
      <c r="D12" s="2">
        <v>4</v>
      </c>
      <c r="E12" s="2">
        <v>5</v>
      </c>
    </row>
    <row r="13" spans="1:12" ht="54.75" customHeight="1">
      <c r="A13" s="23">
        <v>1</v>
      </c>
      <c r="B13" s="237" t="s">
        <v>142</v>
      </c>
      <c r="C13" s="238"/>
      <c r="D13" s="238"/>
      <c r="E13" s="240"/>
      <c r="H13" s="232"/>
      <c r="I13" s="232"/>
      <c r="J13" s="232"/>
      <c r="K13" s="232"/>
      <c r="L13" s="232"/>
    </row>
    <row r="14" spans="1:12" ht="48.75" customHeight="1">
      <c r="A14" s="223" t="s">
        <v>3</v>
      </c>
      <c r="B14" s="268" t="s">
        <v>145</v>
      </c>
      <c r="C14" s="228"/>
      <c r="D14" s="228"/>
      <c r="E14" s="229"/>
    </row>
    <row r="15" spans="1:12" ht="26.25" customHeight="1">
      <c r="A15" s="224"/>
      <c r="B15" s="268" t="s">
        <v>188</v>
      </c>
      <c r="C15" s="228"/>
      <c r="D15" s="228"/>
      <c r="E15" s="229"/>
    </row>
    <row r="16" spans="1:12" ht="81.75" customHeight="1">
      <c r="A16" s="2" t="s">
        <v>83</v>
      </c>
      <c r="B16" s="24" t="s">
        <v>151</v>
      </c>
      <c r="C16" s="24" t="s">
        <v>152</v>
      </c>
      <c r="D16" s="24" t="s">
        <v>72</v>
      </c>
      <c r="E16" s="25" t="s">
        <v>86</v>
      </c>
    </row>
    <row r="17" spans="1:5" ht="81" customHeight="1">
      <c r="A17" s="2" t="s">
        <v>144</v>
      </c>
      <c r="B17" s="25" t="s">
        <v>155</v>
      </c>
      <c r="C17" s="151" t="s">
        <v>156</v>
      </c>
      <c r="D17" s="25" t="s">
        <v>72</v>
      </c>
      <c r="E17" s="25" t="s">
        <v>229</v>
      </c>
    </row>
    <row r="18" spans="1:5" ht="76.5" customHeight="1">
      <c r="A18" s="26">
        <v>2</v>
      </c>
      <c r="B18" s="237" t="s">
        <v>222</v>
      </c>
      <c r="C18" s="238"/>
      <c r="D18" s="238"/>
      <c r="E18" s="240"/>
    </row>
    <row r="19" spans="1:5" ht="32.25" customHeight="1">
      <c r="A19" s="223" t="s">
        <v>89</v>
      </c>
      <c r="B19" s="268" t="s">
        <v>157</v>
      </c>
      <c r="C19" s="228"/>
      <c r="D19" s="228"/>
      <c r="E19" s="229"/>
    </row>
    <row r="20" spans="1:5" ht="26.25" customHeight="1">
      <c r="A20" s="224"/>
      <c r="B20" s="268" t="s">
        <v>146</v>
      </c>
      <c r="C20" s="228"/>
      <c r="D20" s="228"/>
      <c r="E20" s="229"/>
    </row>
    <row r="21" spans="1:5" ht="82.5" customHeight="1">
      <c r="A21" s="2" t="s">
        <v>147</v>
      </c>
      <c r="B21" s="25" t="s">
        <v>151</v>
      </c>
      <c r="C21" s="24" t="s">
        <v>153</v>
      </c>
      <c r="D21" s="24" t="s">
        <v>72</v>
      </c>
      <c r="E21" s="25" t="s">
        <v>86</v>
      </c>
    </row>
    <row r="22" spans="1:5" s="161" customFormat="1" ht="82.5" customHeight="1">
      <c r="A22" s="202" t="s">
        <v>245</v>
      </c>
      <c r="B22" s="25" t="s">
        <v>150</v>
      </c>
      <c r="C22" s="24" t="s">
        <v>246</v>
      </c>
      <c r="D22" s="24" t="s">
        <v>61</v>
      </c>
      <c r="E22" s="25" t="s">
        <v>247</v>
      </c>
    </row>
    <row r="23" spans="1:5" ht="41.25" customHeight="1">
      <c r="A23" s="26">
        <v>3</v>
      </c>
      <c r="B23" s="237" t="s">
        <v>94</v>
      </c>
      <c r="C23" s="238"/>
      <c r="D23" s="238"/>
      <c r="E23" s="240"/>
    </row>
    <row r="24" spans="1:5" ht="33" customHeight="1">
      <c r="A24" s="223" t="s">
        <v>80</v>
      </c>
      <c r="B24" s="268" t="s">
        <v>148</v>
      </c>
      <c r="C24" s="228"/>
      <c r="D24" s="228"/>
      <c r="E24" s="229"/>
    </row>
    <row r="25" spans="1:5" ht="26.25" customHeight="1">
      <c r="A25" s="224"/>
      <c r="B25" s="268" t="s">
        <v>189</v>
      </c>
      <c r="C25" s="228"/>
      <c r="D25" s="228"/>
      <c r="E25" s="229"/>
    </row>
    <row r="26" spans="1:5" ht="81.75" customHeight="1">
      <c r="A26" s="2" t="s">
        <v>84</v>
      </c>
      <c r="B26" s="24" t="s">
        <v>150</v>
      </c>
      <c r="C26" s="24" t="s">
        <v>154</v>
      </c>
      <c r="D26" s="24" t="s">
        <v>72</v>
      </c>
      <c r="E26" s="25" t="s">
        <v>86</v>
      </c>
    </row>
    <row r="27" spans="1:5" ht="75" customHeight="1">
      <c r="A27" s="26">
        <v>4</v>
      </c>
      <c r="B27" s="237" t="s">
        <v>194</v>
      </c>
      <c r="C27" s="238"/>
      <c r="D27" s="238"/>
      <c r="E27" s="240"/>
    </row>
    <row r="28" spans="1:5" ht="51" customHeight="1">
      <c r="A28" s="223" t="s">
        <v>81</v>
      </c>
      <c r="B28" s="265" t="s">
        <v>149</v>
      </c>
      <c r="C28" s="266"/>
      <c r="D28" s="266"/>
      <c r="E28" s="267"/>
    </row>
    <row r="29" spans="1:5" ht="24.75" customHeight="1">
      <c r="A29" s="224"/>
      <c r="B29" s="265" t="s">
        <v>190</v>
      </c>
      <c r="C29" s="266"/>
      <c r="D29" s="266"/>
      <c r="E29" s="267"/>
    </row>
    <row r="30" spans="1:5" ht="119.25" customHeight="1">
      <c r="A30" s="2" t="s">
        <v>85</v>
      </c>
      <c r="B30" s="27" t="s">
        <v>155</v>
      </c>
      <c r="C30" s="151" t="s">
        <v>158</v>
      </c>
      <c r="D30" s="25" t="s">
        <v>72</v>
      </c>
      <c r="E30" s="25" t="s">
        <v>229</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xl/worksheets/sheet14.xml><?xml version="1.0" encoding="utf-8"?>
<worksheet xmlns="http://schemas.openxmlformats.org/spreadsheetml/2006/main" xmlns:r="http://schemas.openxmlformats.org/officeDocument/2006/relationships">
  <sheetPr>
    <tabColor theme="9" tint="0.39997558519241921"/>
    <pageSetUpPr fitToPage="1"/>
  </sheetPr>
  <dimension ref="A1:R39"/>
  <sheetViews>
    <sheetView view="pageBreakPreview" topLeftCell="A16" zoomScale="85" zoomScaleNormal="85" zoomScaleSheetLayoutView="85" workbookViewId="0">
      <selection activeCell="I39" sqref="I39"/>
    </sheetView>
  </sheetViews>
  <sheetFormatPr defaultRowHeight="15.75"/>
  <cols>
    <col min="1" max="1" width="4.875" style="17" customWidth="1"/>
    <col min="2" max="2" width="15.75" style="18" customWidth="1"/>
    <col min="3" max="3" width="30" style="18" customWidth="1"/>
    <col min="4" max="4" width="45.125" style="18" customWidth="1"/>
    <col min="5" max="5" width="9" style="17"/>
    <col min="6" max="7" width="6.25" style="18" customWidth="1"/>
    <col min="8" max="8" width="6" style="18" customWidth="1"/>
    <col min="9" max="9" width="13.875" style="18" customWidth="1"/>
    <col min="10" max="11" width="12.25" style="18" customWidth="1"/>
    <col min="12" max="12" width="14.25" style="18" customWidth="1"/>
    <col min="13" max="14" width="10.875" style="18" bestFit="1" customWidth="1"/>
    <col min="15" max="16384" width="9" style="18"/>
  </cols>
  <sheetData>
    <row r="1" spans="1:14">
      <c r="A1" s="135"/>
      <c r="E1" s="135"/>
    </row>
    <row r="2" spans="1:14" ht="15.75" customHeight="1">
      <c r="I2" s="269" t="s">
        <v>272</v>
      </c>
      <c r="J2" s="269"/>
      <c r="K2" s="269"/>
      <c r="L2" s="269"/>
    </row>
    <row r="3" spans="1:14" ht="73.5" customHeight="1">
      <c r="I3" s="219" t="s">
        <v>179</v>
      </c>
      <c r="J3" s="219"/>
      <c r="K3" s="219"/>
      <c r="L3" s="219"/>
    </row>
    <row r="4" spans="1:14" ht="18.75">
      <c r="A4" s="19"/>
    </row>
    <row r="5" spans="1:14" ht="18.75">
      <c r="A5" s="19"/>
    </row>
    <row r="6" spans="1:14" ht="18.75">
      <c r="A6" s="221" t="s">
        <v>0</v>
      </c>
      <c r="B6" s="221"/>
      <c r="C6" s="221"/>
      <c r="D6" s="221"/>
      <c r="E6" s="221"/>
      <c r="F6" s="221"/>
      <c r="G6" s="221"/>
      <c r="H6" s="221"/>
      <c r="I6" s="221"/>
      <c r="J6" s="221"/>
      <c r="K6" s="221"/>
      <c r="L6" s="221"/>
    </row>
    <row r="7" spans="1:14" ht="18.75">
      <c r="A7" s="221" t="s">
        <v>78</v>
      </c>
      <c r="B7" s="221"/>
      <c r="C7" s="221"/>
      <c r="D7" s="221"/>
      <c r="E7" s="221"/>
      <c r="F7" s="221"/>
      <c r="G7" s="221"/>
      <c r="H7" s="221"/>
      <c r="I7" s="221"/>
      <c r="J7" s="221"/>
      <c r="K7" s="221"/>
      <c r="L7" s="221"/>
    </row>
    <row r="8" spans="1:14" ht="18.75">
      <c r="A8" s="221" t="s">
        <v>79</v>
      </c>
      <c r="B8" s="221"/>
      <c r="C8" s="221"/>
      <c r="D8" s="221"/>
      <c r="E8" s="221"/>
      <c r="F8" s="221"/>
      <c r="G8" s="221"/>
      <c r="H8" s="221"/>
      <c r="I8" s="221"/>
      <c r="J8" s="221"/>
      <c r="K8" s="221"/>
      <c r="L8" s="221"/>
    </row>
    <row r="9" spans="1:14" ht="18.75">
      <c r="A9" s="221" t="s">
        <v>36</v>
      </c>
      <c r="B9" s="221"/>
      <c r="C9" s="221"/>
      <c r="D9" s="221"/>
      <c r="E9" s="221"/>
      <c r="F9" s="221"/>
      <c r="G9" s="221"/>
      <c r="H9" s="221"/>
      <c r="I9" s="221"/>
      <c r="J9" s="221"/>
      <c r="K9" s="221"/>
      <c r="L9" s="221"/>
    </row>
    <row r="10" spans="1:14" ht="18.75">
      <c r="L10" s="32" t="s">
        <v>20</v>
      </c>
    </row>
    <row r="11" spans="1:14" ht="86.25" customHeight="1">
      <c r="A11" s="220" t="s">
        <v>19</v>
      </c>
      <c r="B11" s="220" t="s">
        <v>33</v>
      </c>
      <c r="C11" s="220" t="s">
        <v>34</v>
      </c>
      <c r="D11" s="220" t="s">
        <v>23</v>
      </c>
      <c r="E11" s="220" t="s">
        <v>24</v>
      </c>
      <c r="F11" s="220"/>
      <c r="G11" s="220"/>
      <c r="H11" s="220"/>
      <c r="I11" s="124">
        <v>2023</v>
      </c>
      <c r="J11" s="124">
        <v>2024</v>
      </c>
      <c r="K11" s="101">
        <v>2025</v>
      </c>
      <c r="L11" s="220" t="s">
        <v>25</v>
      </c>
    </row>
    <row r="12" spans="1:14">
      <c r="A12" s="220"/>
      <c r="B12" s="220"/>
      <c r="C12" s="220"/>
      <c r="D12" s="220"/>
      <c r="E12" s="2" t="s">
        <v>26</v>
      </c>
      <c r="F12" s="2" t="s">
        <v>27</v>
      </c>
      <c r="G12" s="2" t="s">
        <v>28</v>
      </c>
      <c r="H12" s="2" t="s">
        <v>29</v>
      </c>
      <c r="I12" s="2" t="s">
        <v>30</v>
      </c>
      <c r="J12" s="2" t="s">
        <v>30</v>
      </c>
      <c r="K12" s="101" t="s">
        <v>30</v>
      </c>
      <c r="L12" s="220"/>
    </row>
    <row r="13" spans="1:14">
      <c r="A13" s="2">
        <v>1</v>
      </c>
      <c r="B13" s="2">
        <v>2</v>
      </c>
      <c r="C13" s="2">
        <v>3</v>
      </c>
      <c r="D13" s="2">
        <v>4</v>
      </c>
      <c r="E13" s="2">
        <v>5</v>
      </c>
      <c r="F13" s="2">
        <v>6</v>
      </c>
      <c r="G13" s="2">
        <v>7</v>
      </c>
      <c r="H13" s="2">
        <v>8</v>
      </c>
      <c r="I13" s="2">
        <v>11</v>
      </c>
      <c r="J13" s="2">
        <v>12</v>
      </c>
      <c r="K13" s="101">
        <v>12</v>
      </c>
      <c r="L13" s="2">
        <v>13</v>
      </c>
    </row>
    <row r="14" spans="1:14" s="45" customFormat="1" ht="31.5">
      <c r="A14" s="280">
        <v>1</v>
      </c>
      <c r="B14" s="279" t="s">
        <v>39</v>
      </c>
      <c r="C14" s="279" t="s">
        <v>100</v>
      </c>
      <c r="D14" s="163" t="s">
        <v>77</v>
      </c>
      <c r="E14" s="164" t="s">
        <v>31</v>
      </c>
      <c r="F14" s="164" t="s">
        <v>31</v>
      </c>
      <c r="G14" s="164" t="s">
        <v>31</v>
      </c>
      <c r="H14" s="165" t="s">
        <v>31</v>
      </c>
      <c r="I14" s="166">
        <f>I16+I17</f>
        <v>161475.99739999999</v>
      </c>
      <c r="J14" s="166">
        <f>J16+J17+J34</f>
        <v>101512.96089</v>
      </c>
      <c r="K14" s="166">
        <f>K16+K17+K34</f>
        <v>101512.96089</v>
      </c>
      <c r="L14" s="166">
        <f>L16+L17</f>
        <v>364301.91918000003</v>
      </c>
      <c r="M14" s="44" t="e">
        <f>#REF!+I14+J14+K14-L14</f>
        <v>#REF!</v>
      </c>
      <c r="N14" s="44"/>
    </row>
    <row r="15" spans="1:14" s="45" customFormat="1">
      <c r="A15" s="280"/>
      <c r="B15" s="279"/>
      <c r="C15" s="279"/>
      <c r="D15" s="43" t="s">
        <v>32</v>
      </c>
      <c r="E15" s="8"/>
      <c r="F15" s="8" t="s">
        <v>31</v>
      </c>
      <c r="G15" s="8" t="s">
        <v>31</v>
      </c>
      <c r="H15" s="6" t="s">
        <v>31</v>
      </c>
      <c r="I15" s="7"/>
      <c r="J15" s="7"/>
      <c r="K15" s="7"/>
      <c r="L15" s="7"/>
      <c r="M15" s="44" t="e">
        <f>#REF!+I15+J15+K15-L15</f>
        <v>#REF!</v>
      </c>
    </row>
    <row r="16" spans="1:14" s="45" customFormat="1">
      <c r="A16" s="280"/>
      <c r="B16" s="279"/>
      <c r="C16" s="279"/>
      <c r="D16" s="43" t="s">
        <v>61</v>
      </c>
      <c r="E16" s="8">
        <v>241</v>
      </c>
      <c r="F16" s="8" t="s">
        <v>31</v>
      </c>
      <c r="G16" s="8" t="s">
        <v>31</v>
      </c>
      <c r="H16" s="6" t="s">
        <v>31</v>
      </c>
      <c r="I16" s="7">
        <f>I24</f>
        <v>3391.49</v>
      </c>
      <c r="J16" s="7">
        <f>J24</f>
        <v>1124.2650000000001</v>
      </c>
      <c r="K16" s="7">
        <f>K24</f>
        <v>1124.2650000000001</v>
      </c>
      <c r="L16" s="7">
        <f>I16+J16+K16</f>
        <v>5640.02</v>
      </c>
      <c r="M16" s="44" t="e">
        <f>#REF!+I16+J16+K16-L16</f>
        <v>#REF!</v>
      </c>
      <c r="N16" s="44"/>
    </row>
    <row r="17" spans="1:18" s="45" customFormat="1" ht="31.5">
      <c r="A17" s="280"/>
      <c r="B17" s="279"/>
      <c r="C17" s="279"/>
      <c r="D17" s="43" t="s">
        <v>72</v>
      </c>
      <c r="E17" s="8">
        <v>242</v>
      </c>
      <c r="F17" s="8" t="s">
        <v>31</v>
      </c>
      <c r="G17" s="8" t="s">
        <v>31</v>
      </c>
      <c r="H17" s="6" t="s">
        <v>31</v>
      </c>
      <c r="I17" s="7">
        <f>I18+I23+I25+I28+I33+I34+I37</f>
        <v>158084.5074</v>
      </c>
      <c r="J17" s="7">
        <f>J18+J23+J25+J28+J33+J34+J37</f>
        <v>100288.69589</v>
      </c>
      <c r="K17" s="7">
        <f>K18+K23+K25+K28+K33+K34+K37</f>
        <v>100288.69589</v>
      </c>
      <c r="L17" s="7">
        <f t="shared" ref="L17:L39" si="0">I17+J17+K17</f>
        <v>358661.89918000001</v>
      </c>
      <c r="M17" s="44" t="e">
        <f>#REF!+I17+J17+K17-L17</f>
        <v>#REF!</v>
      </c>
      <c r="N17" s="44"/>
    </row>
    <row r="18" spans="1:18" s="45" customFormat="1" ht="31.5">
      <c r="A18" s="280" t="s">
        <v>3</v>
      </c>
      <c r="B18" s="279" t="s">
        <v>15</v>
      </c>
      <c r="C18" s="279" t="s">
        <v>101</v>
      </c>
      <c r="D18" s="163" t="s">
        <v>35</v>
      </c>
      <c r="E18" s="164"/>
      <c r="F18" s="164" t="s">
        <v>31</v>
      </c>
      <c r="G18" s="164" t="s">
        <v>31</v>
      </c>
      <c r="H18" s="165" t="s">
        <v>31</v>
      </c>
      <c r="I18" s="166">
        <f>I20</f>
        <v>56247.118999999999</v>
      </c>
      <c r="J18" s="166">
        <f>J20</f>
        <v>16709.257000000001</v>
      </c>
      <c r="K18" s="166">
        <f>K20</f>
        <v>16709.257000000001</v>
      </c>
      <c r="L18" s="7">
        <f t="shared" si="0"/>
        <v>89665.633000000002</v>
      </c>
      <c r="M18" s="44" t="e">
        <f>#REF!+I18+J18+K18-L18</f>
        <v>#REF!</v>
      </c>
    </row>
    <row r="19" spans="1:18" s="45" customFormat="1">
      <c r="A19" s="280"/>
      <c r="B19" s="279"/>
      <c r="C19" s="279"/>
      <c r="D19" s="43" t="s">
        <v>32</v>
      </c>
      <c r="E19" s="8"/>
      <c r="F19" s="8" t="s">
        <v>31</v>
      </c>
      <c r="G19" s="8" t="s">
        <v>31</v>
      </c>
      <c r="H19" s="6" t="s">
        <v>31</v>
      </c>
      <c r="I19" s="7"/>
      <c r="J19" s="7"/>
      <c r="K19" s="7"/>
      <c r="L19" s="7">
        <f t="shared" si="0"/>
        <v>0</v>
      </c>
      <c r="M19" s="44" t="e">
        <f>#REF!+I19+J19+K19-L19</f>
        <v>#REF!</v>
      </c>
    </row>
    <row r="20" spans="1:18" s="45" customFormat="1" ht="31.5">
      <c r="A20" s="280"/>
      <c r="B20" s="279"/>
      <c r="C20" s="279"/>
      <c r="D20" s="43" t="s">
        <v>72</v>
      </c>
      <c r="E20" s="8">
        <f>E17</f>
        <v>242</v>
      </c>
      <c r="F20" s="8" t="s">
        <v>31</v>
      </c>
      <c r="G20" s="8" t="s">
        <v>31</v>
      </c>
      <c r="H20" s="6" t="s">
        <v>31</v>
      </c>
      <c r="I20" s="7">
        <f>'пр 11 к МП'!N22</f>
        <v>56247.118999999999</v>
      </c>
      <c r="J20" s="7">
        <f>'пр 11 к МП'!O22</f>
        <v>16709.257000000001</v>
      </c>
      <c r="K20" s="7">
        <f>'пр 11 к МП'!P22</f>
        <v>16709.257000000001</v>
      </c>
      <c r="L20" s="7">
        <f t="shared" si="0"/>
        <v>89665.633000000002</v>
      </c>
      <c r="M20" s="44" t="e">
        <f>#REF!+I20+J20+K20-L20</f>
        <v>#REF!</v>
      </c>
    </row>
    <row r="21" spans="1:18" s="45" customFormat="1" ht="31.5">
      <c r="A21" s="280" t="s">
        <v>64</v>
      </c>
      <c r="B21" s="279" t="s">
        <v>69</v>
      </c>
      <c r="C21" s="279" t="s">
        <v>102</v>
      </c>
      <c r="D21" s="163" t="s">
        <v>35</v>
      </c>
      <c r="E21" s="164"/>
      <c r="F21" s="164" t="s">
        <v>31</v>
      </c>
      <c r="G21" s="164" t="s">
        <v>31</v>
      </c>
      <c r="H21" s="165" t="s">
        <v>31</v>
      </c>
      <c r="I21" s="166">
        <f>I23+I24</f>
        <v>3742.7448899999999</v>
      </c>
      <c r="J21" s="166">
        <f>J23+J24</f>
        <v>1475.51989</v>
      </c>
      <c r="K21" s="166">
        <f>K23+K24</f>
        <v>1475.51989</v>
      </c>
      <c r="L21" s="7">
        <f t="shared" si="0"/>
        <v>6693.7846699999991</v>
      </c>
      <c r="M21" s="44" t="e">
        <f>#REF!+I21+J21+K21-L21</f>
        <v>#REF!</v>
      </c>
    </row>
    <row r="22" spans="1:18" s="45" customFormat="1">
      <c r="A22" s="280"/>
      <c r="B22" s="279"/>
      <c r="C22" s="279"/>
      <c r="D22" s="43" t="s">
        <v>32</v>
      </c>
      <c r="E22" s="8"/>
      <c r="F22" s="8" t="s">
        <v>31</v>
      </c>
      <c r="G22" s="8" t="s">
        <v>31</v>
      </c>
      <c r="H22" s="6" t="s">
        <v>31</v>
      </c>
      <c r="I22" s="46"/>
      <c r="J22" s="7"/>
      <c r="K22" s="7"/>
      <c r="L22" s="7">
        <f t="shared" si="0"/>
        <v>0</v>
      </c>
      <c r="M22" s="44" t="e">
        <f>#REF!+I22+J22+K22-L22</f>
        <v>#REF!</v>
      </c>
    </row>
    <row r="23" spans="1:18" s="45" customFormat="1" ht="31.5">
      <c r="A23" s="280"/>
      <c r="B23" s="279"/>
      <c r="C23" s="279"/>
      <c r="D23" s="43" t="s">
        <v>72</v>
      </c>
      <c r="E23" s="8">
        <v>242</v>
      </c>
      <c r="F23" s="8"/>
      <c r="G23" s="8"/>
      <c r="H23" s="6"/>
      <c r="I23" s="47">
        <f>'пр 2 к ПП2'!H12+'пр 2 к ПП2'!H13</f>
        <v>351.25488999999999</v>
      </c>
      <c r="J23" s="47">
        <f>'пр 2 к ПП2'!I12+'пр 2 к ПП2'!I13</f>
        <v>351.25488999999999</v>
      </c>
      <c r="K23" s="47">
        <f>'пр 2 к ПП2'!J12+'пр 2 к ПП2'!J13</f>
        <v>351.25488999999999</v>
      </c>
      <c r="L23" s="7">
        <f t="shared" si="0"/>
        <v>1053.76467</v>
      </c>
      <c r="M23" s="44" t="e">
        <f>#REF!+I23+J23+K23-L23</f>
        <v>#REF!</v>
      </c>
    </row>
    <row r="24" spans="1:18" s="45" customFormat="1">
      <c r="A24" s="280"/>
      <c r="B24" s="279"/>
      <c r="C24" s="279"/>
      <c r="D24" s="43" t="s">
        <v>61</v>
      </c>
      <c r="E24" s="8">
        <f>E16</f>
        <v>241</v>
      </c>
      <c r="F24" s="8" t="s">
        <v>31</v>
      </c>
      <c r="G24" s="8" t="s">
        <v>31</v>
      </c>
      <c r="H24" s="6" t="s">
        <v>31</v>
      </c>
      <c r="I24" s="47">
        <f>'пр 2 к ПП2'!H14+'пр 2 к ПП2'!H15</f>
        <v>3391.49</v>
      </c>
      <c r="J24" s="47">
        <f>'пр 2 к ПП2'!I14+'пр 2 к ПП2'!I15</f>
        <v>1124.2650000000001</v>
      </c>
      <c r="K24" s="47">
        <f>'пр 2 к ПП2'!J14+'пр 2 к ПП2'!J15</f>
        <v>1124.2650000000001</v>
      </c>
      <c r="L24" s="7">
        <f t="shared" si="0"/>
        <v>5640.02</v>
      </c>
      <c r="M24" s="44" t="e">
        <f>#REF!+I24+J24+K24-L24</f>
        <v>#REF!</v>
      </c>
    </row>
    <row r="25" spans="1:18" s="45" customFormat="1" ht="31.5">
      <c r="A25" s="280" t="s">
        <v>66</v>
      </c>
      <c r="B25" s="279" t="s">
        <v>70</v>
      </c>
      <c r="C25" s="279" t="s">
        <v>95</v>
      </c>
      <c r="D25" s="163" t="s">
        <v>35</v>
      </c>
      <c r="E25" s="164"/>
      <c r="F25" s="164" t="s">
        <v>31</v>
      </c>
      <c r="G25" s="164" t="s">
        <v>31</v>
      </c>
      <c r="H25" s="165" t="s">
        <v>31</v>
      </c>
      <c r="I25" s="166">
        <f>I27</f>
        <v>400</v>
      </c>
      <c r="J25" s="166">
        <f>J27</f>
        <v>400</v>
      </c>
      <c r="K25" s="166">
        <f>K27</f>
        <v>400</v>
      </c>
      <c r="L25" s="7">
        <f t="shared" si="0"/>
        <v>1200</v>
      </c>
      <c r="M25" s="44" t="e">
        <f>#REF!+I25+J25+K25-L25</f>
        <v>#REF!</v>
      </c>
    </row>
    <row r="26" spans="1:18" s="45" customFormat="1">
      <c r="A26" s="280"/>
      <c r="B26" s="279"/>
      <c r="C26" s="279"/>
      <c r="D26" s="43" t="s">
        <v>32</v>
      </c>
      <c r="E26" s="8"/>
      <c r="F26" s="8" t="s">
        <v>31</v>
      </c>
      <c r="G26" s="8" t="s">
        <v>31</v>
      </c>
      <c r="H26" s="6" t="s">
        <v>31</v>
      </c>
      <c r="I26" s="7"/>
      <c r="J26" s="7"/>
      <c r="K26" s="7"/>
      <c r="L26" s="7">
        <f t="shared" si="0"/>
        <v>0</v>
      </c>
      <c r="M26" s="44" t="e">
        <f>#REF!+I26+J26+K26-L26</f>
        <v>#REF!</v>
      </c>
    </row>
    <row r="27" spans="1:18" s="45" customFormat="1" ht="31.5">
      <c r="A27" s="280"/>
      <c r="B27" s="279"/>
      <c r="C27" s="279"/>
      <c r="D27" s="43" t="s">
        <v>72</v>
      </c>
      <c r="E27" s="8">
        <v>242</v>
      </c>
      <c r="F27" s="8" t="s">
        <v>31</v>
      </c>
      <c r="G27" s="8" t="s">
        <v>31</v>
      </c>
      <c r="H27" s="6" t="s">
        <v>31</v>
      </c>
      <c r="I27" s="7">
        <v>400</v>
      </c>
      <c r="J27" s="7">
        <v>400</v>
      </c>
      <c r="K27" s="7">
        <v>400</v>
      </c>
      <c r="L27" s="7">
        <f t="shared" si="0"/>
        <v>1200</v>
      </c>
      <c r="M27" s="44" t="e">
        <f>#REF!+I27+J27+K27-L27</f>
        <v>#REF!</v>
      </c>
    </row>
    <row r="28" spans="1:18" s="48" customFormat="1" ht="31.5">
      <c r="A28" s="281" t="s">
        <v>67</v>
      </c>
      <c r="B28" s="281" t="s">
        <v>71</v>
      </c>
      <c r="C28" s="284" t="s">
        <v>103</v>
      </c>
      <c r="D28" s="163" t="s">
        <v>35</v>
      </c>
      <c r="E28" s="164"/>
      <c r="F28" s="164" t="s">
        <v>31</v>
      </c>
      <c r="G28" s="164" t="s">
        <v>31</v>
      </c>
      <c r="H28" s="165" t="s">
        <v>31</v>
      </c>
      <c r="I28" s="166">
        <f>I30</f>
        <v>97795.358680000005</v>
      </c>
      <c r="J28" s="166">
        <f>J30</f>
        <v>82184.559000000008</v>
      </c>
      <c r="K28" s="166">
        <f>K30</f>
        <v>82184.559000000008</v>
      </c>
      <c r="L28" s="7">
        <f t="shared" si="0"/>
        <v>262164.47668000002</v>
      </c>
      <c r="M28" s="44" t="e">
        <f>#REF!+I28+J28+K28-L28</f>
        <v>#REF!</v>
      </c>
      <c r="R28" s="49"/>
    </row>
    <row r="29" spans="1:18" s="48" customFormat="1">
      <c r="A29" s="282"/>
      <c r="B29" s="282"/>
      <c r="C29" s="285"/>
      <c r="D29" s="43" t="s">
        <v>32</v>
      </c>
      <c r="E29" s="8"/>
      <c r="F29" s="8" t="s">
        <v>31</v>
      </c>
      <c r="G29" s="8" t="s">
        <v>31</v>
      </c>
      <c r="H29" s="6" t="s">
        <v>31</v>
      </c>
      <c r="I29" s="7"/>
      <c r="J29" s="7"/>
      <c r="K29" s="7"/>
      <c r="L29" s="7">
        <f t="shared" si="0"/>
        <v>0</v>
      </c>
      <c r="M29" s="44" t="e">
        <f>#REF!+I29+J29+K29-L29</f>
        <v>#REF!</v>
      </c>
    </row>
    <row r="30" spans="1:18" s="45" customFormat="1" ht="31.5">
      <c r="A30" s="283"/>
      <c r="B30" s="283"/>
      <c r="C30" s="286"/>
      <c r="D30" s="43" t="s">
        <v>72</v>
      </c>
      <c r="E30" s="8">
        <v>242</v>
      </c>
      <c r="F30" s="8" t="s">
        <v>31</v>
      </c>
      <c r="G30" s="8" t="s">
        <v>31</v>
      </c>
      <c r="H30" s="6" t="s">
        <v>31</v>
      </c>
      <c r="I30" s="7">
        <f>'пр 11 к МП'!N43</f>
        <v>97795.358680000005</v>
      </c>
      <c r="J30" s="7">
        <f>'пр 11 к МП'!O43</f>
        <v>82184.559000000008</v>
      </c>
      <c r="K30" s="7">
        <f>'пр 11 к МП'!P43</f>
        <v>82184.559000000008</v>
      </c>
      <c r="L30" s="7">
        <f t="shared" si="0"/>
        <v>262164.47668000002</v>
      </c>
      <c r="M30" s="44" t="e">
        <f>#REF!+I30+J30+K30-L30</f>
        <v>#REF!</v>
      </c>
    </row>
    <row r="31" spans="1:18" s="45" customFormat="1" ht="31.5">
      <c r="A31" s="281" t="s">
        <v>166</v>
      </c>
      <c r="B31" s="273" t="s">
        <v>249</v>
      </c>
      <c r="C31" s="284" t="s">
        <v>270</v>
      </c>
      <c r="D31" s="163" t="s">
        <v>35</v>
      </c>
      <c r="E31" s="164"/>
      <c r="F31" s="164" t="s">
        <v>31</v>
      </c>
      <c r="G31" s="164" t="s">
        <v>31</v>
      </c>
      <c r="H31" s="165" t="s">
        <v>31</v>
      </c>
      <c r="I31" s="166">
        <f>I33</f>
        <v>543.625</v>
      </c>
      <c r="J31" s="166">
        <f>J33</f>
        <v>543.625</v>
      </c>
      <c r="K31" s="166">
        <f>K33</f>
        <v>543.625</v>
      </c>
      <c r="L31" s="7">
        <f t="shared" si="0"/>
        <v>1630.875</v>
      </c>
      <c r="M31" s="44" t="e">
        <f>#REF!+I31+J31+K31-L31</f>
        <v>#REF!</v>
      </c>
    </row>
    <row r="32" spans="1:18">
      <c r="A32" s="282"/>
      <c r="B32" s="274"/>
      <c r="C32" s="285"/>
      <c r="D32" s="43" t="s">
        <v>32</v>
      </c>
      <c r="E32" s="8"/>
      <c r="F32" s="8" t="s">
        <v>31</v>
      </c>
      <c r="G32" s="8" t="s">
        <v>31</v>
      </c>
      <c r="H32" s="6" t="s">
        <v>31</v>
      </c>
      <c r="I32" s="7"/>
      <c r="J32" s="7"/>
      <c r="K32" s="7"/>
      <c r="L32" s="7">
        <f t="shared" si="0"/>
        <v>0</v>
      </c>
      <c r="M32" s="44" t="e">
        <f>#REF!+I32+J32+K32-L32</f>
        <v>#REF!</v>
      </c>
    </row>
    <row r="33" spans="1:13" ht="133.5" customHeight="1">
      <c r="A33" s="283"/>
      <c r="B33" s="275"/>
      <c r="C33" s="286"/>
      <c r="D33" s="43" t="s">
        <v>72</v>
      </c>
      <c r="E33" s="8">
        <v>242</v>
      </c>
      <c r="F33" s="8" t="s">
        <v>31</v>
      </c>
      <c r="G33" s="8" t="s">
        <v>31</v>
      </c>
      <c r="H33" s="6" t="s">
        <v>31</v>
      </c>
      <c r="I33" s="7">
        <f>'пр 11 к МП'!N50</f>
        <v>543.625</v>
      </c>
      <c r="J33" s="7">
        <f>'пр 11 к МП'!O50</f>
        <v>543.625</v>
      </c>
      <c r="K33" s="7">
        <f>'пр 11 к МП'!P50</f>
        <v>543.625</v>
      </c>
      <c r="L33" s="7">
        <f t="shared" si="0"/>
        <v>1630.875</v>
      </c>
      <c r="M33" s="44" t="e">
        <f>#REF!+I33+J33+K33-L33</f>
        <v>#REF!</v>
      </c>
    </row>
    <row r="34" spans="1:13" ht="31.5">
      <c r="A34" s="276" t="s">
        <v>167</v>
      </c>
      <c r="B34" s="273" t="s">
        <v>249</v>
      </c>
      <c r="C34" s="270" t="s">
        <v>250</v>
      </c>
      <c r="D34" s="163" t="s">
        <v>35</v>
      </c>
      <c r="E34" s="164"/>
      <c r="F34" s="164" t="s">
        <v>31</v>
      </c>
      <c r="G34" s="164" t="s">
        <v>31</v>
      </c>
      <c r="H34" s="165" t="s">
        <v>31</v>
      </c>
      <c r="I34" s="166">
        <f>I36</f>
        <v>100</v>
      </c>
      <c r="J34" s="166">
        <f>J36</f>
        <v>100</v>
      </c>
      <c r="K34" s="166">
        <f>K36</f>
        <v>100</v>
      </c>
      <c r="L34" s="7">
        <f t="shared" si="0"/>
        <v>300</v>
      </c>
    </row>
    <row r="35" spans="1:13">
      <c r="A35" s="277"/>
      <c r="B35" s="274"/>
      <c r="C35" s="271"/>
      <c r="D35" s="43" t="s">
        <v>32</v>
      </c>
      <c r="E35" s="8"/>
      <c r="F35" s="8" t="s">
        <v>31</v>
      </c>
      <c r="G35" s="8" t="s">
        <v>31</v>
      </c>
      <c r="H35" s="6" t="s">
        <v>31</v>
      </c>
      <c r="I35" s="7"/>
      <c r="J35" s="7"/>
      <c r="K35" s="7"/>
      <c r="L35" s="7">
        <f t="shared" si="0"/>
        <v>0</v>
      </c>
    </row>
    <row r="36" spans="1:13" ht="126.75" customHeight="1">
      <c r="A36" s="278"/>
      <c r="B36" s="275"/>
      <c r="C36" s="272"/>
      <c r="D36" s="215" t="s">
        <v>251</v>
      </c>
      <c r="E36" s="8">
        <v>241</v>
      </c>
      <c r="F36" s="8" t="s">
        <v>31</v>
      </c>
      <c r="G36" s="8" t="s">
        <v>31</v>
      </c>
      <c r="H36" s="6" t="s">
        <v>31</v>
      </c>
      <c r="I36" s="7">
        <v>100</v>
      </c>
      <c r="J36" s="7">
        <v>100</v>
      </c>
      <c r="K36" s="7">
        <v>100</v>
      </c>
      <c r="L36" s="7">
        <f t="shared" si="0"/>
        <v>300</v>
      </c>
    </row>
    <row r="37" spans="1:13" s="45" customFormat="1" ht="31.5">
      <c r="A37" s="281" t="s">
        <v>168</v>
      </c>
      <c r="B37" s="273" t="s">
        <v>249</v>
      </c>
      <c r="C37" s="284" t="s">
        <v>287</v>
      </c>
      <c r="D37" s="163" t="s">
        <v>35</v>
      </c>
      <c r="E37" s="164"/>
      <c r="F37" s="164" t="s">
        <v>31</v>
      </c>
      <c r="G37" s="164" t="s">
        <v>31</v>
      </c>
      <c r="H37" s="165" t="s">
        <v>31</v>
      </c>
      <c r="I37" s="166">
        <f>I39</f>
        <v>2647.1498299999998</v>
      </c>
      <c r="J37" s="166">
        <f>J39</f>
        <v>0</v>
      </c>
      <c r="K37" s="166">
        <f>K39</f>
        <v>0</v>
      </c>
      <c r="L37" s="7">
        <f t="shared" si="0"/>
        <v>2647.1498299999998</v>
      </c>
      <c r="M37" s="44" t="e">
        <f>#REF!+I37+J37+K37-L37</f>
        <v>#REF!</v>
      </c>
    </row>
    <row r="38" spans="1:13">
      <c r="A38" s="282"/>
      <c r="B38" s="274"/>
      <c r="C38" s="285"/>
      <c r="D38" s="179" t="s">
        <v>32</v>
      </c>
      <c r="E38" s="8"/>
      <c r="F38" s="8" t="s">
        <v>31</v>
      </c>
      <c r="G38" s="8" t="s">
        <v>31</v>
      </c>
      <c r="H38" s="6" t="s">
        <v>31</v>
      </c>
      <c r="I38" s="7"/>
      <c r="J38" s="7"/>
      <c r="K38" s="7"/>
      <c r="L38" s="7">
        <f t="shared" si="0"/>
        <v>0</v>
      </c>
      <c r="M38" s="44" t="e">
        <f>#REF!+I38+J38+K38-L38</f>
        <v>#REF!</v>
      </c>
    </row>
    <row r="39" spans="1:13" ht="133.5" customHeight="1">
      <c r="A39" s="283"/>
      <c r="B39" s="275"/>
      <c r="C39" s="286"/>
      <c r="D39" s="179" t="s">
        <v>72</v>
      </c>
      <c r="E39" s="8">
        <v>242</v>
      </c>
      <c r="F39" s="8" t="s">
        <v>31</v>
      </c>
      <c r="G39" s="8" t="s">
        <v>31</v>
      </c>
      <c r="H39" s="6" t="s">
        <v>31</v>
      </c>
      <c r="I39" s="7">
        <f>'пр 11 к МП'!N64</f>
        <v>2647.1498299999998</v>
      </c>
      <c r="J39" s="7">
        <f>'пр 11 к МП'!O64</f>
        <v>0</v>
      </c>
      <c r="K39" s="7">
        <f>'пр 11 к МП'!P64</f>
        <v>0</v>
      </c>
      <c r="L39" s="7">
        <f t="shared" si="0"/>
        <v>2647.1498299999998</v>
      </c>
      <c r="M39" s="44" t="e">
        <f>#REF!+I39+J39+K39-L39</f>
        <v>#REF!</v>
      </c>
    </row>
  </sheetData>
  <mergeCells count="36">
    <mergeCell ref="L11:L12"/>
    <mergeCell ref="A11:A12"/>
    <mergeCell ref="C31:C33"/>
    <mergeCell ref="B31:B33"/>
    <mergeCell ref="A31:A33"/>
    <mergeCell ref="C28:C30"/>
    <mergeCell ref="B28:B30"/>
    <mergeCell ref="A28:A30"/>
    <mergeCell ref="B21:B24"/>
    <mergeCell ref="C21:C24"/>
    <mergeCell ref="C14:C17"/>
    <mergeCell ref="A18:A20"/>
    <mergeCell ref="B18:B20"/>
    <mergeCell ref="C18:C20"/>
    <mergeCell ref="A37:A39"/>
    <mergeCell ref="B37:B39"/>
    <mergeCell ref="C37:C39"/>
    <mergeCell ref="A25:A27"/>
    <mergeCell ref="B25:B27"/>
    <mergeCell ref="C25:C27"/>
    <mergeCell ref="A6:L6"/>
    <mergeCell ref="I3:L3"/>
    <mergeCell ref="I2:L2"/>
    <mergeCell ref="C34:C36"/>
    <mergeCell ref="B34:B36"/>
    <mergeCell ref="A34:A36"/>
    <mergeCell ref="B14:B17"/>
    <mergeCell ref="B11:B12"/>
    <mergeCell ref="C11:C12"/>
    <mergeCell ref="D11:D12"/>
    <mergeCell ref="E11:H11"/>
    <mergeCell ref="A14:A17"/>
    <mergeCell ref="A7:L7"/>
    <mergeCell ref="A8:L8"/>
    <mergeCell ref="A9:L9"/>
    <mergeCell ref="A21:A24"/>
  </mergeCells>
  <pageMargins left="0.78740157480314965" right="0.78740157480314965" top="1.1811023622047245" bottom="0.39370078740157483" header="0.31496062992125984" footer="0.31496062992125984"/>
  <pageSetup paperSize="9" scale="68" fitToHeight="0" orientation="landscape" r:id="rId1"/>
</worksheet>
</file>

<file path=xl/worksheets/sheet15.xml><?xml version="1.0" encoding="utf-8"?>
<worksheet xmlns="http://schemas.openxmlformats.org/spreadsheetml/2006/main" xmlns:r="http://schemas.openxmlformats.org/officeDocument/2006/relationships">
  <sheetPr>
    <tabColor theme="9" tint="0.39997558519241921"/>
    <pageSetUpPr fitToPage="1"/>
  </sheetPr>
  <dimension ref="A1:W70"/>
  <sheetViews>
    <sheetView view="pageBreakPreview" topLeftCell="A25" zoomScale="85" zoomScaleNormal="100" zoomScaleSheetLayoutView="85" workbookViewId="0">
      <selection activeCell="A9" sqref="A9:Q9"/>
    </sheetView>
  </sheetViews>
  <sheetFormatPr defaultRowHeight="18.75" outlineLevelCol="1"/>
  <cols>
    <col min="1" max="1" width="5.375" style="28" customWidth="1"/>
    <col min="2" max="2" width="16" style="29" customWidth="1"/>
    <col min="3" max="3" width="55.25" style="29" customWidth="1"/>
    <col min="4" max="4" width="36" style="29" customWidth="1"/>
    <col min="5" max="8" width="10.375" style="167" hidden="1" customWidth="1" outlineLevel="1"/>
    <col min="9" max="9" width="14.875" style="167" hidden="1" customWidth="1" outlineLevel="1"/>
    <col min="10" max="10" width="13.625" style="167" hidden="1" customWidth="1" outlineLevel="1"/>
    <col min="11" max="11" width="13.375" style="167" hidden="1" customWidth="1" outlineLevel="1"/>
    <col min="12" max="12" width="13.125" style="167" hidden="1" customWidth="1" outlineLevel="1"/>
    <col min="13" max="13" width="15.375" style="29" hidden="1" customWidth="1" outlineLevel="1"/>
    <col min="14" max="14" width="15.25" style="29" customWidth="1" collapsed="1"/>
    <col min="15" max="15" width="13.375" style="29" bestFit="1" customWidth="1"/>
    <col min="16" max="16" width="13.375" style="29" customWidth="1"/>
    <col min="17" max="17" width="18.125" style="29" bestFit="1" customWidth="1"/>
    <col min="18" max="18" width="9" style="29"/>
    <col min="19" max="19" width="17.75" style="30" customWidth="1"/>
    <col min="20" max="16384" width="9" style="29"/>
  </cols>
  <sheetData>
    <row r="1" spans="1:23">
      <c r="E1" s="29"/>
      <c r="F1" s="29"/>
      <c r="G1" s="29"/>
      <c r="H1" s="29"/>
      <c r="I1" s="29"/>
      <c r="J1" s="29"/>
      <c r="K1" s="29"/>
      <c r="L1" s="29"/>
      <c r="O1" s="57" t="s">
        <v>306</v>
      </c>
      <c r="P1" s="57"/>
      <c r="Q1" s="57"/>
    </row>
    <row r="2" spans="1:23" ht="99" customHeight="1">
      <c r="E2" s="29"/>
      <c r="F2" s="29"/>
      <c r="G2" s="29"/>
      <c r="H2" s="29"/>
      <c r="I2" s="29"/>
      <c r="J2" s="29"/>
      <c r="K2" s="29"/>
      <c r="L2" s="29"/>
      <c r="O2" s="219" t="s">
        <v>230</v>
      </c>
      <c r="P2" s="219"/>
      <c r="Q2" s="219"/>
    </row>
    <row r="3" spans="1:23" ht="23.25" customHeight="1">
      <c r="E3" s="29"/>
      <c r="F3" s="29"/>
      <c r="G3" s="29"/>
      <c r="H3" s="29"/>
      <c r="I3" s="29"/>
      <c r="J3" s="29"/>
      <c r="K3" s="29"/>
      <c r="L3" s="29"/>
      <c r="N3" s="31"/>
      <c r="O3" s="31"/>
      <c r="P3" s="100"/>
      <c r="Q3" s="31"/>
    </row>
    <row r="4" spans="1:23">
      <c r="A4" s="19"/>
      <c r="E4" s="29"/>
      <c r="F4" s="29"/>
      <c r="G4" s="29"/>
      <c r="H4" s="29"/>
      <c r="I4" s="29"/>
      <c r="J4" s="29"/>
      <c r="K4" s="29"/>
      <c r="L4" s="29"/>
    </row>
    <row r="5" spans="1:23">
      <c r="A5" s="221" t="s">
        <v>0</v>
      </c>
      <c r="B5" s="221"/>
      <c r="C5" s="221"/>
      <c r="D5" s="221"/>
      <c r="E5" s="221"/>
      <c r="F5" s="221"/>
      <c r="G5" s="221"/>
      <c r="H5" s="221"/>
      <c r="I5" s="221"/>
      <c r="J5" s="221"/>
      <c r="K5" s="221"/>
      <c r="L5" s="221"/>
      <c r="M5" s="221"/>
      <c r="N5" s="221"/>
      <c r="O5" s="221"/>
      <c r="P5" s="221"/>
      <c r="Q5" s="221"/>
    </row>
    <row r="6" spans="1:23">
      <c r="A6" s="221" t="s">
        <v>41</v>
      </c>
      <c r="B6" s="221"/>
      <c r="C6" s="221"/>
      <c r="D6" s="221"/>
      <c r="E6" s="221"/>
      <c r="F6" s="221"/>
      <c r="G6" s="221"/>
      <c r="H6" s="221"/>
      <c r="I6" s="221"/>
      <c r="J6" s="221"/>
      <c r="K6" s="221"/>
      <c r="L6" s="221"/>
      <c r="M6" s="221"/>
      <c r="N6" s="221"/>
      <c r="O6" s="221"/>
      <c r="P6" s="221"/>
      <c r="Q6" s="221"/>
    </row>
    <row r="7" spans="1:23">
      <c r="A7" s="221" t="s">
        <v>42</v>
      </c>
      <c r="B7" s="221"/>
      <c r="C7" s="221"/>
      <c r="D7" s="221"/>
      <c r="E7" s="221"/>
      <c r="F7" s="221"/>
      <c r="G7" s="221"/>
      <c r="H7" s="221"/>
      <c r="I7" s="221"/>
      <c r="J7" s="221"/>
      <c r="K7" s="221"/>
      <c r="L7" s="221"/>
      <c r="M7" s="221"/>
      <c r="N7" s="221"/>
      <c r="O7" s="221"/>
      <c r="P7" s="221"/>
      <c r="Q7" s="221"/>
    </row>
    <row r="8" spans="1:23">
      <c r="A8" s="221" t="s">
        <v>43</v>
      </c>
      <c r="B8" s="221"/>
      <c r="C8" s="221"/>
      <c r="D8" s="221"/>
      <c r="E8" s="221"/>
      <c r="F8" s="221"/>
      <c r="G8" s="221"/>
      <c r="H8" s="221"/>
      <c r="I8" s="221"/>
      <c r="J8" s="221"/>
      <c r="K8" s="221"/>
      <c r="L8" s="221"/>
      <c r="M8" s="221"/>
      <c r="N8" s="221"/>
      <c r="O8" s="221"/>
      <c r="P8" s="221"/>
      <c r="Q8" s="221"/>
    </row>
    <row r="9" spans="1:23">
      <c r="A9" s="221" t="s">
        <v>44</v>
      </c>
      <c r="B9" s="221"/>
      <c r="C9" s="221"/>
      <c r="D9" s="221"/>
      <c r="E9" s="221"/>
      <c r="F9" s="221"/>
      <c r="G9" s="221"/>
      <c r="H9" s="221"/>
      <c r="I9" s="221"/>
      <c r="J9" s="221"/>
      <c r="K9" s="221"/>
      <c r="L9" s="221"/>
      <c r="M9" s="221"/>
      <c r="N9" s="221"/>
      <c r="O9" s="221"/>
      <c r="P9" s="221"/>
      <c r="Q9" s="221"/>
    </row>
    <row r="10" spans="1:23">
      <c r="A10" s="221" t="s">
        <v>45</v>
      </c>
      <c r="B10" s="221"/>
      <c r="C10" s="221"/>
      <c r="D10" s="221"/>
      <c r="E10" s="221"/>
      <c r="F10" s="221"/>
      <c r="G10" s="221"/>
      <c r="H10" s="221"/>
      <c r="I10" s="221"/>
      <c r="J10" s="221"/>
      <c r="K10" s="221"/>
      <c r="L10" s="221"/>
      <c r="M10" s="221"/>
      <c r="N10" s="221"/>
      <c r="O10" s="221"/>
      <c r="P10" s="221"/>
      <c r="Q10" s="221"/>
    </row>
    <row r="11" spans="1:23">
      <c r="E11" s="187"/>
      <c r="F11" s="187"/>
      <c r="G11" s="187"/>
      <c r="H11" s="187"/>
      <c r="I11" s="187"/>
      <c r="J11" s="187"/>
      <c r="K11" s="187"/>
      <c r="L11" s="187"/>
      <c r="Q11" s="32" t="s">
        <v>20</v>
      </c>
    </row>
    <row r="12" spans="1:23" ht="58.5" customHeight="1">
      <c r="A12" s="220" t="s">
        <v>19</v>
      </c>
      <c r="B12" s="220" t="s">
        <v>33</v>
      </c>
      <c r="C12" s="220" t="s">
        <v>34</v>
      </c>
      <c r="D12" s="220" t="s">
        <v>38</v>
      </c>
      <c r="E12" s="188">
        <v>2014</v>
      </c>
      <c r="F12" s="188">
        <v>2015</v>
      </c>
      <c r="G12" s="188">
        <v>2016</v>
      </c>
      <c r="H12" s="188">
        <v>2017</v>
      </c>
      <c r="I12" s="190">
        <f>H12+1</f>
        <v>2018</v>
      </c>
      <c r="J12" s="190">
        <f>I12+1</f>
        <v>2019</v>
      </c>
      <c r="K12" s="190">
        <f>J12+1</f>
        <v>2020</v>
      </c>
      <c r="L12" s="190">
        <f>K12+1</f>
        <v>2021</v>
      </c>
      <c r="M12" s="154" t="s">
        <v>231</v>
      </c>
      <c r="N12" s="154" t="s">
        <v>238</v>
      </c>
      <c r="O12" s="154" t="s">
        <v>239</v>
      </c>
      <c r="P12" s="154" t="s">
        <v>59</v>
      </c>
      <c r="Q12" s="220" t="s">
        <v>25</v>
      </c>
    </row>
    <row r="13" spans="1:23">
      <c r="A13" s="220"/>
      <c r="B13" s="220"/>
      <c r="C13" s="220"/>
      <c r="D13" s="220"/>
      <c r="E13" s="188" t="s">
        <v>248</v>
      </c>
      <c r="F13" s="188" t="s">
        <v>248</v>
      </c>
      <c r="G13" s="188" t="s">
        <v>248</v>
      </c>
      <c r="H13" s="188" t="s">
        <v>248</v>
      </c>
      <c r="I13" s="190" t="s">
        <v>248</v>
      </c>
      <c r="J13" s="190" t="s">
        <v>248</v>
      </c>
      <c r="K13" s="190" t="s">
        <v>248</v>
      </c>
      <c r="L13" s="190" t="s">
        <v>248</v>
      </c>
      <c r="M13" s="217" t="s">
        <v>248</v>
      </c>
      <c r="N13" s="143" t="s">
        <v>30</v>
      </c>
      <c r="O13" s="143" t="s">
        <v>30</v>
      </c>
      <c r="P13" s="101" t="s">
        <v>30</v>
      </c>
      <c r="Q13" s="220"/>
    </row>
    <row r="14" spans="1:23" s="108" customFormat="1" ht="15">
      <c r="A14" s="107">
        <v>1</v>
      </c>
      <c r="B14" s="107">
        <v>2</v>
      </c>
      <c r="C14" s="107">
        <v>3</v>
      </c>
      <c r="D14" s="107">
        <v>4</v>
      </c>
      <c r="E14" s="189"/>
      <c r="F14" s="189"/>
      <c r="G14" s="189"/>
      <c r="H14" s="189"/>
      <c r="I14" s="191"/>
      <c r="J14" s="191"/>
      <c r="K14" s="191"/>
      <c r="L14" s="191"/>
      <c r="M14" s="107">
        <f>D14+1</f>
        <v>5</v>
      </c>
      <c r="N14" s="107">
        <f>E14+1</f>
        <v>1</v>
      </c>
      <c r="O14" s="107">
        <f>F14+1</f>
        <v>1</v>
      </c>
      <c r="P14" s="107">
        <f>G14+1</f>
        <v>1</v>
      </c>
      <c r="Q14" s="107">
        <f>H14+1</f>
        <v>1</v>
      </c>
      <c r="S14" s="109"/>
      <c r="W14" s="110"/>
    </row>
    <row r="15" spans="1:23">
      <c r="A15" s="287">
        <v>1</v>
      </c>
      <c r="B15" s="288" t="s">
        <v>39</v>
      </c>
      <c r="C15" s="288" t="str">
        <f>'пр 10 к МП'!C14</f>
        <v>Обеспечение комфортной среды проживания на территории населенных пунктов Туруханского района</v>
      </c>
      <c r="D15" s="206" t="s">
        <v>37</v>
      </c>
      <c r="E15" s="207">
        <f>E22+E29+E36+E43</f>
        <v>54069.184999999998</v>
      </c>
      <c r="F15" s="207">
        <f t="shared" ref="F15:L15" si="0">F22+F29+F36+F43</f>
        <v>52606.53</v>
      </c>
      <c r="G15" s="207">
        <f t="shared" si="0"/>
        <v>62863.756000000008</v>
      </c>
      <c r="H15" s="207">
        <f t="shared" si="0"/>
        <v>88210.419999999984</v>
      </c>
      <c r="I15" s="207">
        <f t="shared" si="0"/>
        <v>101617.32299999999</v>
      </c>
      <c r="J15" s="207">
        <f t="shared" si="0"/>
        <v>107177.499</v>
      </c>
      <c r="K15" s="207">
        <f t="shared" si="0"/>
        <v>100954.152</v>
      </c>
      <c r="L15" s="207">
        <f t="shared" si="0"/>
        <v>133121.07699999999</v>
      </c>
      <c r="M15" s="207">
        <f>M22+M29+M43+M50+M57+M64</f>
        <v>175424.53699999998</v>
      </c>
      <c r="N15" s="207">
        <f>N22+N29+N36+N43+N50+N57+N64</f>
        <v>161475.99740000002</v>
      </c>
      <c r="O15" s="207">
        <f>O22+O29+O36+O43+O50+O57+O64</f>
        <v>101412.96089000002</v>
      </c>
      <c r="P15" s="207">
        <f>P22+P29+P36+P43+P50+P57+P64</f>
        <v>101412.96089000002</v>
      </c>
      <c r="Q15" s="207">
        <f>Q22+Q29+Q36+Q43</f>
        <v>359723.89435000002</v>
      </c>
      <c r="S15" s="169">
        <f>SUM(E15:P15)</f>
        <v>1240346.39818</v>
      </c>
    </row>
    <row r="16" spans="1:23">
      <c r="A16" s="287"/>
      <c r="B16" s="288"/>
      <c r="C16" s="288"/>
      <c r="D16" s="193" t="s">
        <v>21</v>
      </c>
      <c r="E16" s="182"/>
      <c r="F16" s="182"/>
      <c r="G16" s="182"/>
      <c r="H16" s="182"/>
      <c r="I16" s="182"/>
      <c r="J16" s="182"/>
      <c r="K16" s="182"/>
      <c r="L16" s="182"/>
      <c r="M16" s="182"/>
      <c r="N16" s="182"/>
      <c r="O16" s="182"/>
      <c r="P16" s="182"/>
      <c r="Q16" s="207">
        <f>M16+N16+O16+P16+L16+K16+J16+I16+H16+G16+F16+E16</f>
        <v>0</v>
      </c>
      <c r="S16" s="168">
        <f t="shared" ref="S16:S56" si="1">SUM(E16:P16)</f>
        <v>0</v>
      </c>
    </row>
    <row r="17" spans="1:19">
      <c r="A17" s="287"/>
      <c r="B17" s="288"/>
      <c r="C17" s="288"/>
      <c r="D17" s="208" t="s">
        <v>74</v>
      </c>
      <c r="E17" s="182">
        <f t="shared" ref="E17:F19" si="2">E24+E31+E38+E45</f>
        <v>170.14500000000001</v>
      </c>
      <c r="F17" s="182">
        <f t="shared" si="2"/>
        <v>196.83</v>
      </c>
      <c r="G17" s="182">
        <f t="shared" ref="E17:G20" si="3">G24+G31+G38+G45</f>
        <v>1582.75</v>
      </c>
      <c r="H17" s="182">
        <f t="shared" ref="H17:L20" si="4">H24+H31+H38+H45</f>
        <v>1416.8</v>
      </c>
      <c r="I17" s="182">
        <f t="shared" si="4"/>
        <v>0</v>
      </c>
      <c r="J17" s="182">
        <f t="shared" si="4"/>
        <v>3334.2</v>
      </c>
      <c r="K17" s="182">
        <f t="shared" si="4"/>
        <v>3334.2</v>
      </c>
      <c r="L17" s="182">
        <f t="shared" si="4"/>
        <v>3334.2</v>
      </c>
      <c r="M17" s="182">
        <f>M45</f>
        <v>3197.2</v>
      </c>
      <c r="N17" s="182">
        <f t="shared" ref="N17:P18" si="5">N24+N31+N38+N45</f>
        <v>3307.1</v>
      </c>
      <c r="O17" s="182">
        <f t="shared" si="5"/>
        <v>3197.2</v>
      </c>
      <c r="P17" s="182">
        <f t="shared" si="5"/>
        <v>0</v>
      </c>
      <c r="Q17" s="207">
        <f>N17+O17+P17</f>
        <v>6504.2999999999993</v>
      </c>
      <c r="S17" s="168">
        <f>SUM(E17:P17)</f>
        <v>23070.625</v>
      </c>
    </row>
    <row r="18" spans="1:19">
      <c r="A18" s="287"/>
      <c r="B18" s="288"/>
      <c r="C18" s="288"/>
      <c r="D18" s="193" t="s">
        <v>75</v>
      </c>
      <c r="E18" s="182">
        <f t="shared" si="2"/>
        <v>14693.853999999999</v>
      </c>
      <c r="F18" s="182">
        <f t="shared" si="2"/>
        <v>15653.073</v>
      </c>
      <c r="G18" s="182">
        <f t="shared" si="3"/>
        <v>16222.482</v>
      </c>
      <c r="H18" s="182">
        <f t="shared" si="4"/>
        <v>16527.439999999999</v>
      </c>
      <c r="I18" s="182">
        <f t="shared" si="4"/>
        <v>32604.093000000001</v>
      </c>
      <c r="J18" s="182">
        <f t="shared" si="4"/>
        <v>33041.438000000002</v>
      </c>
      <c r="K18" s="182">
        <f t="shared" si="4"/>
        <v>30523.232</v>
      </c>
      <c r="L18" s="182">
        <f t="shared" si="4"/>
        <v>32872</v>
      </c>
      <c r="M18" s="182">
        <f>M46</f>
        <v>33652</v>
      </c>
      <c r="N18" s="182">
        <f t="shared" si="5"/>
        <v>37537.799679999996</v>
      </c>
      <c r="O18" s="182">
        <f t="shared" si="5"/>
        <v>33836.9</v>
      </c>
      <c r="P18" s="182">
        <f t="shared" si="5"/>
        <v>37034.1</v>
      </c>
      <c r="Q18" s="207">
        <f>N18+O18+P18</f>
        <v>108408.79968</v>
      </c>
      <c r="S18" s="168">
        <f t="shared" si="1"/>
        <v>334198.41168000002</v>
      </c>
    </row>
    <row r="19" spans="1:19">
      <c r="A19" s="287"/>
      <c r="B19" s="288"/>
      <c r="C19" s="288"/>
      <c r="D19" s="193" t="s">
        <v>40</v>
      </c>
      <c r="E19" s="182">
        <f t="shared" si="2"/>
        <v>39205.186000000002</v>
      </c>
      <c r="F19" s="182">
        <f t="shared" si="2"/>
        <v>36756.627</v>
      </c>
      <c r="G19" s="182">
        <f t="shared" si="3"/>
        <v>44758.524000000005</v>
      </c>
      <c r="H19" s="182">
        <f t="shared" si="4"/>
        <v>68266.179999999993</v>
      </c>
      <c r="I19" s="182">
        <f t="shared" si="4"/>
        <v>66513.23</v>
      </c>
      <c r="J19" s="182">
        <f t="shared" si="4"/>
        <v>70801.861000000004</v>
      </c>
      <c r="K19" s="182">
        <f t="shared" si="4"/>
        <v>67096.72</v>
      </c>
      <c r="L19" s="182">
        <f t="shared" si="4"/>
        <v>96914.877000000008</v>
      </c>
      <c r="M19" s="182">
        <f>M26+M33+M47+M54+M68+M61</f>
        <v>138575.33799999999</v>
      </c>
      <c r="N19" s="182">
        <f>N26+N33+N40+N47+N54+N61+N64</f>
        <v>120631.09772000001</v>
      </c>
      <c r="O19" s="182">
        <f>O26+O33+O40+O47+O54+O61</f>
        <v>64378.860890000004</v>
      </c>
      <c r="P19" s="182">
        <f>P26+P33+P40+P47+P54+P61</f>
        <v>64378.860890000004</v>
      </c>
      <c r="Q19" s="207">
        <f>N19+O19+P19</f>
        <v>249388.81950000001</v>
      </c>
      <c r="S19" s="168">
        <f t="shared" si="1"/>
        <v>878277.36249999993</v>
      </c>
    </row>
    <row r="20" spans="1:19" ht="32.25">
      <c r="A20" s="287"/>
      <c r="B20" s="288"/>
      <c r="C20" s="288"/>
      <c r="D20" s="209" t="s">
        <v>76</v>
      </c>
      <c r="E20" s="182">
        <f t="shared" si="3"/>
        <v>0</v>
      </c>
      <c r="F20" s="182">
        <f t="shared" si="3"/>
        <v>0</v>
      </c>
      <c r="G20" s="182">
        <f t="shared" si="3"/>
        <v>0</v>
      </c>
      <c r="H20" s="182">
        <f t="shared" si="4"/>
        <v>0</v>
      </c>
      <c r="I20" s="182">
        <f t="shared" si="4"/>
        <v>0</v>
      </c>
      <c r="J20" s="182">
        <f t="shared" si="4"/>
        <v>0</v>
      </c>
      <c r="K20" s="182">
        <f t="shared" si="4"/>
        <v>0</v>
      </c>
      <c r="L20" s="182">
        <f t="shared" si="4"/>
        <v>0</v>
      </c>
      <c r="M20" s="182">
        <f t="shared" ref="M20:P21" si="6">M27+M34+M41+M48</f>
        <v>0</v>
      </c>
      <c r="N20" s="182">
        <f>N27+N34+N41+N48</f>
        <v>0</v>
      </c>
      <c r="O20" s="182">
        <f t="shared" si="6"/>
        <v>0</v>
      </c>
      <c r="P20" s="182">
        <f t="shared" si="6"/>
        <v>0</v>
      </c>
      <c r="Q20" s="207">
        <f t="shared" ref="Q20:Q70" si="7">N20+O20+P20</f>
        <v>0</v>
      </c>
      <c r="S20" s="168">
        <f t="shared" si="1"/>
        <v>0</v>
      </c>
    </row>
    <row r="21" spans="1:19">
      <c r="A21" s="287"/>
      <c r="B21" s="288"/>
      <c r="C21" s="288"/>
      <c r="D21" s="193" t="s">
        <v>22</v>
      </c>
      <c r="E21" s="182">
        <v>0</v>
      </c>
      <c r="F21" s="182">
        <f>F28+F35+F42+F49</f>
        <v>0</v>
      </c>
      <c r="G21" s="182">
        <f>G28+G35+G42+G49</f>
        <v>300</v>
      </c>
      <c r="H21" s="182">
        <v>2000</v>
      </c>
      <c r="I21" s="182">
        <v>2000</v>
      </c>
      <c r="J21" s="182">
        <v>2000</v>
      </c>
      <c r="K21" s="182">
        <v>2000</v>
      </c>
      <c r="L21" s="182">
        <v>2000</v>
      </c>
      <c r="M21" s="182">
        <f t="shared" si="6"/>
        <v>0</v>
      </c>
      <c r="N21" s="182">
        <f t="shared" si="6"/>
        <v>0</v>
      </c>
      <c r="O21" s="182">
        <f t="shared" si="6"/>
        <v>0</v>
      </c>
      <c r="P21" s="182">
        <f t="shared" si="6"/>
        <v>0</v>
      </c>
      <c r="Q21" s="207">
        <f t="shared" si="7"/>
        <v>0</v>
      </c>
      <c r="S21" s="168">
        <f t="shared" si="1"/>
        <v>10300</v>
      </c>
    </row>
    <row r="22" spans="1:19">
      <c r="A22" s="33" t="s">
        <v>3</v>
      </c>
      <c r="B22" s="289" t="s">
        <v>15</v>
      </c>
      <c r="C22" s="289" t="str">
        <f>'пр 10 к МП'!C18</f>
        <v>Благоустройство сельских населенных пунктов</v>
      </c>
      <c r="D22" s="206" t="s">
        <v>37</v>
      </c>
      <c r="E22" s="207">
        <f>SUM(E24:E28)</f>
        <v>6993.2610000000004</v>
      </c>
      <c r="F22" s="207">
        <f>SUM(F24:F28)</f>
        <v>5818.8239999999996</v>
      </c>
      <c r="G22" s="207">
        <f>G26+G28</f>
        <v>9795.4140000000007</v>
      </c>
      <c r="H22" s="207">
        <f>SUM(H23:H28)</f>
        <v>30530.62</v>
      </c>
      <c r="I22" s="210">
        <f>SUM(I23:I28)</f>
        <v>34006.312999999995</v>
      </c>
      <c r="J22" s="210">
        <f>SUM(J23:J28)</f>
        <v>29554.653999999999</v>
      </c>
      <c r="K22" s="210">
        <f>SUM(K23:K28)</f>
        <v>21788.856</v>
      </c>
      <c r="L22" s="210">
        <f>SUM(L23:L28)</f>
        <v>47543.294999999998</v>
      </c>
      <c r="M22" s="207">
        <v>75954.667000000001</v>
      </c>
      <c r="N22" s="207">
        <f>SUM(N24:N28)</f>
        <v>56247.118999999999</v>
      </c>
      <c r="O22" s="207">
        <f>SUM(O24:O28)</f>
        <v>16709.257000000001</v>
      </c>
      <c r="P22" s="207">
        <f>SUM(P24:P28)</f>
        <v>16709.257000000001</v>
      </c>
      <c r="Q22" s="207">
        <f>N22+O22+P22</f>
        <v>89665.633000000002</v>
      </c>
      <c r="S22" s="169">
        <f t="shared" si="1"/>
        <v>351651.53699999995</v>
      </c>
    </row>
    <row r="23" spans="1:19">
      <c r="A23" s="34"/>
      <c r="B23" s="290"/>
      <c r="C23" s="290"/>
      <c r="D23" s="193" t="s">
        <v>21</v>
      </c>
      <c r="E23" s="185"/>
      <c r="F23" s="185"/>
      <c r="G23" s="185"/>
      <c r="H23" s="182"/>
      <c r="I23" s="182"/>
      <c r="J23" s="182"/>
      <c r="K23" s="182"/>
      <c r="L23" s="182"/>
      <c r="M23" s="182"/>
      <c r="N23" s="182"/>
      <c r="O23" s="182"/>
      <c r="P23" s="182"/>
      <c r="Q23" s="207">
        <f t="shared" si="7"/>
        <v>0</v>
      </c>
      <c r="S23" s="168">
        <f t="shared" si="1"/>
        <v>0</v>
      </c>
    </row>
    <row r="24" spans="1:19">
      <c r="A24" s="34"/>
      <c r="B24" s="290"/>
      <c r="C24" s="290"/>
      <c r="D24" s="208" t="s">
        <v>74</v>
      </c>
      <c r="E24" s="185"/>
      <c r="F24" s="185"/>
      <c r="G24" s="185"/>
      <c r="H24" s="182"/>
      <c r="I24" s="182"/>
      <c r="J24" s="182"/>
      <c r="K24" s="182"/>
      <c r="L24" s="182"/>
      <c r="M24" s="182"/>
      <c r="N24" s="182"/>
      <c r="O24" s="182"/>
      <c r="P24" s="182"/>
      <c r="Q24" s="207">
        <f t="shared" si="7"/>
        <v>0</v>
      </c>
      <c r="S24" s="168">
        <f t="shared" si="1"/>
        <v>0</v>
      </c>
    </row>
    <row r="25" spans="1:19">
      <c r="A25" s="34"/>
      <c r="B25" s="290"/>
      <c r="C25" s="290"/>
      <c r="D25" s="193" t="s">
        <v>75</v>
      </c>
      <c r="E25" s="185"/>
      <c r="F25" s="185"/>
      <c r="G25" s="185"/>
      <c r="H25" s="182"/>
      <c r="I25" s="182">
        <v>3440.8029999999999</v>
      </c>
      <c r="J25" s="182">
        <v>2467.1</v>
      </c>
      <c r="K25" s="182"/>
      <c r="L25" s="182"/>
      <c r="M25" s="182"/>
      <c r="N25" s="182"/>
      <c r="O25" s="182"/>
      <c r="P25" s="182"/>
      <c r="Q25" s="207">
        <f t="shared" si="7"/>
        <v>0</v>
      </c>
      <c r="S25" s="168">
        <f t="shared" si="1"/>
        <v>5907.9030000000002</v>
      </c>
    </row>
    <row r="26" spans="1:19">
      <c r="A26" s="34"/>
      <c r="B26" s="290"/>
      <c r="C26" s="290"/>
      <c r="D26" s="193" t="s">
        <v>40</v>
      </c>
      <c r="E26" s="185">
        <v>6993.2610000000004</v>
      </c>
      <c r="F26" s="185">
        <v>5818.8239999999996</v>
      </c>
      <c r="G26" s="185">
        <v>9495.4140000000007</v>
      </c>
      <c r="H26" s="182">
        <v>28530.62</v>
      </c>
      <c r="I26" s="182">
        <v>28065.51</v>
      </c>
      <c r="J26" s="182">
        <v>27087.554</v>
      </c>
      <c r="K26" s="182">
        <v>21788.856</v>
      </c>
      <c r="L26" s="182">
        <v>47543.294999999998</v>
      </c>
      <c r="M26" s="182">
        <v>72891.055999999997</v>
      </c>
      <c r="N26" s="182">
        <f>'пр 2 к ПП1'!H17</f>
        <v>56247.118999999999</v>
      </c>
      <c r="O26" s="182">
        <f>'пр 2 к ПП1'!I17</f>
        <v>16709.257000000001</v>
      </c>
      <c r="P26" s="182">
        <f>'пр 2 к ПП1'!J17</f>
        <v>16709.257000000001</v>
      </c>
      <c r="Q26" s="207">
        <f>N26+O26+P26</f>
        <v>89665.633000000002</v>
      </c>
      <c r="S26" s="168">
        <f t="shared" si="1"/>
        <v>337880.02299999999</v>
      </c>
    </row>
    <row r="27" spans="1:19" ht="32.25">
      <c r="A27" s="34"/>
      <c r="B27" s="290"/>
      <c r="C27" s="290"/>
      <c r="D27" s="209" t="s">
        <v>76</v>
      </c>
      <c r="E27" s="186"/>
      <c r="F27" s="186"/>
      <c r="G27" s="186"/>
      <c r="H27" s="182"/>
      <c r="I27" s="182"/>
      <c r="J27" s="182"/>
      <c r="K27" s="182"/>
      <c r="L27" s="182"/>
      <c r="M27" s="182"/>
      <c r="N27" s="182"/>
      <c r="O27" s="182"/>
      <c r="P27" s="182"/>
      <c r="Q27" s="207">
        <f t="shared" si="7"/>
        <v>0</v>
      </c>
      <c r="S27" s="168">
        <f t="shared" si="1"/>
        <v>0</v>
      </c>
    </row>
    <row r="28" spans="1:19">
      <c r="A28" s="35"/>
      <c r="B28" s="291"/>
      <c r="C28" s="291"/>
      <c r="D28" s="193" t="s">
        <v>22</v>
      </c>
      <c r="E28" s="185"/>
      <c r="F28" s="185"/>
      <c r="G28" s="185">
        <v>300</v>
      </c>
      <c r="H28" s="182">
        <v>2000</v>
      </c>
      <c r="I28" s="182">
        <v>2500</v>
      </c>
      <c r="J28" s="182"/>
      <c r="K28" s="182"/>
      <c r="L28" s="182"/>
      <c r="M28" s="182"/>
      <c r="N28" s="182"/>
      <c r="O28" s="182"/>
      <c r="P28" s="182"/>
      <c r="Q28" s="207">
        <f t="shared" si="7"/>
        <v>0</v>
      </c>
      <c r="S28" s="168">
        <f t="shared" si="1"/>
        <v>4800</v>
      </c>
    </row>
    <row r="29" spans="1:19">
      <c r="A29" s="287" t="s">
        <v>64</v>
      </c>
      <c r="B29" s="288" t="s">
        <v>69</v>
      </c>
      <c r="C29" s="288" t="str">
        <f>'пр 10 к МП'!C21</f>
        <v>Оказание содействия занятости населения</v>
      </c>
      <c r="D29" s="206" t="s">
        <v>37</v>
      </c>
      <c r="E29" s="211">
        <f>SUM(E31:E35)</f>
        <v>1396.454</v>
      </c>
      <c r="F29" s="211">
        <f>SUM(F31:F35)</f>
        <v>1506.8409999999999</v>
      </c>
      <c r="G29" s="211">
        <f>SUM(G31:G35)</f>
        <v>1476.425</v>
      </c>
      <c r="H29" s="207">
        <f>H31+H32+H33+H34+H35</f>
        <v>1819.36</v>
      </c>
      <c r="I29" s="207">
        <f>I31+I32+I33+I34+I35</f>
        <v>1752.3489999999999</v>
      </c>
      <c r="J29" s="207">
        <f>J31+J32+J33+J34+J35</f>
        <v>1774.2329999999999</v>
      </c>
      <c r="K29" s="207">
        <f>K31+K32+K33+K34+K35</f>
        <v>1555.248</v>
      </c>
      <c r="L29" s="207">
        <f>L31+L32+L33+L34+L35</f>
        <v>1645.4380000000001</v>
      </c>
      <c r="M29" s="207">
        <v>3246.9189999999999</v>
      </c>
      <c r="N29" s="207">
        <f>SUM(N31:N35)</f>
        <v>3742.7448899999999</v>
      </c>
      <c r="O29" s="207">
        <f>SUM(O31:O35)</f>
        <v>1475.51989</v>
      </c>
      <c r="P29" s="207">
        <f>SUM(P31:P35)</f>
        <v>1475.51989</v>
      </c>
      <c r="Q29" s="207">
        <f>N29+O29+P29</f>
        <v>6693.7846699999991</v>
      </c>
      <c r="S29" s="169">
        <f t="shared" si="1"/>
        <v>22867.051670000001</v>
      </c>
    </row>
    <row r="30" spans="1:19">
      <c r="A30" s="287"/>
      <c r="B30" s="288"/>
      <c r="C30" s="288"/>
      <c r="D30" s="193" t="s">
        <v>21</v>
      </c>
      <c r="E30" s="181"/>
      <c r="F30" s="181"/>
      <c r="G30" s="181"/>
      <c r="H30" s="182"/>
      <c r="I30" s="182"/>
      <c r="J30" s="182"/>
      <c r="K30" s="182"/>
      <c r="L30" s="182"/>
      <c r="M30" s="182"/>
      <c r="N30" s="182"/>
      <c r="O30" s="182"/>
      <c r="P30" s="182"/>
      <c r="Q30" s="207">
        <f t="shared" si="7"/>
        <v>0</v>
      </c>
      <c r="S30" s="168">
        <f t="shared" si="1"/>
        <v>0</v>
      </c>
    </row>
    <row r="31" spans="1:19">
      <c r="A31" s="287"/>
      <c r="B31" s="288"/>
      <c r="C31" s="288"/>
      <c r="D31" s="208" t="s">
        <v>74</v>
      </c>
      <c r="E31" s="183"/>
      <c r="F31" s="183"/>
      <c r="G31" s="183"/>
      <c r="H31" s="182"/>
      <c r="I31" s="182"/>
      <c r="J31" s="182"/>
      <c r="K31" s="182"/>
      <c r="L31" s="182"/>
      <c r="M31" s="182"/>
      <c r="N31" s="182"/>
      <c r="O31" s="182"/>
      <c r="P31" s="182"/>
      <c r="Q31" s="207">
        <f t="shared" si="7"/>
        <v>0</v>
      </c>
      <c r="S31" s="168">
        <f t="shared" si="1"/>
        <v>0</v>
      </c>
    </row>
    <row r="32" spans="1:19">
      <c r="A32" s="287"/>
      <c r="B32" s="288"/>
      <c r="C32" s="288"/>
      <c r="D32" s="193" t="s">
        <v>75</v>
      </c>
      <c r="E32" s="181"/>
      <c r="F32" s="181"/>
      <c r="G32" s="181"/>
      <c r="H32" s="182"/>
      <c r="I32" s="182"/>
      <c r="J32" s="182"/>
      <c r="K32" s="182"/>
      <c r="L32" s="182"/>
      <c r="M32" s="182"/>
      <c r="N32" s="182"/>
      <c r="O32" s="182"/>
      <c r="P32" s="182"/>
      <c r="Q32" s="207">
        <f t="shared" si="7"/>
        <v>0</v>
      </c>
      <c r="S32" s="168">
        <f t="shared" si="1"/>
        <v>0</v>
      </c>
    </row>
    <row r="33" spans="1:21">
      <c r="A33" s="287"/>
      <c r="B33" s="288"/>
      <c r="C33" s="288"/>
      <c r="D33" s="193" t="s">
        <v>40</v>
      </c>
      <c r="E33" s="181">
        <v>1396.454</v>
      </c>
      <c r="F33" s="181">
        <v>1506.8409999999999</v>
      </c>
      <c r="G33" s="181">
        <v>1476.425</v>
      </c>
      <c r="H33" s="182">
        <v>1819.36</v>
      </c>
      <c r="I33" s="182">
        <v>1752.3489999999999</v>
      </c>
      <c r="J33" s="182">
        <v>1774.2329999999999</v>
      </c>
      <c r="K33" s="182">
        <v>1555.248</v>
      </c>
      <c r="L33" s="182">
        <v>1645.4380000000001</v>
      </c>
      <c r="M33" s="182">
        <v>3246.9189999999999</v>
      </c>
      <c r="N33" s="182">
        <f>'пр 2 к ПП2'!H16</f>
        <v>3742.7448899999999</v>
      </c>
      <c r="O33" s="182">
        <f>'пр 2 к ПП2'!I16</f>
        <v>1475.51989</v>
      </c>
      <c r="P33" s="182">
        <f>'пр 2 к ПП2'!J16</f>
        <v>1475.51989</v>
      </c>
      <c r="Q33" s="207">
        <f>N33+O33+P33</f>
        <v>6693.7846699999991</v>
      </c>
      <c r="S33" s="168">
        <f t="shared" si="1"/>
        <v>22867.051670000001</v>
      </c>
      <c r="U33" s="29">
        <v>1206256</v>
      </c>
    </row>
    <row r="34" spans="1:21" ht="32.25">
      <c r="A34" s="287"/>
      <c r="B34" s="288"/>
      <c r="C34" s="288"/>
      <c r="D34" s="209" t="s">
        <v>76</v>
      </c>
      <c r="E34" s="184"/>
      <c r="F34" s="184"/>
      <c r="G34" s="184"/>
      <c r="H34" s="182"/>
      <c r="I34" s="182"/>
      <c r="J34" s="182"/>
      <c r="K34" s="182"/>
      <c r="L34" s="182"/>
      <c r="M34" s="182"/>
      <c r="N34" s="182"/>
      <c r="O34" s="182"/>
      <c r="P34" s="182"/>
      <c r="Q34" s="207">
        <f t="shared" si="7"/>
        <v>0</v>
      </c>
      <c r="S34" s="168">
        <f t="shared" si="1"/>
        <v>0</v>
      </c>
    </row>
    <row r="35" spans="1:21">
      <c r="A35" s="287"/>
      <c r="B35" s="288"/>
      <c r="C35" s="288"/>
      <c r="D35" s="193" t="s">
        <v>22</v>
      </c>
      <c r="E35" s="181"/>
      <c r="F35" s="181"/>
      <c r="G35" s="181"/>
      <c r="H35" s="182"/>
      <c r="I35" s="182"/>
      <c r="J35" s="182"/>
      <c r="K35" s="182"/>
      <c r="L35" s="182"/>
      <c r="M35" s="182"/>
      <c r="N35" s="182"/>
      <c r="O35" s="182"/>
      <c r="P35" s="182"/>
      <c r="Q35" s="207">
        <f t="shared" si="7"/>
        <v>0</v>
      </c>
      <c r="S35" s="168">
        <f t="shared" si="1"/>
        <v>0</v>
      </c>
    </row>
    <row r="36" spans="1:21" s="37" customFormat="1">
      <c r="A36" s="292" t="s">
        <v>66</v>
      </c>
      <c r="B36" s="289" t="s">
        <v>70</v>
      </c>
      <c r="C36" s="289" t="str">
        <f>'пр 10 к МП'!C25</f>
        <v>Обеспечение населения Туруханского района печным отоплением</v>
      </c>
      <c r="D36" s="206" t="s">
        <v>37</v>
      </c>
      <c r="E36" s="211">
        <f>E40</f>
        <v>3000</v>
      </c>
      <c r="F36" s="211">
        <f>F40</f>
        <v>0</v>
      </c>
      <c r="G36" s="211">
        <f>G40</f>
        <v>374.101</v>
      </c>
      <c r="H36" s="207">
        <f>SUM(H37:H42)</f>
        <v>3000</v>
      </c>
      <c r="I36" s="207">
        <f>SUM(I37:I42)</f>
        <v>0</v>
      </c>
      <c r="J36" s="207">
        <f>SUM(J37:J42)</f>
        <v>0</v>
      </c>
      <c r="K36" s="207">
        <f>SUM(K37:K42)</f>
        <v>400</v>
      </c>
      <c r="L36" s="207">
        <f>SUM(L37:L42)</f>
        <v>400</v>
      </c>
      <c r="M36" s="207">
        <f>M40</f>
        <v>0</v>
      </c>
      <c r="N36" s="207">
        <f>N40</f>
        <v>400</v>
      </c>
      <c r="O36" s="207">
        <f>O40</f>
        <v>400</v>
      </c>
      <c r="P36" s="207">
        <f>P40</f>
        <v>400</v>
      </c>
      <c r="Q36" s="207">
        <f t="shared" si="7"/>
        <v>1200</v>
      </c>
      <c r="R36" s="36"/>
      <c r="S36" s="169">
        <f t="shared" si="1"/>
        <v>8374.1010000000006</v>
      </c>
    </row>
    <row r="37" spans="1:21" s="37" customFormat="1">
      <c r="A37" s="293"/>
      <c r="B37" s="290"/>
      <c r="C37" s="290"/>
      <c r="D37" s="193" t="s">
        <v>21</v>
      </c>
      <c r="E37" s="181"/>
      <c r="F37" s="181"/>
      <c r="G37" s="181"/>
      <c r="H37" s="182"/>
      <c r="I37" s="182"/>
      <c r="J37" s="182"/>
      <c r="K37" s="182"/>
      <c r="L37" s="182"/>
      <c r="M37" s="182"/>
      <c r="N37" s="182"/>
      <c r="O37" s="182"/>
      <c r="P37" s="182"/>
      <c r="Q37" s="207">
        <f t="shared" si="7"/>
        <v>0</v>
      </c>
      <c r="S37" s="168">
        <f t="shared" si="1"/>
        <v>0</v>
      </c>
    </row>
    <row r="38" spans="1:21" s="37" customFormat="1">
      <c r="A38" s="293"/>
      <c r="B38" s="290"/>
      <c r="C38" s="290"/>
      <c r="D38" s="208" t="s">
        <v>74</v>
      </c>
      <c r="E38" s="183"/>
      <c r="F38" s="183"/>
      <c r="G38" s="183"/>
      <c r="H38" s="182"/>
      <c r="I38" s="182"/>
      <c r="J38" s="182"/>
      <c r="K38" s="182"/>
      <c r="L38" s="182"/>
      <c r="M38" s="182"/>
      <c r="N38" s="182"/>
      <c r="O38" s="182"/>
      <c r="P38" s="182"/>
      <c r="Q38" s="207">
        <f t="shared" si="7"/>
        <v>0</v>
      </c>
      <c r="S38" s="168">
        <f t="shared" si="1"/>
        <v>0</v>
      </c>
    </row>
    <row r="39" spans="1:21" s="37" customFormat="1">
      <c r="A39" s="293"/>
      <c r="B39" s="290"/>
      <c r="C39" s="290"/>
      <c r="D39" s="193" t="s">
        <v>75</v>
      </c>
      <c r="E39" s="181"/>
      <c r="F39" s="181"/>
      <c r="G39" s="181"/>
      <c r="H39" s="182"/>
      <c r="I39" s="182"/>
      <c r="J39" s="182"/>
      <c r="K39" s="182"/>
      <c r="L39" s="182"/>
      <c r="M39" s="182"/>
      <c r="N39" s="182"/>
      <c r="O39" s="182"/>
      <c r="P39" s="182"/>
      <c r="Q39" s="207">
        <f t="shared" si="7"/>
        <v>0</v>
      </c>
      <c r="S39" s="168">
        <f t="shared" si="1"/>
        <v>0</v>
      </c>
    </row>
    <row r="40" spans="1:21" s="37" customFormat="1">
      <c r="A40" s="293"/>
      <c r="B40" s="290"/>
      <c r="C40" s="290"/>
      <c r="D40" s="193" t="s">
        <v>40</v>
      </c>
      <c r="E40" s="181">
        <v>3000</v>
      </c>
      <c r="F40" s="181">
        <v>0</v>
      </c>
      <c r="G40" s="181">
        <v>374.101</v>
      </c>
      <c r="H40" s="182">
        <v>3000</v>
      </c>
      <c r="I40" s="182">
        <v>0</v>
      </c>
      <c r="J40" s="182">
        <v>0</v>
      </c>
      <c r="K40" s="182">
        <v>400</v>
      </c>
      <c r="L40" s="182">
        <v>400</v>
      </c>
      <c r="M40" s="182">
        <v>0</v>
      </c>
      <c r="N40" s="182">
        <v>400</v>
      </c>
      <c r="O40" s="182">
        <v>400</v>
      </c>
      <c r="P40" s="182">
        <v>400</v>
      </c>
      <c r="Q40" s="207">
        <f t="shared" si="7"/>
        <v>1200</v>
      </c>
      <c r="S40" s="168">
        <f t="shared" si="1"/>
        <v>8374.1010000000006</v>
      </c>
    </row>
    <row r="41" spans="1:21" s="37" customFormat="1" ht="32.25">
      <c r="A41" s="293"/>
      <c r="B41" s="290"/>
      <c r="C41" s="290"/>
      <c r="D41" s="209" t="s">
        <v>76</v>
      </c>
      <c r="E41" s="184"/>
      <c r="F41" s="184"/>
      <c r="G41" s="184"/>
      <c r="H41" s="182"/>
      <c r="I41" s="182"/>
      <c r="J41" s="182"/>
      <c r="K41" s="182"/>
      <c r="L41" s="182"/>
      <c r="M41" s="182"/>
      <c r="N41" s="182"/>
      <c r="O41" s="182"/>
      <c r="P41" s="182"/>
      <c r="Q41" s="207">
        <f t="shared" si="7"/>
        <v>0</v>
      </c>
      <c r="S41" s="168">
        <f t="shared" si="1"/>
        <v>0</v>
      </c>
    </row>
    <row r="42" spans="1:21" s="37" customFormat="1">
      <c r="A42" s="294"/>
      <c r="B42" s="291"/>
      <c r="C42" s="291"/>
      <c r="D42" s="193" t="s">
        <v>22</v>
      </c>
      <c r="E42" s="181"/>
      <c r="F42" s="181"/>
      <c r="G42" s="181"/>
      <c r="H42" s="182"/>
      <c r="I42" s="182"/>
      <c r="J42" s="182"/>
      <c r="K42" s="182"/>
      <c r="L42" s="182"/>
      <c r="M42" s="182"/>
      <c r="N42" s="182"/>
      <c r="O42" s="182"/>
      <c r="P42" s="182"/>
      <c r="Q42" s="207">
        <f t="shared" si="7"/>
        <v>0</v>
      </c>
      <c r="S42" s="168">
        <f t="shared" si="1"/>
        <v>0</v>
      </c>
    </row>
    <row r="43" spans="1:21">
      <c r="A43" s="287" t="s">
        <v>67</v>
      </c>
      <c r="B43" s="288" t="s">
        <v>71</v>
      </c>
      <c r="C43" s="288" t="str">
        <f>'пр 10 к МП'!C28</f>
        <v>Обеспечение условий реализации программы и прочие мероприятия</v>
      </c>
      <c r="D43" s="206" t="s">
        <v>37</v>
      </c>
      <c r="E43" s="211">
        <f>E45+E46+E47</f>
        <v>42679.47</v>
      </c>
      <c r="F43" s="211">
        <f>F45+F46+F47</f>
        <v>45280.864999999998</v>
      </c>
      <c r="G43" s="211">
        <f>G45+G46+G47</f>
        <v>51217.816000000006</v>
      </c>
      <c r="H43" s="207">
        <f>SUM(H44:H49)</f>
        <v>52860.439999999995</v>
      </c>
      <c r="I43" s="207">
        <f>SUM(I44:I49)</f>
        <v>65858.660999999993</v>
      </c>
      <c r="J43" s="207">
        <f>SUM(J44:J49)</f>
        <v>75848.611999999994</v>
      </c>
      <c r="K43" s="207">
        <f>SUM(K44:K49)</f>
        <v>77210.04800000001</v>
      </c>
      <c r="L43" s="207">
        <f>SUM(L44:L49)</f>
        <v>83532.343999999997</v>
      </c>
      <c r="M43" s="207">
        <v>93578.028999999995</v>
      </c>
      <c r="N43" s="207">
        <f>N45+N46+N47</f>
        <v>97795.358680000005</v>
      </c>
      <c r="O43" s="207">
        <f>O45+O46+O47</f>
        <v>82184.559000000008</v>
      </c>
      <c r="P43" s="207">
        <f>P45+P46+P47</f>
        <v>82184.559000000008</v>
      </c>
      <c r="Q43" s="207">
        <f t="shared" si="7"/>
        <v>262164.47668000002</v>
      </c>
      <c r="S43" s="169">
        <f t="shared" si="1"/>
        <v>850230.76168</v>
      </c>
    </row>
    <row r="44" spans="1:21">
      <c r="A44" s="287"/>
      <c r="B44" s="288"/>
      <c r="C44" s="288"/>
      <c r="D44" s="193" t="s">
        <v>21</v>
      </c>
      <c r="E44" s="181"/>
      <c r="F44" s="181"/>
      <c r="G44" s="181"/>
      <c r="H44" s="182"/>
      <c r="I44" s="182"/>
      <c r="J44" s="182"/>
      <c r="K44" s="182"/>
      <c r="L44" s="182"/>
      <c r="M44" s="182"/>
      <c r="N44" s="182"/>
      <c r="O44" s="182"/>
      <c r="P44" s="182"/>
      <c r="Q44" s="207">
        <f t="shared" si="7"/>
        <v>0</v>
      </c>
      <c r="S44" s="168">
        <f t="shared" si="1"/>
        <v>0</v>
      </c>
    </row>
    <row r="45" spans="1:21">
      <c r="A45" s="287"/>
      <c r="B45" s="288"/>
      <c r="C45" s="288"/>
      <c r="D45" s="208" t="s">
        <v>74</v>
      </c>
      <c r="E45" s="183">
        <v>170.14500000000001</v>
      </c>
      <c r="F45" s="183">
        <v>196.83</v>
      </c>
      <c r="G45" s="183">
        <v>1582.75</v>
      </c>
      <c r="H45" s="182">
        <v>1416.8</v>
      </c>
      <c r="I45" s="182">
        <v>0</v>
      </c>
      <c r="J45" s="182">
        <v>3334.2</v>
      </c>
      <c r="K45" s="182">
        <v>3334.2</v>
      </c>
      <c r="L45" s="182">
        <v>3334.2</v>
      </c>
      <c r="M45" s="182">
        <v>3197.2</v>
      </c>
      <c r="N45" s="182">
        <v>3307.1</v>
      </c>
      <c r="O45" s="182">
        <v>3197.2</v>
      </c>
      <c r="P45" s="182">
        <v>0</v>
      </c>
      <c r="Q45" s="207">
        <f t="shared" si="7"/>
        <v>6504.2999999999993</v>
      </c>
      <c r="S45" s="168">
        <f t="shared" si="1"/>
        <v>23070.625</v>
      </c>
    </row>
    <row r="46" spans="1:21">
      <c r="A46" s="287"/>
      <c r="B46" s="288"/>
      <c r="C46" s="288"/>
      <c r="D46" s="193" t="s">
        <v>75</v>
      </c>
      <c r="E46" s="181">
        <v>14693.853999999999</v>
      </c>
      <c r="F46" s="181">
        <v>15653.073</v>
      </c>
      <c r="G46" s="181">
        <v>16222.482</v>
      </c>
      <c r="H46" s="182">
        <v>16527.439999999999</v>
      </c>
      <c r="I46" s="182">
        <v>29163.29</v>
      </c>
      <c r="J46" s="182">
        <v>30574.338</v>
      </c>
      <c r="K46" s="182">
        <v>30523.232</v>
      </c>
      <c r="L46" s="182">
        <v>32872</v>
      </c>
      <c r="M46" s="182">
        <v>33652</v>
      </c>
      <c r="N46" s="182">
        <f>'пр 2 к ПП4'!H18+'пр 2 к ПП4'!H19+'пр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11 к МП'!N45</f>
        <v>37537.799679999996</v>
      </c>
      <c r="O46" s="182">
        <f>'пр 2 к ПП4'!I18+'пр 2 к ПП4'!I19+'пр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11 к МП'!O45</f>
        <v>33836.9</v>
      </c>
      <c r="P46" s="182">
        <f>'пр 2 к ПП4'!J18+'пр 2 к ПП4'!J19+'пр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11 к МП'!P45</f>
        <v>37034.1</v>
      </c>
      <c r="Q46" s="207">
        <f t="shared" si="7"/>
        <v>108408.79968</v>
      </c>
      <c r="S46" s="168">
        <f t="shared" si="1"/>
        <v>328290.50867999997</v>
      </c>
    </row>
    <row r="47" spans="1:21">
      <c r="A47" s="287"/>
      <c r="B47" s="288"/>
      <c r="C47" s="288"/>
      <c r="D47" s="193" t="s">
        <v>40</v>
      </c>
      <c r="E47" s="181">
        <v>27815.471000000001</v>
      </c>
      <c r="F47" s="181">
        <v>29430.962</v>
      </c>
      <c r="G47" s="181">
        <v>33412.584000000003</v>
      </c>
      <c r="H47" s="182">
        <v>34916.199999999997</v>
      </c>
      <c r="I47" s="182">
        <v>36695.370999999999</v>
      </c>
      <c r="J47" s="182">
        <v>41940.074000000001</v>
      </c>
      <c r="K47" s="182">
        <v>43352.616000000002</v>
      </c>
      <c r="L47" s="182">
        <v>47326.144</v>
      </c>
      <c r="M47" s="182">
        <v>59792.440999999999</v>
      </c>
      <c r="N47" s="182">
        <f>'пр 2 к ПП4'!H11+'пр 2 к ПП4'!H12+'пр 2 к ПП4'!H13+'пр 2 к ПП4'!H14+'пр 2 к ПП4'!H15+'пр 2 к ПП4'!H16+'пр 2 к ПП4'!H17</f>
        <v>56950.459000000003</v>
      </c>
      <c r="O47" s="182">
        <f>'пр 2 к ПП4'!I11+'пр 2 к ПП4'!I12+'пр 2 к ПП4'!I13+'пр 2 к ПП4'!I14+'пр 2 к ПП4'!I15+'пр 2 к ПП4'!I16+'пр 2 к ПП4'!I17</f>
        <v>45150.459000000003</v>
      </c>
      <c r="P47" s="182">
        <f>'пр 2 к ПП4'!J11+'пр 2 к ПП4'!J12+'пр 2 к ПП4'!J13+'пр 2 к ПП4'!J14+'пр 2 к ПП4'!J15+'пр 2 к ПП4'!J16+'пр 2 к ПП4'!J17</f>
        <v>45150.459000000003</v>
      </c>
      <c r="Q47" s="207">
        <f t="shared" si="7"/>
        <v>147251.37700000001</v>
      </c>
      <c r="S47" s="168">
        <f t="shared" si="1"/>
        <v>501933.24000000011</v>
      </c>
    </row>
    <row r="48" spans="1:21" ht="32.25">
      <c r="A48" s="287"/>
      <c r="B48" s="288"/>
      <c r="C48" s="288"/>
      <c r="D48" s="209" t="s">
        <v>76</v>
      </c>
      <c r="E48" s="184"/>
      <c r="F48" s="184"/>
      <c r="G48" s="184"/>
      <c r="H48" s="182"/>
      <c r="I48" s="182"/>
      <c r="J48" s="182"/>
      <c r="K48" s="182"/>
      <c r="L48" s="182"/>
      <c r="M48" s="182"/>
      <c r="N48" s="182"/>
      <c r="O48" s="182"/>
      <c r="P48" s="182"/>
      <c r="Q48" s="207">
        <f t="shared" si="7"/>
        <v>0</v>
      </c>
      <c r="S48" s="168">
        <f t="shared" si="1"/>
        <v>0</v>
      </c>
    </row>
    <row r="49" spans="1:19">
      <c r="A49" s="287"/>
      <c r="B49" s="288"/>
      <c r="C49" s="288"/>
      <c r="D49" s="193" t="s">
        <v>22</v>
      </c>
      <c r="E49" s="181"/>
      <c r="F49" s="181"/>
      <c r="G49" s="181"/>
      <c r="H49" s="182"/>
      <c r="I49" s="182"/>
      <c r="J49" s="182"/>
      <c r="K49" s="182"/>
      <c r="L49" s="182"/>
      <c r="M49" s="182"/>
      <c r="N49" s="182"/>
      <c r="O49" s="182"/>
      <c r="P49" s="182"/>
      <c r="Q49" s="207">
        <f t="shared" si="7"/>
        <v>0</v>
      </c>
      <c r="S49" s="168">
        <f t="shared" si="1"/>
        <v>0</v>
      </c>
    </row>
    <row r="50" spans="1:19" ht="18.75" customHeight="1">
      <c r="A50" s="287" t="s">
        <v>166</v>
      </c>
      <c r="B50" s="288" t="s">
        <v>249</v>
      </c>
      <c r="C50" s="289" t="s">
        <v>275</v>
      </c>
      <c r="D50" s="206" t="s">
        <v>37</v>
      </c>
      <c r="E50" s="211">
        <f t="shared" ref="E50:P50" si="8">E52+E53+E54</f>
        <v>0</v>
      </c>
      <c r="F50" s="211">
        <f t="shared" si="8"/>
        <v>0</v>
      </c>
      <c r="G50" s="211">
        <f t="shared" si="8"/>
        <v>0</v>
      </c>
      <c r="H50" s="207">
        <f>H52+H53+H54+H55+H56</f>
        <v>0</v>
      </c>
      <c r="I50" s="207">
        <f>I52+I53+I54+I55+I56</f>
        <v>0</v>
      </c>
      <c r="J50" s="207">
        <f>J52+J53+J54+J55+J56</f>
        <v>0</v>
      </c>
      <c r="K50" s="207">
        <f>K52+K53+K54+K55+K56</f>
        <v>534.55700000000002</v>
      </c>
      <c r="L50" s="207">
        <f>L52+L53+L54+L55+L56</f>
        <v>543.625</v>
      </c>
      <c r="M50" s="207">
        <f t="shared" si="8"/>
        <v>543.625</v>
      </c>
      <c r="N50" s="207">
        <f t="shared" si="8"/>
        <v>543.625</v>
      </c>
      <c r="O50" s="207">
        <f t="shared" si="8"/>
        <v>543.625</v>
      </c>
      <c r="P50" s="207">
        <f t="shared" si="8"/>
        <v>543.625</v>
      </c>
      <c r="Q50" s="207">
        <f t="shared" si="7"/>
        <v>1630.875</v>
      </c>
      <c r="S50" s="169">
        <f t="shared" si="1"/>
        <v>3252.6819999999998</v>
      </c>
    </row>
    <row r="51" spans="1:19">
      <c r="A51" s="287"/>
      <c r="B51" s="288"/>
      <c r="C51" s="290"/>
      <c r="D51" s="193" t="s">
        <v>21</v>
      </c>
      <c r="E51" s="181"/>
      <c r="F51" s="181"/>
      <c r="G51" s="181"/>
      <c r="H51" s="182"/>
      <c r="I51" s="182"/>
      <c r="J51" s="182"/>
      <c r="K51" s="182"/>
      <c r="L51" s="182"/>
      <c r="M51" s="182"/>
      <c r="N51" s="182"/>
      <c r="O51" s="182"/>
      <c r="P51" s="182"/>
      <c r="Q51" s="207">
        <f t="shared" si="7"/>
        <v>0</v>
      </c>
      <c r="S51" s="168">
        <f t="shared" si="1"/>
        <v>0</v>
      </c>
    </row>
    <row r="52" spans="1:19">
      <c r="A52" s="287"/>
      <c r="B52" s="288"/>
      <c r="C52" s="290"/>
      <c r="D52" s="208" t="s">
        <v>74</v>
      </c>
      <c r="E52" s="183"/>
      <c r="F52" s="183"/>
      <c r="G52" s="183"/>
      <c r="H52" s="182"/>
      <c r="I52" s="182"/>
      <c r="J52" s="182"/>
      <c r="K52" s="182"/>
      <c r="L52" s="182"/>
      <c r="M52" s="182"/>
      <c r="N52" s="182"/>
      <c r="O52" s="182"/>
      <c r="P52" s="182"/>
      <c r="Q52" s="207">
        <f t="shared" si="7"/>
        <v>0</v>
      </c>
      <c r="S52" s="168">
        <f t="shared" si="1"/>
        <v>0</v>
      </c>
    </row>
    <row r="53" spans="1:19">
      <c r="A53" s="287"/>
      <c r="B53" s="288"/>
      <c r="C53" s="290"/>
      <c r="D53" s="193" t="s">
        <v>75</v>
      </c>
      <c r="E53" s="181"/>
      <c r="F53" s="181"/>
      <c r="G53" s="181"/>
      <c r="H53" s="182"/>
      <c r="I53" s="182"/>
      <c r="J53" s="182"/>
      <c r="K53" s="182"/>
      <c r="L53" s="182"/>
      <c r="M53" s="182"/>
      <c r="N53" s="182"/>
      <c r="O53" s="182"/>
      <c r="P53" s="182"/>
      <c r="Q53" s="207">
        <f t="shared" si="7"/>
        <v>0</v>
      </c>
      <c r="S53" s="168">
        <f t="shared" si="1"/>
        <v>0</v>
      </c>
    </row>
    <row r="54" spans="1:19">
      <c r="A54" s="287"/>
      <c r="B54" s="288"/>
      <c r="C54" s="290"/>
      <c r="D54" s="193" t="s">
        <v>40</v>
      </c>
      <c r="E54" s="181">
        <v>0</v>
      </c>
      <c r="F54" s="181">
        <v>0</v>
      </c>
      <c r="G54" s="181">
        <v>0</v>
      </c>
      <c r="H54" s="182">
        <v>0</v>
      </c>
      <c r="I54" s="182">
        <v>0</v>
      </c>
      <c r="J54" s="182">
        <v>0</v>
      </c>
      <c r="K54" s="182">
        <v>534.55700000000002</v>
      </c>
      <c r="L54" s="182">
        <v>543.625</v>
      </c>
      <c r="M54" s="182">
        <v>543.625</v>
      </c>
      <c r="N54" s="182">
        <v>543.625</v>
      </c>
      <c r="O54" s="182">
        <v>543.625</v>
      </c>
      <c r="P54" s="182">
        <v>543.625</v>
      </c>
      <c r="Q54" s="207">
        <f t="shared" si="7"/>
        <v>1630.875</v>
      </c>
      <c r="S54" s="168">
        <f t="shared" si="1"/>
        <v>3252.6819999999998</v>
      </c>
    </row>
    <row r="55" spans="1:19" ht="32.25">
      <c r="A55" s="287"/>
      <c r="B55" s="288"/>
      <c r="C55" s="290"/>
      <c r="D55" s="209" t="s">
        <v>76</v>
      </c>
      <c r="E55" s="184"/>
      <c r="F55" s="184"/>
      <c r="G55" s="184"/>
      <c r="H55" s="182"/>
      <c r="I55" s="182"/>
      <c r="J55" s="182"/>
      <c r="K55" s="182"/>
      <c r="L55" s="182"/>
      <c r="M55" s="182"/>
      <c r="N55" s="182"/>
      <c r="O55" s="182"/>
      <c r="P55" s="182"/>
      <c r="Q55" s="207">
        <f t="shared" si="7"/>
        <v>0</v>
      </c>
      <c r="S55" s="168">
        <f t="shared" si="1"/>
        <v>0</v>
      </c>
    </row>
    <row r="56" spans="1:19">
      <c r="A56" s="287"/>
      <c r="B56" s="288"/>
      <c r="C56" s="291"/>
      <c r="D56" s="193" t="s">
        <v>22</v>
      </c>
      <c r="E56" s="181"/>
      <c r="F56" s="181"/>
      <c r="G56" s="181"/>
      <c r="H56" s="182"/>
      <c r="I56" s="182"/>
      <c r="J56" s="182"/>
      <c r="K56" s="182"/>
      <c r="L56" s="182"/>
      <c r="M56" s="182"/>
      <c r="N56" s="182"/>
      <c r="O56" s="182"/>
      <c r="P56" s="182"/>
      <c r="Q56" s="207">
        <f t="shared" si="7"/>
        <v>0</v>
      </c>
      <c r="S56" s="168">
        <f t="shared" si="1"/>
        <v>0</v>
      </c>
    </row>
    <row r="57" spans="1:19">
      <c r="A57" s="292" t="s">
        <v>167</v>
      </c>
      <c r="B57" s="288" t="s">
        <v>249</v>
      </c>
      <c r="C57" s="295" t="s">
        <v>276</v>
      </c>
      <c r="D57" s="206" t="s">
        <v>37</v>
      </c>
      <c r="E57" s="211">
        <f>E59+E60+E61</f>
        <v>0</v>
      </c>
      <c r="F57" s="211">
        <f>F59+F60+F61</f>
        <v>0</v>
      </c>
      <c r="G57" s="211">
        <f>G59+G60+G61</f>
        <v>0</v>
      </c>
      <c r="H57" s="207">
        <f>H59+H60+H61+H62+H63</f>
        <v>0</v>
      </c>
      <c r="I57" s="207">
        <f>I59+I60+I61+I62+I63</f>
        <v>0</v>
      </c>
      <c r="J57" s="207">
        <f>J59+J60+J61+J62+J63</f>
        <v>0</v>
      </c>
      <c r="K57" s="207">
        <f>K59+K60+K61+K62+K63</f>
        <v>0</v>
      </c>
      <c r="L57" s="207">
        <f>L59+L60+L61+L62+L63</f>
        <v>0</v>
      </c>
      <c r="M57" s="207">
        <v>100</v>
      </c>
      <c r="N57" s="207">
        <f>N59+N60+N61</f>
        <v>100</v>
      </c>
      <c r="O57" s="207">
        <f>O59+O60+O61</f>
        <v>100</v>
      </c>
      <c r="P57" s="207">
        <f>P59+P60+P61</f>
        <v>100</v>
      </c>
      <c r="Q57" s="207">
        <f t="shared" si="7"/>
        <v>300</v>
      </c>
      <c r="S57" s="169">
        <f t="shared" ref="S57:S70" si="9">SUM(E57:P57)</f>
        <v>400</v>
      </c>
    </row>
    <row r="58" spans="1:19">
      <c r="A58" s="293"/>
      <c r="B58" s="288"/>
      <c r="C58" s="296"/>
      <c r="D58" s="193" t="s">
        <v>21</v>
      </c>
      <c r="E58" s="181"/>
      <c r="F58" s="181"/>
      <c r="G58" s="181"/>
      <c r="H58" s="182"/>
      <c r="I58" s="182"/>
      <c r="J58" s="182"/>
      <c r="K58" s="182"/>
      <c r="L58" s="182"/>
      <c r="M58" s="182"/>
      <c r="N58" s="182"/>
      <c r="O58" s="182"/>
      <c r="P58" s="182"/>
      <c r="Q58" s="207">
        <f t="shared" si="7"/>
        <v>0</v>
      </c>
      <c r="S58" s="168">
        <f t="shared" si="9"/>
        <v>0</v>
      </c>
    </row>
    <row r="59" spans="1:19">
      <c r="A59" s="293"/>
      <c r="B59" s="288"/>
      <c r="C59" s="296"/>
      <c r="D59" s="208" t="s">
        <v>74</v>
      </c>
      <c r="E59" s="183"/>
      <c r="F59" s="183"/>
      <c r="G59" s="183"/>
      <c r="H59" s="182"/>
      <c r="I59" s="182"/>
      <c r="J59" s="182"/>
      <c r="K59" s="182"/>
      <c r="L59" s="182"/>
      <c r="M59" s="182"/>
      <c r="N59" s="182"/>
      <c r="O59" s="182"/>
      <c r="P59" s="182"/>
      <c r="Q59" s="207">
        <f t="shared" si="7"/>
        <v>0</v>
      </c>
      <c r="S59" s="168">
        <f t="shared" si="9"/>
        <v>0</v>
      </c>
    </row>
    <row r="60" spans="1:19">
      <c r="A60" s="293"/>
      <c r="B60" s="288"/>
      <c r="C60" s="296"/>
      <c r="D60" s="193" t="s">
        <v>75</v>
      </c>
      <c r="E60" s="181"/>
      <c r="F60" s="181"/>
      <c r="G60" s="181"/>
      <c r="H60" s="182"/>
      <c r="I60" s="182"/>
      <c r="J60" s="182"/>
      <c r="K60" s="182"/>
      <c r="L60" s="182"/>
      <c r="M60" s="182"/>
      <c r="N60" s="182"/>
      <c r="O60" s="182"/>
      <c r="P60" s="182"/>
      <c r="Q60" s="207">
        <f t="shared" si="7"/>
        <v>0</v>
      </c>
      <c r="S60" s="168">
        <f t="shared" si="9"/>
        <v>0</v>
      </c>
    </row>
    <row r="61" spans="1:19">
      <c r="A61" s="293"/>
      <c r="B61" s="288"/>
      <c r="C61" s="296"/>
      <c r="D61" s="193" t="s">
        <v>40</v>
      </c>
      <c r="E61" s="181">
        <v>0</v>
      </c>
      <c r="F61" s="181">
        <v>0</v>
      </c>
      <c r="G61" s="181">
        <v>0</v>
      </c>
      <c r="H61" s="182">
        <v>0</v>
      </c>
      <c r="I61" s="182">
        <v>0</v>
      </c>
      <c r="J61" s="182">
        <v>0</v>
      </c>
      <c r="K61" s="182">
        <v>0</v>
      </c>
      <c r="L61" s="182">
        <v>0</v>
      </c>
      <c r="M61" s="182">
        <v>100</v>
      </c>
      <c r="N61" s="182">
        <v>100</v>
      </c>
      <c r="O61" s="182">
        <v>100</v>
      </c>
      <c r="P61" s="182">
        <v>100</v>
      </c>
      <c r="Q61" s="207">
        <f t="shared" si="7"/>
        <v>300</v>
      </c>
      <c r="S61" s="168">
        <f t="shared" si="9"/>
        <v>400</v>
      </c>
    </row>
    <row r="62" spans="1:19" ht="32.25">
      <c r="A62" s="293"/>
      <c r="B62" s="288"/>
      <c r="C62" s="296"/>
      <c r="D62" s="209" t="s">
        <v>76</v>
      </c>
      <c r="E62" s="184"/>
      <c r="F62" s="184"/>
      <c r="G62" s="184"/>
      <c r="H62" s="182"/>
      <c r="I62" s="182"/>
      <c r="J62" s="182"/>
      <c r="K62" s="182"/>
      <c r="L62" s="182"/>
      <c r="M62" s="182"/>
      <c r="N62" s="182"/>
      <c r="O62" s="182"/>
      <c r="P62" s="182"/>
      <c r="Q62" s="207">
        <f t="shared" si="7"/>
        <v>0</v>
      </c>
      <c r="S62" s="168">
        <f t="shared" si="9"/>
        <v>0</v>
      </c>
    </row>
    <row r="63" spans="1:19" ht="33.75" customHeight="1">
      <c r="A63" s="294"/>
      <c r="B63" s="288"/>
      <c r="C63" s="297"/>
      <c r="D63" s="193" t="s">
        <v>22</v>
      </c>
      <c r="E63" s="181"/>
      <c r="F63" s="181"/>
      <c r="G63" s="181"/>
      <c r="H63" s="182"/>
      <c r="I63" s="182"/>
      <c r="J63" s="182"/>
      <c r="K63" s="182"/>
      <c r="L63" s="182"/>
      <c r="M63" s="182"/>
      <c r="N63" s="182"/>
      <c r="O63" s="182"/>
      <c r="P63" s="182"/>
      <c r="Q63" s="207">
        <f t="shared" si="7"/>
        <v>0</v>
      </c>
      <c r="S63" s="168">
        <f t="shared" si="9"/>
        <v>0</v>
      </c>
    </row>
    <row r="64" spans="1:19" ht="18.75" customHeight="1">
      <c r="A64" s="287" t="s">
        <v>168</v>
      </c>
      <c r="B64" s="288" t="s">
        <v>249</v>
      </c>
      <c r="C64" s="289" t="s">
        <v>287</v>
      </c>
      <c r="D64" s="206" t="s">
        <v>37</v>
      </c>
      <c r="E64" s="211">
        <f>E66+E67+E68</f>
        <v>0</v>
      </c>
      <c r="F64" s="211">
        <f>F66+F67+F68</f>
        <v>0</v>
      </c>
      <c r="G64" s="211">
        <f>G66+G67+G68</f>
        <v>0</v>
      </c>
      <c r="H64" s="207">
        <f>H66+H67+H68+H69+H70</f>
        <v>0</v>
      </c>
      <c r="I64" s="207">
        <f>I66+I67+I68+I69+I70</f>
        <v>0</v>
      </c>
      <c r="J64" s="207">
        <f>J66+J67+J68+J69+J70</f>
        <v>0</v>
      </c>
      <c r="K64" s="207">
        <f>K66+K67+K68+K69+K70</f>
        <v>0</v>
      </c>
      <c r="L64" s="207">
        <f>L66+L67+L68+L69+L70</f>
        <v>730.65</v>
      </c>
      <c r="M64" s="207">
        <f>M66+M67+M68</f>
        <v>2001.297</v>
      </c>
      <c r="N64" s="207">
        <f>N66+N67+N68</f>
        <v>2647.1498299999998</v>
      </c>
      <c r="O64" s="207">
        <f>O66+O67+O68</f>
        <v>0</v>
      </c>
      <c r="P64" s="207">
        <f>P66+P67+P68</f>
        <v>0</v>
      </c>
      <c r="Q64" s="207">
        <f t="shared" si="7"/>
        <v>2647.1498299999998</v>
      </c>
      <c r="S64" s="169">
        <f t="shared" si="9"/>
        <v>5379.0968300000004</v>
      </c>
    </row>
    <row r="65" spans="1:19">
      <c r="A65" s="287"/>
      <c r="B65" s="288"/>
      <c r="C65" s="290"/>
      <c r="D65" s="193" t="s">
        <v>21</v>
      </c>
      <c r="E65" s="181"/>
      <c r="F65" s="181"/>
      <c r="G65" s="181"/>
      <c r="H65" s="182"/>
      <c r="I65" s="182"/>
      <c r="J65" s="182"/>
      <c r="K65" s="182"/>
      <c r="L65" s="182"/>
      <c r="M65" s="182"/>
      <c r="N65" s="182"/>
      <c r="O65" s="182"/>
      <c r="P65" s="182"/>
      <c r="Q65" s="207">
        <f t="shared" si="7"/>
        <v>0</v>
      </c>
      <c r="S65" s="168">
        <f t="shared" si="9"/>
        <v>0</v>
      </c>
    </row>
    <row r="66" spans="1:19">
      <c r="A66" s="287"/>
      <c r="B66" s="288"/>
      <c r="C66" s="290"/>
      <c r="D66" s="208" t="s">
        <v>74</v>
      </c>
      <c r="E66" s="183"/>
      <c r="F66" s="183"/>
      <c r="G66" s="183"/>
      <c r="H66" s="182"/>
      <c r="I66" s="182"/>
      <c r="J66" s="182"/>
      <c r="K66" s="182"/>
      <c r="L66" s="182"/>
      <c r="M66" s="182"/>
      <c r="N66" s="182"/>
      <c r="O66" s="182"/>
      <c r="P66" s="182"/>
      <c r="Q66" s="207">
        <f t="shared" si="7"/>
        <v>0</v>
      </c>
      <c r="S66" s="168">
        <f t="shared" si="9"/>
        <v>0</v>
      </c>
    </row>
    <row r="67" spans="1:19">
      <c r="A67" s="287"/>
      <c r="B67" s="288"/>
      <c r="C67" s="290"/>
      <c r="D67" s="193" t="s">
        <v>75</v>
      </c>
      <c r="E67" s="181"/>
      <c r="F67" s="181"/>
      <c r="G67" s="181"/>
      <c r="H67" s="182"/>
      <c r="I67" s="182"/>
      <c r="J67" s="182"/>
      <c r="K67" s="182"/>
      <c r="L67" s="182"/>
      <c r="M67" s="182"/>
      <c r="N67" s="182"/>
      <c r="O67" s="182"/>
      <c r="P67" s="182"/>
      <c r="Q67" s="207">
        <f t="shared" si="7"/>
        <v>0</v>
      </c>
      <c r="S67" s="168">
        <f t="shared" si="9"/>
        <v>0</v>
      </c>
    </row>
    <row r="68" spans="1:19">
      <c r="A68" s="287"/>
      <c r="B68" s="288"/>
      <c r="C68" s="290"/>
      <c r="D68" s="193" t="s">
        <v>40</v>
      </c>
      <c r="E68" s="181">
        <v>0</v>
      </c>
      <c r="F68" s="181">
        <v>0</v>
      </c>
      <c r="G68" s="181">
        <v>0</v>
      </c>
      <c r="H68" s="182">
        <v>0</v>
      </c>
      <c r="I68" s="182">
        <v>0</v>
      </c>
      <c r="J68" s="182">
        <v>0</v>
      </c>
      <c r="K68" s="182">
        <v>0</v>
      </c>
      <c r="L68" s="182">
        <v>730.65</v>
      </c>
      <c r="M68" s="182">
        <v>2001.297</v>
      </c>
      <c r="N68" s="182">
        <v>2647.1498299999998</v>
      </c>
      <c r="O68" s="182">
        <v>0</v>
      </c>
      <c r="P68" s="182">
        <v>0</v>
      </c>
      <c r="Q68" s="207">
        <f t="shared" si="7"/>
        <v>2647.1498299999998</v>
      </c>
      <c r="S68" s="168">
        <f t="shared" si="9"/>
        <v>5379.0968300000004</v>
      </c>
    </row>
    <row r="69" spans="1:19" ht="32.25">
      <c r="A69" s="287"/>
      <c r="B69" s="288"/>
      <c r="C69" s="290"/>
      <c r="D69" s="209" t="s">
        <v>76</v>
      </c>
      <c r="E69" s="184"/>
      <c r="F69" s="184"/>
      <c r="G69" s="184"/>
      <c r="H69" s="182"/>
      <c r="I69" s="182"/>
      <c r="J69" s="182"/>
      <c r="K69" s="182"/>
      <c r="L69" s="182"/>
      <c r="M69" s="182"/>
      <c r="N69" s="182"/>
      <c r="O69" s="182"/>
      <c r="P69" s="182"/>
      <c r="Q69" s="207">
        <f t="shared" si="7"/>
        <v>0</v>
      </c>
      <c r="S69" s="168">
        <f t="shared" si="9"/>
        <v>0</v>
      </c>
    </row>
    <row r="70" spans="1:19">
      <c r="A70" s="287"/>
      <c r="B70" s="288"/>
      <c r="C70" s="291"/>
      <c r="D70" s="193" t="s">
        <v>22</v>
      </c>
      <c r="E70" s="181"/>
      <c r="F70" s="181"/>
      <c r="G70" s="181"/>
      <c r="H70" s="182"/>
      <c r="I70" s="182"/>
      <c r="J70" s="182"/>
      <c r="K70" s="182"/>
      <c r="L70" s="182"/>
      <c r="M70" s="182"/>
      <c r="N70" s="182"/>
      <c r="O70" s="182"/>
      <c r="P70" s="182"/>
      <c r="Q70" s="207">
        <f t="shared" si="7"/>
        <v>0</v>
      </c>
      <c r="S70" s="168">
        <f t="shared" si="9"/>
        <v>0</v>
      </c>
    </row>
  </sheetData>
  <mergeCells count="35">
    <mergeCell ref="A50:A56"/>
    <mergeCell ref="B50:B56"/>
    <mergeCell ref="C50:C56"/>
    <mergeCell ref="A43:A49"/>
    <mergeCell ref="B43:B49"/>
    <mergeCell ref="C43:C49"/>
    <mergeCell ref="C36:C42"/>
    <mergeCell ref="B36:B42"/>
    <mergeCell ref="Q12:Q13"/>
    <mergeCell ref="A15:A21"/>
    <mergeCell ref="B15:B21"/>
    <mergeCell ref="C15:C21"/>
    <mergeCell ref="A29:A35"/>
    <mergeCell ref="C29:C35"/>
    <mergeCell ref="B29:B35"/>
    <mergeCell ref="D12:D13"/>
    <mergeCell ref="A36:A42"/>
    <mergeCell ref="O2:Q2"/>
    <mergeCell ref="A9:Q9"/>
    <mergeCell ref="B22:B28"/>
    <mergeCell ref="C22:C28"/>
    <mergeCell ref="A12:A13"/>
    <mergeCell ref="B12:B13"/>
    <mergeCell ref="C12:C13"/>
    <mergeCell ref="A5:Q5"/>
    <mergeCell ref="A6:Q6"/>
    <mergeCell ref="A7:Q7"/>
    <mergeCell ref="A8:Q8"/>
    <mergeCell ref="A10:Q10"/>
    <mergeCell ref="A64:A70"/>
    <mergeCell ref="B64:B70"/>
    <mergeCell ref="C64:C70"/>
    <mergeCell ref="A57:A63"/>
    <mergeCell ref="B57:B63"/>
    <mergeCell ref="C57:C63"/>
  </mergeCells>
  <pageMargins left="0.78740157480314965" right="0.78740157480314965" top="1.1811023622047245" bottom="0.39370078740157483" header="0.31496062992125984" footer="0.31496062992125984"/>
  <pageSetup paperSize="9" scale="57" fitToHeight="2" orientation="landscape" r:id="rId1"/>
  <rowBreaks count="1" manualBreakCount="1">
    <brk id="49" max="16"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sheetPr>
    <tabColor theme="0"/>
    <pageSetUpPr fitToPage="1"/>
  </sheetPr>
  <dimension ref="A1:I29"/>
  <sheetViews>
    <sheetView view="pageBreakPreview" zoomScaleNormal="70" zoomScaleSheetLayoutView="100" workbookViewId="0">
      <selection activeCell="L11" sqref="L11"/>
    </sheetView>
  </sheetViews>
  <sheetFormatPr defaultRowHeight="15.75"/>
  <cols>
    <col min="1" max="1" width="5.375" style="17" customWidth="1"/>
    <col min="2" max="2" width="40" style="18" customWidth="1"/>
    <col min="3" max="3" width="11.5" style="17" customWidth="1"/>
    <col min="4" max="4" width="14.875" style="18" customWidth="1"/>
    <col min="5" max="5" width="12" style="18" customWidth="1"/>
    <col min="6" max="6" width="14.25" style="18" customWidth="1"/>
    <col min="7" max="7" width="13.125" style="18" customWidth="1"/>
    <col min="8" max="8" width="13.75" style="18" customWidth="1"/>
    <col min="9" max="9" width="9" style="18" customWidth="1"/>
    <col min="10" max="16384" width="9" style="18"/>
  </cols>
  <sheetData>
    <row r="1" spans="1:9" ht="69.75" customHeight="1">
      <c r="F1" s="219" t="s">
        <v>181</v>
      </c>
      <c r="G1" s="219"/>
      <c r="H1" s="219"/>
    </row>
    <row r="2" spans="1:9" ht="18.75">
      <c r="A2" s="221" t="s">
        <v>1</v>
      </c>
      <c r="B2" s="221"/>
      <c r="C2" s="221"/>
      <c r="D2" s="221"/>
      <c r="E2" s="221"/>
      <c r="F2" s="221"/>
      <c r="G2" s="221"/>
      <c r="H2" s="102"/>
    </row>
    <row r="3" spans="1:9" ht="18.75">
      <c r="A3" s="233" t="s">
        <v>73</v>
      </c>
      <c r="B3" s="221"/>
      <c r="C3" s="221"/>
      <c r="D3" s="221"/>
      <c r="E3" s="221"/>
      <c r="F3" s="221"/>
      <c r="G3" s="221"/>
      <c r="H3" s="102"/>
    </row>
    <row r="4" spans="1:9" ht="36" customHeight="1">
      <c r="A4" s="233" t="s">
        <v>182</v>
      </c>
      <c r="B4" s="221"/>
      <c r="C4" s="221"/>
      <c r="D4" s="221"/>
      <c r="E4" s="221"/>
      <c r="F4" s="221"/>
      <c r="G4" s="221"/>
      <c r="H4" s="102"/>
    </row>
    <row r="5" spans="1:9" ht="18.75">
      <c r="A5" s="19"/>
    </row>
    <row r="6" spans="1:9" ht="15.75" customHeight="1">
      <c r="A6" s="220" t="s">
        <v>19</v>
      </c>
      <c r="B6" s="220" t="s">
        <v>46</v>
      </c>
      <c r="C6" s="220" t="s">
        <v>2</v>
      </c>
      <c r="D6" s="220" t="s">
        <v>47</v>
      </c>
      <c r="E6" s="220" t="s">
        <v>48</v>
      </c>
      <c r="F6" s="220"/>
      <c r="G6" s="220"/>
      <c r="H6" s="220"/>
      <c r="I6" s="112"/>
    </row>
    <row r="7" spans="1:9">
      <c r="A7" s="220"/>
      <c r="B7" s="220"/>
      <c r="C7" s="220"/>
      <c r="D7" s="220"/>
      <c r="E7" s="153" t="s">
        <v>231</v>
      </c>
      <c r="F7" s="153" t="s">
        <v>238</v>
      </c>
      <c r="G7" s="153" t="s">
        <v>239</v>
      </c>
      <c r="H7" s="153" t="s">
        <v>59</v>
      </c>
    </row>
    <row r="8" spans="1:9">
      <c r="A8" s="2">
        <v>1</v>
      </c>
      <c r="B8" s="2">
        <v>2</v>
      </c>
      <c r="C8" s="2">
        <v>3</v>
      </c>
      <c r="D8" s="2">
        <v>4</v>
      </c>
      <c r="E8" s="2">
        <v>6</v>
      </c>
      <c r="F8" s="2">
        <v>7</v>
      </c>
      <c r="G8" s="2">
        <v>8</v>
      </c>
      <c r="H8" s="101">
        <v>9</v>
      </c>
    </row>
    <row r="9" spans="1:9" ht="33.75" customHeight="1">
      <c r="A9" s="234"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35"/>
      <c r="C9" s="235"/>
      <c r="D9" s="235"/>
      <c r="E9" s="235"/>
      <c r="F9" s="235"/>
      <c r="G9" s="235"/>
      <c r="H9" s="236"/>
    </row>
    <row r="10" spans="1:9" ht="33" customHeight="1">
      <c r="A10" s="234"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35"/>
      <c r="C10" s="235"/>
      <c r="D10" s="235"/>
      <c r="E10" s="235"/>
      <c r="F10" s="235"/>
      <c r="G10" s="235"/>
      <c r="H10" s="236"/>
    </row>
    <row r="11" spans="1:9" ht="69" customHeight="1">
      <c r="A11" s="2" t="s">
        <v>3</v>
      </c>
      <c r="B11" s="176" t="s">
        <v>88</v>
      </c>
      <c r="C11" s="2" t="s">
        <v>87</v>
      </c>
      <c r="D11" s="2" t="s">
        <v>141</v>
      </c>
      <c r="E11" s="170">
        <v>2</v>
      </c>
      <c r="F11" s="170">
        <v>2</v>
      </c>
      <c r="G11" s="170">
        <v>2</v>
      </c>
      <c r="H11" s="170">
        <v>2</v>
      </c>
    </row>
    <row r="12" spans="1:9" ht="60.75" customHeight="1">
      <c r="A12" s="2" t="s">
        <v>64</v>
      </c>
      <c r="B12" s="38" t="s">
        <v>90</v>
      </c>
      <c r="C12" s="2" t="s">
        <v>140</v>
      </c>
      <c r="D12" s="2" t="s">
        <v>159</v>
      </c>
      <c r="E12" s="122" t="s">
        <v>227</v>
      </c>
      <c r="F12" s="122" t="s">
        <v>227</v>
      </c>
      <c r="G12" s="122" t="s">
        <v>227</v>
      </c>
      <c r="H12" s="122" t="s">
        <v>227</v>
      </c>
    </row>
    <row r="13" spans="1:9" ht="46.5" customHeight="1">
      <c r="A13" s="2" t="s">
        <v>66</v>
      </c>
      <c r="B13" s="139" t="s">
        <v>91</v>
      </c>
      <c r="C13" s="2" t="s">
        <v>234</v>
      </c>
      <c r="D13" s="2" t="s">
        <v>159</v>
      </c>
      <c r="E13" s="122" t="s">
        <v>227</v>
      </c>
      <c r="F13" s="122" t="s">
        <v>227</v>
      </c>
      <c r="G13" s="122" t="s">
        <v>227</v>
      </c>
      <c r="H13" s="122" t="s">
        <v>227</v>
      </c>
    </row>
    <row r="14" spans="1:9" ht="45.75" customHeight="1">
      <c r="A14" s="39" t="s">
        <v>67</v>
      </c>
      <c r="B14" s="38" t="s">
        <v>92</v>
      </c>
      <c r="C14" s="40" t="s">
        <v>99</v>
      </c>
      <c r="D14" s="2" t="s">
        <v>159</v>
      </c>
      <c r="E14" s="171">
        <v>5</v>
      </c>
      <c r="F14" s="171">
        <v>5</v>
      </c>
      <c r="G14" s="171">
        <v>5</v>
      </c>
      <c r="H14" s="171">
        <v>5</v>
      </c>
    </row>
    <row r="15" spans="1:9" ht="18.75">
      <c r="A15" s="19"/>
    </row>
    <row r="16" spans="1:9" ht="18.75">
      <c r="A16" s="19"/>
    </row>
    <row r="19" spans="1:8">
      <c r="A19" s="232" t="s">
        <v>210</v>
      </c>
      <c r="B19" s="232"/>
      <c r="C19" s="232"/>
      <c r="D19" s="232"/>
      <c r="E19" s="232"/>
      <c r="F19" s="232"/>
    </row>
    <row r="20" spans="1:8">
      <c r="A20" s="232"/>
      <c r="B20" s="232"/>
      <c r="C20" s="232"/>
      <c r="D20" s="232"/>
      <c r="E20" s="232"/>
      <c r="F20" s="232"/>
    </row>
    <row r="21" spans="1:8">
      <c r="A21" s="232"/>
      <c r="B21" s="232"/>
      <c r="C21" s="232"/>
      <c r="D21" s="232"/>
      <c r="E21" s="232"/>
      <c r="F21" s="232"/>
      <c r="G21" s="111"/>
      <c r="H21" s="111"/>
    </row>
    <row r="22" spans="1:8">
      <c r="A22" s="232"/>
      <c r="B22" s="232"/>
      <c r="C22" s="232"/>
      <c r="D22" s="232"/>
      <c r="E22" s="232"/>
      <c r="F22" s="232"/>
    </row>
    <row r="23" spans="1:8">
      <c r="A23" s="232"/>
      <c r="B23" s="232"/>
      <c r="C23" s="232"/>
      <c r="D23" s="232"/>
      <c r="E23" s="232"/>
      <c r="F23" s="232"/>
    </row>
    <row r="24" spans="1:8">
      <c r="A24" s="232"/>
      <c r="B24" s="232"/>
      <c r="C24" s="232"/>
      <c r="D24" s="232"/>
      <c r="E24" s="232"/>
      <c r="F24" s="232"/>
    </row>
    <row r="25" spans="1:8">
      <c r="A25" s="232"/>
      <c r="B25" s="232"/>
      <c r="C25" s="232"/>
      <c r="D25" s="232"/>
      <c r="E25" s="232"/>
      <c r="F25" s="232"/>
    </row>
    <row r="26" spans="1:8">
      <c r="A26" s="232"/>
      <c r="B26" s="232"/>
      <c r="C26" s="232"/>
      <c r="D26" s="232"/>
      <c r="E26" s="232"/>
      <c r="F26" s="232"/>
    </row>
    <row r="27" spans="1:8">
      <c r="A27" s="232"/>
      <c r="B27" s="232"/>
      <c r="C27" s="232"/>
      <c r="D27" s="232"/>
      <c r="E27" s="232"/>
      <c r="F27" s="232"/>
    </row>
    <row r="28" spans="1:8">
      <c r="A28" s="232"/>
      <c r="B28" s="232"/>
      <c r="C28" s="232"/>
      <c r="D28" s="232"/>
      <c r="E28" s="232"/>
      <c r="F28" s="232"/>
    </row>
    <row r="29" spans="1:8">
      <c r="A29" s="232"/>
      <c r="B29" s="232"/>
      <c r="C29" s="232"/>
      <c r="D29" s="232"/>
      <c r="E29" s="232"/>
      <c r="F29" s="232"/>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L28"/>
  <sheetViews>
    <sheetView view="pageBreakPreview" topLeftCell="A10" zoomScale="85" zoomScaleNormal="70" zoomScaleSheetLayoutView="85" workbookViewId="0">
      <selection activeCell="K16" sqref="K16"/>
    </sheetView>
  </sheetViews>
  <sheetFormatPr defaultRowHeight="18.75"/>
  <cols>
    <col min="1" max="1" width="4.75" style="19" customWidth="1"/>
    <col min="2" max="2" width="30.125" style="57" customWidth="1"/>
    <col min="3" max="3" width="24.5" style="57" customWidth="1"/>
    <col min="4" max="5" width="7.375" style="57" customWidth="1"/>
    <col min="6" max="6" width="14.5" style="57" customWidth="1"/>
    <col min="7" max="7" width="5.75" style="57" customWidth="1"/>
    <col min="8" max="10" width="12" style="57" customWidth="1"/>
    <col min="11" max="11" width="15.875" style="57" customWidth="1"/>
    <col min="12" max="12" width="42.375" style="57" customWidth="1"/>
    <col min="13" max="16384" width="9" style="57"/>
  </cols>
  <sheetData>
    <row r="1" spans="1:12" ht="63.75" customHeight="1">
      <c r="K1" s="219" t="s">
        <v>116</v>
      </c>
      <c r="L1" s="219"/>
    </row>
    <row r="4" spans="1:12">
      <c r="A4" s="221" t="s">
        <v>1</v>
      </c>
      <c r="B4" s="221"/>
      <c r="C4" s="221"/>
      <c r="D4" s="221"/>
      <c r="E4" s="221"/>
      <c r="F4" s="221"/>
      <c r="G4" s="221"/>
      <c r="H4" s="221"/>
      <c r="I4" s="221"/>
      <c r="J4" s="221"/>
      <c r="K4" s="221"/>
      <c r="L4" s="221"/>
    </row>
    <row r="5" spans="1:12">
      <c r="A5" s="221" t="s">
        <v>115</v>
      </c>
      <c r="B5" s="221"/>
      <c r="C5" s="221"/>
      <c r="D5" s="221"/>
      <c r="E5" s="221"/>
      <c r="F5" s="221"/>
      <c r="G5" s="221"/>
      <c r="H5" s="221"/>
      <c r="I5" s="221"/>
      <c r="J5" s="221"/>
      <c r="K5" s="221"/>
      <c r="L5" s="221"/>
    </row>
    <row r="7" spans="1:12" ht="18.75" customHeight="1">
      <c r="A7" s="220" t="s">
        <v>19</v>
      </c>
      <c r="B7" s="220" t="s">
        <v>49</v>
      </c>
      <c r="C7" s="220" t="s">
        <v>26</v>
      </c>
      <c r="D7" s="220" t="s">
        <v>24</v>
      </c>
      <c r="E7" s="220"/>
      <c r="F7" s="220"/>
      <c r="G7" s="220"/>
      <c r="H7" s="241"/>
      <c r="I7" s="241"/>
      <c r="J7" s="241"/>
      <c r="K7" s="242"/>
      <c r="L7" s="220" t="s">
        <v>51</v>
      </c>
    </row>
    <row r="8" spans="1:12" ht="117.75" customHeight="1">
      <c r="A8" s="220"/>
      <c r="B8" s="220"/>
      <c r="C8" s="220"/>
      <c r="D8" s="2" t="s">
        <v>26</v>
      </c>
      <c r="E8" s="2" t="s">
        <v>27</v>
      </c>
      <c r="F8" s="2" t="s">
        <v>28</v>
      </c>
      <c r="G8" s="2" t="s">
        <v>29</v>
      </c>
      <c r="H8" s="147">
        <v>2023</v>
      </c>
      <c r="I8" s="147">
        <v>2024</v>
      </c>
      <c r="J8" s="147">
        <v>2025</v>
      </c>
      <c r="K8" s="2" t="s">
        <v>52</v>
      </c>
      <c r="L8" s="220"/>
    </row>
    <row r="9" spans="1:12">
      <c r="A9" s="2">
        <v>1</v>
      </c>
      <c r="B9" s="2">
        <v>2</v>
      </c>
      <c r="C9" s="2">
        <v>3</v>
      </c>
      <c r="D9" s="2">
        <v>4</v>
      </c>
      <c r="E9" s="2">
        <v>5</v>
      </c>
      <c r="F9" s="2">
        <v>6</v>
      </c>
      <c r="G9" s="2">
        <v>7</v>
      </c>
      <c r="H9" s="134">
        <v>9</v>
      </c>
      <c r="I9" s="134">
        <v>10</v>
      </c>
      <c r="J9" s="134">
        <v>11</v>
      </c>
      <c r="K9" s="134">
        <v>12</v>
      </c>
      <c r="L9" s="134">
        <v>13</v>
      </c>
    </row>
    <row r="10" spans="1:12" s="58" customFormat="1">
      <c r="A10" s="237" t="s">
        <v>120</v>
      </c>
      <c r="B10" s="238"/>
      <c r="C10" s="238"/>
      <c r="D10" s="238"/>
      <c r="E10" s="238"/>
      <c r="F10" s="238"/>
      <c r="G10" s="238"/>
      <c r="H10" s="238"/>
      <c r="I10" s="238"/>
      <c r="J10" s="238"/>
      <c r="K10" s="238"/>
      <c r="L10" s="240"/>
    </row>
    <row r="11" spans="1:12" s="58" customFormat="1" ht="35.25" customHeight="1">
      <c r="A11" s="237" t="s">
        <v>224</v>
      </c>
      <c r="B11" s="238"/>
      <c r="C11" s="238"/>
      <c r="D11" s="238"/>
      <c r="E11" s="238"/>
      <c r="F11" s="238"/>
      <c r="G11" s="238"/>
      <c r="H11" s="239"/>
      <c r="I11" s="239"/>
      <c r="J11" s="239"/>
      <c r="K11" s="238"/>
      <c r="L11" s="240"/>
    </row>
    <row r="12" spans="1:12" ht="63">
      <c r="A12" s="20" t="s">
        <v>3</v>
      </c>
      <c r="B12" s="172" t="s">
        <v>117</v>
      </c>
      <c r="C12" s="9" t="s">
        <v>72</v>
      </c>
      <c r="D12" s="2">
        <v>242</v>
      </c>
      <c r="E12" s="59" t="s">
        <v>119</v>
      </c>
      <c r="F12" s="2">
        <v>1110081620</v>
      </c>
      <c r="G12" s="52">
        <v>247</v>
      </c>
      <c r="H12" s="132">
        <v>6659.5129999999999</v>
      </c>
      <c r="I12" s="132">
        <v>6659.5129999999999</v>
      </c>
      <c r="J12" s="132">
        <v>6659.5129999999999</v>
      </c>
      <c r="K12" s="130">
        <f t="shared" ref="K12:K17" si="0">SUM(H12:J12)</f>
        <v>19978.539000000001</v>
      </c>
      <c r="L12" s="1" t="s">
        <v>135</v>
      </c>
    </row>
    <row r="13" spans="1:12" ht="53.25" customHeight="1">
      <c r="A13" s="20" t="s">
        <v>64</v>
      </c>
      <c r="B13" s="173" t="s">
        <v>90</v>
      </c>
      <c r="C13" s="9" t="s">
        <v>72</v>
      </c>
      <c r="D13" s="2">
        <v>242</v>
      </c>
      <c r="E13" s="59" t="s">
        <v>119</v>
      </c>
      <c r="F13" s="2">
        <v>1110081630</v>
      </c>
      <c r="G13" s="2">
        <v>244</v>
      </c>
      <c r="H13" s="131">
        <v>0</v>
      </c>
      <c r="I13" s="131">
        <v>0</v>
      </c>
      <c r="J13" s="131">
        <v>0</v>
      </c>
      <c r="K13" s="130">
        <f t="shared" si="0"/>
        <v>0</v>
      </c>
      <c r="L13" s="1" t="s">
        <v>164</v>
      </c>
    </row>
    <row r="14" spans="1:12" ht="54.75" customHeight="1">
      <c r="A14" s="20" t="s">
        <v>66</v>
      </c>
      <c r="B14" s="172" t="s">
        <v>91</v>
      </c>
      <c r="C14" s="9" t="s">
        <v>72</v>
      </c>
      <c r="D14" s="2">
        <v>242</v>
      </c>
      <c r="E14" s="59" t="s">
        <v>119</v>
      </c>
      <c r="F14" s="2">
        <v>1110081640</v>
      </c>
      <c r="G14" s="2">
        <v>244</v>
      </c>
      <c r="H14" s="60">
        <v>0</v>
      </c>
      <c r="I14" s="60">
        <v>0</v>
      </c>
      <c r="J14" s="60">
        <v>0</v>
      </c>
      <c r="K14" s="130">
        <f t="shared" si="0"/>
        <v>0</v>
      </c>
      <c r="L14" s="1" t="s">
        <v>136</v>
      </c>
    </row>
    <row r="15" spans="1:12" ht="180.75" customHeight="1">
      <c r="A15" s="20" t="s">
        <v>67</v>
      </c>
      <c r="B15" s="172" t="s">
        <v>118</v>
      </c>
      <c r="C15" s="9" t="s">
        <v>72</v>
      </c>
      <c r="D15" s="2">
        <v>242</v>
      </c>
      <c r="E15" s="59" t="s">
        <v>119</v>
      </c>
      <c r="F15" s="2">
        <v>1110081650</v>
      </c>
      <c r="G15" s="2">
        <v>244</v>
      </c>
      <c r="H15" s="60">
        <v>49587.606</v>
      </c>
      <c r="I15" s="60">
        <v>10049.744000000001</v>
      </c>
      <c r="J15" s="60">
        <v>10049.744000000001</v>
      </c>
      <c r="K15" s="130">
        <f t="shared" si="0"/>
        <v>69687.093999999997</v>
      </c>
      <c r="L15" s="1" t="s">
        <v>256</v>
      </c>
    </row>
    <row r="16" spans="1:12" ht="114.75" customHeight="1">
      <c r="A16" s="59" t="s">
        <v>289</v>
      </c>
      <c r="B16" s="172" t="s">
        <v>118</v>
      </c>
      <c r="C16" s="212" t="s">
        <v>72</v>
      </c>
      <c r="D16" s="213">
        <v>242</v>
      </c>
      <c r="E16" s="59" t="s">
        <v>119</v>
      </c>
      <c r="F16" s="213">
        <v>1110081650</v>
      </c>
      <c r="G16" s="213">
        <v>245</v>
      </c>
      <c r="H16" s="60">
        <v>0</v>
      </c>
      <c r="I16" s="60">
        <v>0</v>
      </c>
      <c r="J16" s="60">
        <v>0</v>
      </c>
      <c r="K16" s="130">
        <f t="shared" si="0"/>
        <v>0</v>
      </c>
      <c r="L16" s="214" t="s">
        <v>290</v>
      </c>
    </row>
    <row r="17" spans="1:12" s="64" customFormat="1">
      <c r="A17" s="61"/>
      <c r="B17" s="9" t="s">
        <v>82</v>
      </c>
      <c r="C17" s="61" t="s">
        <v>31</v>
      </c>
      <c r="D17" s="61" t="s">
        <v>31</v>
      </c>
      <c r="E17" s="61" t="s">
        <v>31</v>
      </c>
      <c r="F17" s="61" t="s">
        <v>31</v>
      </c>
      <c r="G17" s="62" t="s">
        <v>31</v>
      </c>
      <c r="H17" s="63">
        <f>SUM(H12:H16)</f>
        <v>56247.118999999999</v>
      </c>
      <c r="I17" s="63">
        <f>SUM(I12:I16)</f>
        <v>16709.257000000001</v>
      </c>
      <c r="J17" s="63">
        <f>SUM(J12:J16)</f>
        <v>16709.257000000001</v>
      </c>
      <c r="K17" s="140">
        <f t="shared" si="0"/>
        <v>89665.633000000002</v>
      </c>
      <c r="L17" s="62"/>
    </row>
    <row r="21" spans="1:12">
      <c r="H21" s="65"/>
      <c r="I21" s="65"/>
      <c r="J21" s="65"/>
      <c r="K21" s="65"/>
    </row>
    <row r="22" spans="1:12">
      <c r="H22" s="65"/>
      <c r="I22" s="65"/>
      <c r="J22" s="65"/>
      <c r="K22" s="65"/>
    </row>
    <row r="23" spans="1:12">
      <c r="H23" s="65"/>
      <c r="I23" s="65"/>
      <c r="J23" s="65"/>
      <c r="K23" s="65"/>
    </row>
    <row r="24" spans="1:12">
      <c r="H24" s="65"/>
      <c r="I24" s="65"/>
      <c r="J24" s="65"/>
      <c r="K24" s="65"/>
    </row>
    <row r="25" spans="1:12">
      <c r="H25" s="66"/>
      <c r="I25" s="66"/>
      <c r="J25" s="66"/>
      <c r="K25" s="66"/>
    </row>
    <row r="26" spans="1:12">
      <c r="H26" s="65"/>
      <c r="I26" s="65"/>
      <c r="J26" s="65"/>
      <c r="K26" s="65"/>
    </row>
    <row r="27" spans="1:12">
      <c r="H27" s="65"/>
      <c r="I27" s="65"/>
      <c r="J27" s="65"/>
      <c r="K27" s="65"/>
    </row>
    <row r="28" spans="1:12">
      <c r="H28" s="65"/>
      <c r="I28" s="65"/>
      <c r="J28" s="65"/>
      <c r="K28" s="65"/>
    </row>
  </sheetData>
  <autoFilter ref="A7:L15">
    <filterColumn colId="3" showButton="0"/>
    <filterColumn colId="4" showButton="0"/>
    <filterColumn colId="5" showButton="0"/>
    <filterColumn colId="7" showButton="0"/>
    <filterColumn colId="8" showButton="0"/>
    <filterColumn colId="9" showButton="0"/>
  </autoFilter>
  <mergeCells count="1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sheetPr>
    <tabColor theme="9" tint="0.39997558519241921"/>
    <pageSetUpPr fitToPage="1"/>
  </sheetPr>
  <dimension ref="A1:H18"/>
  <sheetViews>
    <sheetView view="pageBreakPreview" zoomScaleNormal="100" zoomScaleSheetLayoutView="100" workbookViewId="0">
      <selection activeCell="K12" sqref="K12"/>
    </sheetView>
  </sheetViews>
  <sheetFormatPr defaultRowHeight="15.75"/>
  <cols>
    <col min="1" max="1" width="5.375" style="17" customWidth="1"/>
    <col min="2" max="2" width="42.125" style="18" customWidth="1"/>
    <col min="3" max="3" width="11.5" style="17" customWidth="1"/>
    <col min="4" max="4" width="14.875" style="18" customWidth="1"/>
    <col min="5" max="5" width="13.625" style="18" customWidth="1"/>
    <col min="6" max="8" width="12" style="18" customWidth="1"/>
    <col min="9" max="16384" width="9" style="18"/>
  </cols>
  <sheetData>
    <row r="1" spans="1:8" ht="64.5" customHeight="1">
      <c r="E1" s="219" t="s">
        <v>183</v>
      </c>
      <c r="F1" s="219"/>
      <c r="G1" s="219"/>
      <c r="H1" s="219"/>
    </row>
    <row r="2" spans="1:8" ht="18.75">
      <c r="A2" s="19"/>
    </row>
    <row r="3" spans="1:8" ht="18.75">
      <c r="A3" s="19"/>
    </row>
    <row r="4" spans="1:8" ht="18.75">
      <c r="A4" s="221" t="s">
        <v>1</v>
      </c>
      <c r="B4" s="221"/>
      <c r="C4" s="221"/>
      <c r="D4" s="221"/>
      <c r="E4" s="221"/>
      <c r="F4" s="221"/>
      <c r="G4" s="221"/>
      <c r="H4" s="221"/>
    </row>
    <row r="5" spans="1:8" ht="48" customHeight="1">
      <c r="A5" s="233" t="s">
        <v>184</v>
      </c>
      <c r="B5" s="221"/>
      <c r="C5" s="221"/>
      <c r="D5" s="221"/>
      <c r="E5" s="221"/>
      <c r="F5" s="221"/>
      <c r="G5" s="221"/>
      <c r="H5" s="221"/>
    </row>
    <row r="6" spans="1:8" ht="18.75">
      <c r="A6" s="19"/>
    </row>
    <row r="7" spans="1:8">
      <c r="A7" s="220" t="s">
        <v>19</v>
      </c>
      <c r="B7" s="220" t="s">
        <v>46</v>
      </c>
      <c r="C7" s="220" t="s">
        <v>2</v>
      </c>
      <c r="D7" s="220" t="s">
        <v>47</v>
      </c>
      <c r="E7" s="220" t="s">
        <v>48</v>
      </c>
      <c r="F7" s="220"/>
      <c r="G7" s="220"/>
      <c r="H7" s="220"/>
    </row>
    <row r="8" spans="1:8">
      <c r="A8" s="220"/>
      <c r="B8" s="220"/>
      <c r="C8" s="220"/>
      <c r="D8" s="220"/>
      <c r="E8" s="155" t="s">
        <v>231</v>
      </c>
      <c r="F8" s="155" t="s">
        <v>238</v>
      </c>
      <c r="G8" s="155" t="s">
        <v>239</v>
      </c>
      <c r="H8" s="155" t="s">
        <v>59</v>
      </c>
    </row>
    <row r="9" spans="1:8">
      <c r="A9" s="2">
        <v>1</v>
      </c>
      <c r="B9" s="2">
        <v>2</v>
      </c>
      <c r="C9" s="2">
        <v>3</v>
      </c>
      <c r="D9" s="2">
        <v>4</v>
      </c>
      <c r="E9" s="2">
        <v>5</v>
      </c>
      <c r="F9" s="2">
        <v>6</v>
      </c>
      <c r="G9" s="2">
        <v>7</v>
      </c>
      <c r="H9" s="2">
        <v>8</v>
      </c>
    </row>
    <row r="10" spans="1:8">
      <c r="A10" s="234"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35"/>
      <c r="C10" s="235"/>
      <c r="D10" s="235"/>
      <c r="E10" s="235"/>
      <c r="F10" s="235"/>
      <c r="G10" s="235"/>
      <c r="H10" s="236"/>
    </row>
    <row r="11" spans="1:8" ht="33.75" customHeight="1">
      <c r="A11" s="234"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35"/>
      <c r="C11" s="235"/>
      <c r="D11" s="235"/>
      <c r="E11" s="235"/>
      <c r="F11" s="235"/>
      <c r="G11" s="235"/>
      <c r="H11" s="236"/>
    </row>
    <row r="12" spans="1:8" ht="80.25" customHeight="1">
      <c r="A12" s="2" t="s">
        <v>3</v>
      </c>
      <c r="B12" s="41" t="s">
        <v>93</v>
      </c>
      <c r="C12" s="2" t="s">
        <v>137</v>
      </c>
      <c r="D12" s="2" t="s">
        <v>63</v>
      </c>
      <c r="E12" s="123" t="s">
        <v>283</v>
      </c>
      <c r="F12" s="4" t="s">
        <v>283</v>
      </c>
      <c r="G12" s="4" t="s">
        <v>283</v>
      </c>
      <c r="H12" s="4" t="s">
        <v>283</v>
      </c>
    </row>
    <row r="13" spans="1:8" s="161" customFormat="1" ht="80.25" customHeight="1">
      <c r="A13" s="188" t="s">
        <v>64</v>
      </c>
      <c r="B13" s="194" t="s">
        <v>223</v>
      </c>
      <c r="C13" s="188" t="s">
        <v>137</v>
      </c>
      <c r="D13" s="188" t="s">
        <v>63</v>
      </c>
      <c r="E13" s="195" t="s">
        <v>243</v>
      </c>
      <c r="F13" s="196">
        <v>0</v>
      </c>
      <c r="G13" s="196">
        <v>0</v>
      </c>
      <c r="H13" s="196">
        <v>0</v>
      </c>
    </row>
    <row r="14" spans="1:8">
      <c r="A14" s="2"/>
      <c r="B14" s="9"/>
      <c r="C14" s="2"/>
      <c r="D14" s="2"/>
      <c r="E14" s="3"/>
      <c r="F14" s="3"/>
      <c r="G14" s="3"/>
      <c r="H14" s="3"/>
    </row>
    <row r="15" spans="1:8" ht="18.75">
      <c r="A15" s="19"/>
    </row>
    <row r="18" spans="5:5">
      <c r="E18" s="42"/>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R16"/>
  <sheetViews>
    <sheetView view="pageBreakPreview" topLeftCell="C7" zoomScaleNormal="70" zoomScaleSheetLayoutView="100" workbookViewId="0">
      <selection activeCell="H14" sqref="H14"/>
    </sheetView>
  </sheetViews>
  <sheetFormatPr defaultRowHeight="18.75"/>
  <cols>
    <col min="1" max="1" width="4.75" style="19" customWidth="1"/>
    <col min="2" max="2" width="49.625" style="57" customWidth="1"/>
    <col min="3" max="3" width="18.5" style="57" customWidth="1"/>
    <col min="4" max="5" width="7.375" style="57" customWidth="1"/>
    <col min="6" max="6" width="17.75" style="57" customWidth="1"/>
    <col min="7" max="7" width="5.75" style="57" customWidth="1"/>
    <col min="8" max="10" width="13.75" style="57" bestFit="1" customWidth="1"/>
    <col min="11" max="11" width="20" style="57" customWidth="1"/>
    <col min="12" max="12" width="24.5" style="57" customWidth="1"/>
    <col min="13" max="16384" width="9" style="57"/>
  </cols>
  <sheetData>
    <row r="1" spans="1:18" ht="57" customHeight="1">
      <c r="K1" s="219" t="s">
        <v>121</v>
      </c>
      <c r="L1" s="219"/>
    </row>
    <row r="4" spans="1:18">
      <c r="A4" s="221" t="s">
        <v>1</v>
      </c>
      <c r="B4" s="221"/>
      <c r="C4" s="221"/>
      <c r="D4" s="221"/>
      <c r="E4" s="221"/>
      <c r="F4" s="221"/>
      <c r="G4" s="221"/>
      <c r="H4" s="221"/>
      <c r="I4" s="221"/>
      <c r="J4" s="221"/>
      <c r="K4" s="221"/>
      <c r="L4" s="221"/>
    </row>
    <row r="5" spans="1:18">
      <c r="A5" s="221" t="s">
        <v>122</v>
      </c>
      <c r="B5" s="221"/>
      <c r="C5" s="221"/>
      <c r="D5" s="221"/>
      <c r="E5" s="221"/>
      <c r="F5" s="221"/>
      <c r="G5" s="221"/>
      <c r="H5" s="221"/>
      <c r="I5" s="221"/>
      <c r="J5" s="221"/>
      <c r="K5" s="221"/>
      <c r="L5" s="221"/>
    </row>
    <row r="7" spans="1:18" s="53" customFormat="1" ht="32.25" customHeight="1">
      <c r="A7" s="220" t="s">
        <v>19</v>
      </c>
      <c r="B7" s="220" t="s">
        <v>49</v>
      </c>
      <c r="C7" s="220" t="s">
        <v>26</v>
      </c>
      <c r="D7" s="220" t="s">
        <v>24</v>
      </c>
      <c r="E7" s="220"/>
      <c r="F7" s="220"/>
      <c r="G7" s="220"/>
      <c r="H7" s="241"/>
      <c r="I7" s="241"/>
      <c r="J7" s="241"/>
      <c r="K7" s="242"/>
      <c r="L7" s="220" t="s">
        <v>51</v>
      </c>
    </row>
    <row r="8" spans="1:18" s="53" customFormat="1" ht="85.5" customHeight="1">
      <c r="A8" s="220"/>
      <c r="B8" s="220"/>
      <c r="C8" s="220"/>
      <c r="D8" s="2" t="s">
        <v>26</v>
      </c>
      <c r="E8" s="2" t="s">
        <v>27</v>
      </c>
      <c r="F8" s="2" t="s">
        <v>28</v>
      </c>
      <c r="G8" s="2" t="s">
        <v>29</v>
      </c>
      <c r="H8" s="147">
        <v>2023</v>
      </c>
      <c r="I8" s="147">
        <v>2024</v>
      </c>
      <c r="J8" s="147">
        <v>2025</v>
      </c>
      <c r="K8" s="2" t="s">
        <v>52</v>
      </c>
      <c r="L8" s="220"/>
    </row>
    <row r="9" spans="1:18" s="53" customFormat="1" ht="15.75">
      <c r="A9" s="2">
        <v>1</v>
      </c>
      <c r="B9" s="2">
        <v>2</v>
      </c>
      <c r="C9" s="2">
        <v>3</v>
      </c>
      <c r="D9" s="2">
        <v>4</v>
      </c>
      <c r="E9" s="2">
        <v>5</v>
      </c>
      <c r="F9" s="2">
        <v>6</v>
      </c>
      <c r="G9" s="2">
        <v>7</v>
      </c>
      <c r="H9" s="134">
        <v>9</v>
      </c>
      <c r="I9" s="134">
        <v>10</v>
      </c>
      <c r="J9" s="134">
        <v>11</v>
      </c>
      <c r="K9" s="134">
        <v>12</v>
      </c>
      <c r="L9" s="134">
        <v>13</v>
      </c>
    </row>
    <row r="10" spans="1:18" s="67" customFormat="1" ht="29.25" customHeight="1">
      <c r="A10" s="237" t="s">
        <v>124</v>
      </c>
      <c r="B10" s="238"/>
      <c r="C10" s="238"/>
      <c r="D10" s="238"/>
      <c r="E10" s="238"/>
      <c r="F10" s="238"/>
      <c r="G10" s="238"/>
      <c r="H10" s="238"/>
      <c r="I10" s="238"/>
      <c r="J10" s="238"/>
      <c r="K10" s="238"/>
      <c r="L10" s="240"/>
    </row>
    <row r="11" spans="1:18" s="67" customFormat="1" ht="19.5" customHeight="1">
      <c r="A11" s="237" t="s">
        <v>123</v>
      </c>
      <c r="B11" s="238"/>
      <c r="C11" s="238"/>
      <c r="D11" s="238"/>
      <c r="E11" s="238"/>
      <c r="F11" s="238"/>
      <c r="G11" s="238"/>
      <c r="H11" s="238"/>
      <c r="I11" s="238"/>
      <c r="J11" s="238"/>
      <c r="K11" s="238"/>
      <c r="L11" s="240"/>
    </row>
    <row r="12" spans="1:18" s="53" customFormat="1" ht="69.75" customHeight="1">
      <c r="A12" s="2" t="s">
        <v>3</v>
      </c>
      <c r="B12" s="24" t="s">
        <v>191</v>
      </c>
      <c r="C12" s="9" t="s">
        <v>72</v>
      </c>
      <c r="D12" s="2">
        <v>242</v>
      </c>
      <c r="E12" s="59" t="s">
        <v>119</v>
      </c>
      <c r="F12" s="2">
        <v>1120081660</v>
      </c>
      <c r="G12" s="2">
        <v>121</v>
      </c>
      <c r="H12" s="68">
        <v>269.78100000000001</v>
      </c>
      <c r="I12" s="68">
        <v>269.78100000000001</v>
      </c>
      <c r="J12" s="68">
        <v>269.78100000000001</v>
      </c>
      <c r="K12" s="68">
        <f>SUM(H12:J12)</f>
        <v>809.34300000000007</v>
      </c>
      <c r="L12" s="223" t="s">
        <v>285</v>
      </c>
    </row>
    <row r="13" spans="1:18" s="53" customFormat="1" ht="64.5" customHeight="1">
      <c r="A13" s="154"/>
      <c r="B13" s="24" t="s">
        <v>191</v>
      </c>
      <c r="C13" s="156" t="s">
        <v>72</v>
      </c>
      <c r="D13" s="154">
        <v>242</v>
      </c>
      <c r="E13" s="59" t="s">
        <v>119</v>
      </c>
      <c r="F13" s="154">
        <v>1120081660</v>
      </c>
      <c r="G13" s="154">
        <v>129</v>
      </c>
      <c r="H13" s="68">
        <v>81.473889999999997</v>
      </c>
      <c r="I13" s="68">
        <v>81.473889999999997</v>
      </c>
      <c r="J13" s="68">
        <v>81.473889999999997</v>
      </c>
      <c r="K13" s="68">
        <f>SUM(H13:J13)</f>
        <v>244.42167000000001</v>
      </c>
      <c r="L13" s="243"/>
    </row>
    <row r="14" spans="1:18" s="53" customFormat="1" ht="39" customHeight="1">
      <c r="A14" s="2" t="s">
        <v>64</v>
      </c>
      <c r="B14" s="24" t="s">
        <v>191</v>
      </c>
      <c r="C14" s="9" t="s">
        <v>61</v>
      </c>
      <c r="D14" s="2">
        <v>241</v>
      </c>
      <c r="E14" s="2">
        <v>1403</v>
      </c>
      <c r="F14" s="2">
        <v>1120081660</v>
      </c>
      <c r="G14" s="2">
        <v>540</v>
      </c>
      <c r="H14" s="68">
        <v>3391.49</v>
      </c>
      <c r="I14" s="68">
        <v>1124.2650000000001</v>
      </c>
      <c r="J14" s="68">
        <v>1124.2650000000001</v>
      </c>
      <c r="K14" s="68">
        <f>SUM(H14:J14)</f>
        <v>5640.02</v>
      </c>
      <c r="L14" s="224"/>
    </row>
    <row r="15" spans="1:18" s="162" customFormat="1" ht="66.75" customHeight="1">
      <c r="A15" s="188" t="s">
        <v>66</v>
      </c>
      <c r="B15" s="197" t="s">
        <v>228</v>
      </c>
      <c r="C15" s="193" t="s">
        <v>61</v>
      </c>
      <c r="D15" s="188">
        <v>242</v>
      </c>
      <c r="E15" s="198" t="s">
        <v>62</v>
      </c>
      <c r="F15" s="188">
        <v>1120083660</v>
      </c>
      <c r="G15" s="188">
        <v>814</v>
      </c>
      <c r="H15" s="68">
        <v>0</v>
      </c>
      <c r="I15" s="68">
        <v>0</v>
      </c>
      <c r="J15" s="68">
        <v>0</v>
      </c>
      <c r="K15" s="199">
        <f>SUM(H15:J15)</f>
        <v>0</v>
      </c>
      <c r="L15" s="200" t="s">
        <v>244</v>
      </c>
      <c r="M15" s="201"/>
      <c r="N15" s="201"/>
      <c r="O15" s="201"/>
      <c r="P15" s="201"/>
      <c r="Q15" s="201"/>
      <c r="R15" s="201"/>
    </row>
    <row r="16" spans="1:18" s="72" customFormat="1">
      <c r="A16" s="69"/>
      <c r="B16" s="70" t="s">
        <v>82</v>
      </c>
      <c r="C16" s="69" t="s">
        <v>31</v>
      </c>
      <c r="D16" s="69" t="s">
        <v>31</v>
      </c>
      <c r="E16" s="69" t="s">
        <v>31</v>
      </c>
      <c r="F16" s="69" t="s">
        <v>31</v>
      </c>
      <c r="G16" s="69" t="s">
        <v>31</v>
      </c>
      <c r="H16" s="71">
        <f>SUM(H12:H15)</f>
        <v>3742.7448899999999</v>
      </c>
      <c r="I16" s="71">
        <f>SUM(I12:I14)</f>
        <v>1475.51989</v>
      </c>
      <c r="J16" s="71">
        <f>SUM(J12:J14)</f>
        <v>1475.51989</v>
      </c>
      <c r="K16" s="71">
        <f>SUM(H16:J16)</f>
        <v>6693.7846699999991</v>
      </c>
      <c r="L16" s="69" t="s">
        <v>31</v>
      </c>
    </row>
  </sheetData>
  <autoFilter ref="A7:L14">
    <filterColumn colId="3" showButton="0"/>
    <filterColumn colId="4" showButton="0"/>
    <filterColumn colId="5" showButton="0"/>
    <filterColumn colId="7" showButton="0"/>
    <filterColumn colId="8" showButton="0"/>
    <filterColumn colId="9" showButton="0"/>
  </autoFilter>
  <mergeCells count="12">
    <mergeCell ref="A10:L10"/>
    <mergeCell ref="H7:K7"/>
    <mergeCell ref="L12:L14"/>
    <mergeCell ref="A11:L11"/>
    <mergeCell ref="K1:L1"/>
    <mergeCell ref="A4:L4"/>
    <mergeCell ref="A5:L5"/>
    <mergeCell ref="A7:A8"/>
    <mergeCell ref="B7:B8"/>
    <mergeCell ref="C7:C8"/>
    <mergeCell ref="D7:G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sheetPr>
    <tabColor theme="0"/>
    <pageSetUpPr fitToPage="1"/>
  </sheetPr>
  <dimension ref="A1:H12"/>
  <sheetViews>
    <sheetView view="pageBreakPreview" zoomScale="115" zoomScaleNormal="100" zoomScaleSheetLayoutView="115" workbookViewId="0">
      <selection activeCell="Q5" sqref="Q5"/>
    </sheetView>
  </sheetViews>
  <sheetFormatPr defaultRowHeight="15.75"/>
  <cols>
    <col min="1" max="1" width="5.375" style="17" customWidth="1"/>
    <col min="2" max="2" width="42.125" style="18" customWidth="1"/>
    <col min="3" max="3" width="11.5" style="17" customWidth="1"/>
    <col min="4" max="4" width="14.875" style="18" customWidth="1"/>
    <col min="5" max="5" width="12.875" style="18" customWidth="1"/>
    <col min="6" max="8" width="12" style="18" customWidth="1"/>
    <col min="9" max="16384" width="9" style="18"/>
  </cols>
  <sheetData>
    <row r="1" spans="1:8" ht="57.75" customHeight="1">
      <c r="E1" s="219" t="s">
        <v>185</v>
      </c>
      <c r="F1" s="219"/>
      <c r="G1" s="219"/>
      <c r="H1" s="219"/>
    </row>
    <row r="2" spans="1:8" ht="18.75">
      <c r="A2" s="19"/>
    </row>
    <row r="3" spans="1:8" ht="18.75">
      <c r="A3" s="19"/>
    </row>
    <row r="4" spans="1:8" ht="18.75">
      <c r="A4" s="221" t="s">
        <v>1</v>
      </c>
      <c r="B4" s="221"/>
      <c r="C4" s="221"/>
      <c r="D4" s="221"/>
      <c r="E4" s="221"/>
      <c r="F4" s="221"/>
      <c r="G4" s="221"/>
      <c r="H4" s="221"/>
    </row>
    <row r="5" spans="1:8" ht="48" customHeight="1">
      <c r="A5" s="233" t="s">
        <v>186</v>
      </c>
      <c r="B5" s="221"/>
      <c r="C5" s="221"/>
      <c r="D5" s="221"/>
      <c r="E5" s="221"/>
      <c r="F5" s="221"/>
      <c r="G5" s="221"/>
      <c r="H5" s="221"/>
    </row>
    <row r="6" spans="1:8" ht="18.75">
      <c r="A6" s="19"/>
    </row>
    <row r="7" spans="1:8">
      <c r="A7" s="220" t="s">
        <v>19</v>
      </c>
      <c r="B7" s="220" t="s">
        <v>46</v>
      </c>
      <c r="C7" s="220" t="s">
        <v>2</v>
      </c>
      <c r="D7" s="220" t="s">
        <v>47</v>
      </c>
      <c r="E7" s="220" t="s">
        <v>48</v>
      </c>
      <c r="F7" s="220"/>
      <c r="G7" s="220"/>
      <c r="H7" s="220"/>
    </row>
    <row r="8" spans="1:8">
      <c r="A8" s="220"/>
      <c r="B8" s="220"/>
      <c r="C8" s="220"/>
      <c r="D8" s="220"/>
      <c r="E8" s="155" t="s">
        <v>231</v>
      </c>
      <c r="F8" s="155" t="s">
        <v>238</v>
      </c>
      <c r="G8" s="155" t="s">
        <v>239</v>
      </c>
      <c r="H8" s="155" t="s">
        <v>59</v>
      </c>
    </row>
    <row r="9" spans="1:8">
      <c r="A9" s="2">
        <v>1</v>
      </c>
      <c r="B9" s="2">
        <v>2</v>
      </c>
      <c r="C9" s="2">
        <v>3</v>
      </c>
      <c r="D9" s="2">
        <v>4</v>
      </c>
      <c r="E9" s="2">
        <v>5</v>
      </c>
      <c r="F9" s="2">
        <v>6</v>
      </c>
      <c r="G9" s="2">
        <v>7</v>
      </c>
      <c r="H9" s="2">
        <v>8</v>
      </c>
    </row>
    <row r="10" spans="1:8">
      <c r="A10" s="244" t="s">
        <v>139</v>
      </c>
      <c r="B10" s="244"/>
      <c r="C10" s="244"/>
      <c r="D10" s="244"/>
      <c r="E10" s="244"/>
      <c r="F10" s="244"/>
      <c r="G10" s="244"/>
      <c r="H10" s="244"/>
    </row>
    <row r="11" spans="1:8" ht="32.25" customHeight="1">
      <c r="A11" s="244" t="str">
        <f>'пр 2 к ПП3'!A11:L11</f>
        <v>Задача. 1. Повышение уровня пожарной безопасности, в жилом секторе населения проживающего на территории Туруханского района</v>
      </c>
      <c r="B11" s="244"/>
      <c r="C11" s="244"/>
      <c r="D11" s="244"/>
      <c r="E11" s="244"/>
      <c r="F11" s="244"/>
      <c r="G11" s="244"/>
      <c r="H11" s="244"/>
    </row>
    <row r="12" spans="1:8" s="51" customFormat="1" ht="47.25" customHeight="1">
      <c r="A12" s="2" t="s">
        <v>3</v>
      </c>
      <c r="B12" s="50" t="s">
        <v>132</v>
      </c>
      <c r="C12" s="2" t="s">
        <v>140</v>
      </c>
      <c r="D12" s="2" t="s">
        <v>141</v>
      </c>
      <c r="E12" s="15">
        <f>-F18</f>
        <v>0</v>
      </c>
      <c r="F12" s="4" t="s">
        <v>198</v>
      </c>
      <c r="G12" s="4" t="s">
        <v>198</v>
      </c>
      <c r="H12" s="4" t="s">
        <v>198</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sheetPr>
    <tabColor theme="0"/>
    <pageSetUpPr fitToPage="1"/>
  </sheetPr>
  <dimension ref="A1:L16"/>
  <sheetViews>
    <sheetView tabSelected="1" view="pageBreakPreview" zoomScaleNormal="85" zoomScaleSheetLayoutView="100" workbookViewId="0">
      <selection activeCell="G12" sqref="G12"/>
    </sheetView>
  </sheetViews>
  <sheetFormatPr defaultRowHeight="18.75" outlineLevelRow="1"/>
  <cols>
    <col min="1" max="1" width="4.75" style="19" customWidth="1"/>
    <col min="2" max="2" width="49.625" style="57" customWidth="1"/>
    <col min="3" max="3" width="18.5" style="57" customWidth="1"/>
    <col min="4" max="5" width="7.375" style="57" customWidth="1"/>
    <col min="6" max="6" width="17.75" style="57" customWidth="1"/>
    <col min="7" max="7" width="5.75" style="57" customWidth="1"/>
    <col min="8" max="10" width="13.75" style="57" bestFit="1" customWidth="1"/>
    <col min="11" max="11" width="20" style="57" customWidth="1"/>
    <col min="12" max="12" width="24.5" style="57" customWidth="1"/>
    <col min="13" max="16384" width="9" style="57"/>
  </cols>
  <sheetData>
    <row r="1" spans="1:12" ht="70.5" customHeight="1">
      <c r="J1" s="219" t="s">
        <v>128</v>
      </c>
      <c r="K1" s="219"/>
      <c r="L1" s="219"/>
    </row>
    <row r="4" spans="1:12">
      <c r="A4" s="221" t="s">
        <v>1</v>
      </c>
      <c r="B4" s="221"/>
      <c r="C4" s="221"/>
      <c r="D4" s="221"/>
      <c r="E4" s="221"/>
      <c r="F4" s="221"/>
      <c r="G4" s="221"/>
      <c r="H4" s="221"/>
      <c r="I4" s="221"/>
      <c r="J4" s="221"/>
      <c r="K4" s="221"/>
      <c r="L4" s="221"/>
    </row>
    <row r="5" spans="1:12">
      <c r="A5" s="221" t="s">
        <v>129</v>
      </c>
      <c r="B5" s="221"/>
      <c r="C5" s="221"/>
      <c r="D5" s="221"/>
      <c r="E5" s="221"/>
      <c r="F5" s="221"/>
      <c r="G5" s="221"/>
      <c r="H5" s="221"/>
      <c r="I5" s="221"/>
      <c r="J5" s="221"/>
      <c r="K5" s="221"/>
      <c r="L5" s="221"/>
    </row>
    <row r="7" spans="1:12" s="53" customFormat="1" ht="15.75" customHeight="1">
      <c r="A7" s="220" t="s">
        <v>19</v>
      </c>
      <c r="B7" s="220" t="s">
        <v>49</v>
      </c>
      <c r="C7" s="220" t="s">
        <v>26</v>
      </c>
      <c r="D7" s="220" t="s">
        <v>24</v>
      </c>
      <c r="E7" s="220"/>
      <c r="F7" s="220"/>
      <c r="G7" s="220"/>
      <c r="H7" s="241"/>
      <c r="I7" s="241"/>
      <c r="J7" s="241"/>
      <c r="K7" s="242"/>
      <c r="L7" s="220" t="s">
        <v>51</v>
      </c>
    </row>
    <row r="8" spans="1:12" s="53" customFormat="1" ht="93" customHeight="1">
      <c r="A8" s="220"/>
      <c r="B8" s="220"/>
      <c r="C8" s="220"/>
      <c r="D8" s="2" t="s">
        <v>26</v>
      </c>
      <c r="E8" s="2" t="s">
        <v>27</v>
      </c>
      <c r="F8" s="2" t="s">
        <v>28</v>
      </c>
      <c r="G8" s="2" t="s">
        <v>29</v>
      </c>
      <c r="H8" s="2">
        <v>2023</v>
      </c>
      <c r="I8" s="2">
        <v>2024</v>
      </c>
      <c r="J8" s="2">
        <v>2025</v>
      </c>
      <c r="K8" s="2" t="s">
        <v>52</v>
      </c>
      <c r="L8" s="220"/>
    </row>
    <row r="9" spans="1:12" s="53" customFormat="1" ht="15.75">
      <c r="A9" s="2">
        <v>1</v>
      </c>
      <c r="B9" s="2">
        <v>2</v>
      </c>
      <c r="C9" s="2">
        <v>3</v>
      </c>
      <c r="D9" s="2">
        <v>4</v>
      </c>
      <c r="E9" s="2">
        <v>5</v>
      </c>
      <c r="F9" s="2">
        <v>6</v>
      </c>
      <c r="G9" s="2">
        <v>7</v>
      </c>
      <c r="H9" s="134">
        <v>9</v>
      </c>
      <c r="I9" s="134">
        <v>10</v>
      </c>
      <c r="J9" s="134">
        <v>11</v>
      </c>
      <c r="K9" s="134">
        <v>12</v>
      </c>
      <c r="L9" s="134">
        <v>13</v>
      </c>
    </row>
    <row r="10" spans="1:12" s="67" customFormat="1" ht="25.5" customHeight="1">
      <c r="A10" s="245" t="s">
        <v>130</v>
      </c>
      <c r="B10" s="246"/>
      <c r="C10" s="246"/>
      <c r="D10" s="246"/>
      <c r="E10" s="246"/>
      <c r="F10" s="246"/>
      <c r="G10" s="246"/>
      <c r="H10" s="246"/>
      <c r="I10" s="246"/>
      <c r="J10" s="246"/>
      <c r="K10" s="246"/>
      <c r="L10" s="247"/>
    </row>
    <row r="11" spans="1:12" s="67" customFormat="1" ht="15.75">
      <c r="A11" s="245" t="s">
        <v>131</v>
      </c>
      <c r="B11" s="246"/>
      <c r="C11" s="246"/>
      <c r="D11" s="246"/>
      <c r="E11" s="246"/>
      <c r="F11" s="246"/>
      <c r="G11" s="246"/>
      <c r="H11" s="246"/>
      <c r="I11" s="246"/>
      <c r="J11" s="246"/>
      <c r="K11" s="246"/>
      <c r="L11" s="247"/>
    </row>
    <row r="12" spans="1:12" s="78" customFormat="1" ht="78.75" outlineLevel="1">
      <c r="A12" s="2" t="s">
        <v>3</v>
      </c>
      <c r="B12" s="73" t="s">
        <v>132</v>
      </c>
      <c r="C12" s="74" t="s">
        <v>72</v>
      </c>
      <c r="D12" s="75">
        <v>242</v>
      </c>
      <c r="E12" s="76" t="s">
        <v>62</v>
      </c>
      <c r="F12" s="76" t="s">
        <v>133</v>
      </c>
      <c r="G12" s="75">
        <v>244</v>
      </c>
      <c r="H12" s="3">
        <v>400</v>
      </c>
      <c r="I12" s="3">
        <v>400</v>
      </c>
      <c r="J12" s="3">
        <v>400</v>
      </c>
      <c r="K12" s="77">
        <f>SUM(H12:J12)</f>
        <v>1200</v>
      </c>
      <c r="L12" s="174" t="s">
        <v>134</v>
      </c>
    </row>
    <row r="13" spans="1:12" s="80" customFormat="1">
      <c r="A13" s="69"/>
      <c r="B13" s="70" t="s">
        <v>82</v>
      </c>
      <c r="C13" s="69" t="s">
        <v>31</v>
      </c>
      <c r="D13" s="69" t="s">
        <v>31</v>
      </c>
      <c r="E13" s="69" t="s">
        <v>31</v>
      </c>
      <c r="F13" s="69" t="s">
        <v>31</v>
      </c>
      <c r="G13" s="69" t="s">
        <v>31</v>
      </c>
      <c r="H13" s="79">
        <f>SUM(H12)</f>
        <v>400</v>
      </c>
      <c r="I13" s="79">
        <f>SUM(I12)</f>
        <v>400</v>
      </c>
      <c r="J13" s="79">
        <f>SUM(J12)</f>
        <v>400</v>
      </c>
      <c r="K13" s="79">
        <f>SUM(H13:J13)</f>
        <v>1200</v>
      </c>
      <c r="L13" s="175"/>
    </row>
    <row r="15" spans="1:12">
      <c r="H15" s="65">
        <f t="shared" ref="H15:K16" si="0">H12/1000</f>
        <v>0.4</v>
      </c>
      <c r="I15" s="65">
        <f t="shared" si="0"/>
        <v>0.4</v>
      </c>
      <c r="J15" s="65">
        <f t="shared" si="0"/>
        <v>0.4</v>
      </c>
      <c r="K15" s="65">
        <f t="shared" si="0"/>
        <v>1.2</v>
      </c>
    </row>
    <row r="16" spans="1:12">
      <c r="H16" s="65">
        <f t="shared" si="0"/>
        <v>0.4</v>
      </c>
      <c r="I16" s="65">
        <f t="shared" si="0"/>
        <v>0.4</v>
      </c>
      <c r="J16" s="65">
        <f t="shared" si="0"/>
        <v>0.4</v>
      </c>
      <c r="K16" s="65">
        <f t="shared" si="0"/>
        <v>1.2</v>
      </c>
    </row>
  </sheetData>
  <autoFilter ref="A7:L11">
    <filterColumn colId="3" showButton="0"/>
    <filterColumn colId="4" showButton="0"/>
    <filterColumn colId="5" showButton="0"/>
    <filterColumn colId="7" showButton="0"/>
    <filterColumn colId="8" showButton="0"/>
    <filterColumn colId="9" showButton="0"/>
  </autoFilter>
  <mergeCells count="11">
    <mergeCell ref="J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H21"/>
  <sheetViews>
    <sheetView zoomScaleNormal="100" workbookViewId="0">
      <selection activeCell="E17" sqref="E17"/>
    </sheetView>
  </sheetViews>
  <sheetFormatPr defaultRowHeight="15.75"/>
  <cols>
    <col min="1" max="1" width="8.25" style="17" customWidth="1"/>
    <col min="2" max="2" width="57.375" style="18" customWidth="1"/>
    <col min="3" max="3" width="11.5" style="17" customWidth="1"/>
    <col min="4" max="4" width="14.875" style="18" customWidth="1"/>
    <col min="5" max="5" width="12.875" style="18" customWidth="1"/>
    <col min="6" max="8" width="12" style="18" customWidth="1"/>
    <col min="9" max="16384" width="9" style="18"/>
  </cols>
  <sheetData>
    <row r="1" spans="1:8" ht="80.25" customHeight="1">
      <c r="E1" s="219" t="s">
        <v>161</v>
      </c>
      <c r="F1" s="219"/>
      <c r="G1" s="219"/>
      <c r="H1" s="219"/>
    </row>
    <row r="2" spans="1:8" ht="18.75">
      <c r="A2" s="19"/>
    </row>
    <row r="3" spans="1:8" ht="18.75">
      <c r="A3" s="19"/>
    </row>
    <row r="4" spans="1:8" ht="18.75">
      <c r="A4" s="221" t="s">
        <v>1</v>
      </c>
      <c r="B4" s="221"/>
      <c r="C4" s="221"/>
      <c r="D4" s="221"/>
      <c r="E4" s="221"/>
      <c r="F4" s="221"/>
      <c r="G4" s="221"/>
      <c r="H4" s="221"/>
    </row>
    <row r="5" spans="1:8" ht="48" customHeight="1">
      <c r="A5" s="233" t="s">
        <v>162</v>
      </c>
      <c r="B5" s="221"/>
      <c r="C5" s="221"/>
      <c r="D5" s="221"/>
      <c r="E5" s="221"/>
      <c r="F5" s="221"/>
      <c r="G5" s="221"/>
      <c r="H5" s="221"/>
    </row>
    <row r="6" spans="1:8" ht="18.75">
      <c r="A6" s="19"/>
    </row>
    <row r="7" spans="1:8">
      <c r="A7" s="220" t="s">
        <v>19</v>
      </c>
      <c r="B7" s="220" t="s">
        <v>46</v>
      </c>
      <c r="C7" s="220" t="s">
        <v>2</v>
      </c>
      <c r="D7" s="220" t="s">
        <v>47</v>
      </c>
      <c r="E7" s="220" t="s">
        <v>48</v>
      </c>
      <c r="F7" s="220"/>
      <c r="G7" s="220"/>
      <c r="H7" s="220"/>
    </row>
    <row r="8" spans="1:8">
      <c r="A8" s="220"/>
      <c r="B8" s="220"/>
      <c r="C8" s="220"/>
      <c r="D8" s="220"/>
      <c r="E8" s="155" t="s">
        <v>231</v>
      </c>
      <c r="F8" s="155" t="s">
        <v>238</v>
      </c>
      <c r="G8" s="155" t="s">
        <v>239</v>
      </c>
      <c r="H8" s="155" t="s">
        <v>59</v>
      </c>
    </row>
    <row r="9" spans="1:8">
      <c r="A9" s="2">
        <v>1</v>
      </c>
      <c r="B9" s="2">
        <v>2</v>
      </c>
      <c r="C9" s="2">
        <v>3</v>
      </c>
      <c r="D9" s="2">
        <v>4</v>
      </c>
      <c r="E9" s="2">
        <v>5</v>
      </c>
      <c r="F9" s="2">
        <v>6</v>
      </c>
      <c r="G9" s="2">
        <v>7</v>
      </c>
      <c r="H9" s="2">
        <v>8</v>
      </c>
    </row>
    <row r="10" spans="1:8" ht="45" customHeight="1">
      <c r="A10" s="244"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44"/>
      <c r="C10" s="244"/>
      <c r="D10" s="244"/>
      <c r="E10" s="244"/>
      <c r="F10" s="244"/>
      <c r="G10" s="244"/>
      <c r="H10" s="244"/>
    </row>
    <row r="11" spans="1:8" ht="45" customHeight="1">
      <c r="A11" s="244"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44"/>
      <c r="C11" s="244"/>
      <c r="D11" s="244"/>
      <c r="E11" s="244"/>
      <c r="F11" s="244"/>
      <c r="G11" s="244"/>
      <c r="H11" s="244"/>
    </row>
    <row r="12" spans="1:8" s="53" customFormat="1" ht="66.75" customHeight="1">
      <c r="A12" s="52"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47" t="s">
        <v>87</v>
      </c>
      <c r="D12" s="2" t="s">
        <v>63</v>
      </c>
      <c r="E12" s="5">
        <v>97</v>
      </c>
      <c r="F12" s="5">
        <v>97</v>
      </c>
      <c r="G12" s="5">
        <v>97</v>
      </c>
      <c r="H12" s="122" t="s">
        <v>227</v>
      </c>
    </row>
    <row r="13" spans="1:8" s="53" customFormat="1" ht="69.75" customHeight="1">
      <c r="A13" s="52" t="s">
        <v>64</v>
      </c>
      <c r="B13" s="10" t="s">
        <v>109</v>
      </c>
      <c r="C13" s="2" t="s">
        <v>137</v>
      </c>
      <c r="D13" s="2" t="s">
        <v>63</v>
      </c>
      <c r="E13" s="5">
        <v>117</v>
      </c>
      <c r="F13" s="5">
        <v>117</v>
      </c>
      <c r="G13" s="5">
        <v>117</v>
      </c>
      <c r="H13" s="5">
        <v>130</v>
      </c>
    </row>
    <row r="14" spans="1:8" s="53" customFormat="1" ht="63">
      <c r="A14" s="52" t="s">
        <v>66</v>
      </c>
      <c r="B14" s="9" t="str">
        <f>'пр 2 к ПП4'!B24</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160</v>
      </c>
      <c r="D14" s="2" t="s">
        <v>63</v>
      </c>
      <c r="E14" s="11">
        <v>140</v>
      </c>
      <c r="F14" s="11">
        <v>100</v>
      </c>
      <c r="G14" s="11">
        <v>87</v>
      </c>
      <c r="H14" s="11">
        <v>100</v>
      </c>
    </row>
    <row r="15" spans="1:8" s="53" customFormat="1" ht="63">
      <c r="A15" s="52" t="s">
        <v>67</v>
      </c>
      <c r="B15" s="9" t="str">
        <f>'пр 2 к ПП4'!B25</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2" t="s">
        <v>137</v>
      </c>
      <c r="D15" s="2" t="s">
        <v>63</v>
      </c>
      <c r="E15" s="5">
        <v>67</v>
      </c>
      <c r="F15" s="5">
        <v>45</v>
      </c>
      <c r="G15" s="5">
        <v>44</v>
      </c>
      <c r="H15" s="5">
        <v>75</v>
      </c>
    </row>
    <row r="16" spans="1:8" s="53" customFormat="1" ht="63">
      <c r="A16" s="52" t="s">
        <v>166</v>
      </c>
      <c r="B16" s="9" t="str">
        <f>'пр 2 к ПП4'!B29</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2" t="s">
        <v>137</v>
      </c>
      <c r="D16" s="2" t="s">
        <v>63</v>
      </c>
      <c r="E16" s="5">
        <v>110</v>
      </c>
      <c r="F16" s="5">
        <v>120</v>
      </c>
      <c r="G16" s="5">
        <v>120</v>
      </c>
      <c r="H16" s="5">
        <v>126</v>
      </c>
    </row>
    <row r="17" spans="1:8" s="53" customFormat="1" ht="63">
      <c r="A17" s="52" t="s">
        <v>167</v>
      </c>
      <c r="B17" s="9" t="str">
        <f>'пр 2 к ПП4'!B31</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138</v>
      </c>
      <c r="D17" s="2" t="s">
        <v>63</v>
      </c>
      <c r="E17" s="5">
        <v>807</v>
      </c>
      <c r="F17" s="5">
        <v>807</v>
      </c>
      <c r="G17" s="5">
        <v>807</v>
      </c>
      <c r="H17" s="5">
        <v>807</v>
      </c>
    </row>
    <row r="18" spans="1:8" s="53" customFormat="1" ht="63">
      <c r="A18" s="2" t="s">
        <v>168</v>
      </c>
      <c r="B18" s="9" t="str">
        <f>'пр 2 к ПП4'!B33</f>
        <v>Предоставление товарно-материальных ценностей лицам из числа коренных малочисленных народов Севера</v>
      </c>
      <c r="C18" s="2" t="s">
        <v>137</v>
      </c>
      <c r="D18" s="2" t="s">
        <v>63</v>
      </c>
      <c r="E18" s="54">
        <v>55</v>
      </c>
      <c r="F18" s="54">
        <v>38</v>
      </c>
      <c r="G18" s="5">
        <v>36</v>
      </c>
      <c r="H18" s="5">
        <v>36</v>
      </c>
    </row>
    <row r="19" spans="1:8" s="53" customFormat="1" ht="141.75">
      <c r="A19" s="2" t="s">
        <v>169</v>
      </c>
      <c r="B19" s="9" t="str">
        <f>'пр 2 к ПП4'!B35</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137</v>
      </c>
      <c r="D19" s="2" t="s">
        <v>63</v>
      </c>
      <c r="E19" s="5">
        <v>14</v>
      </c>
      <c r="F19" s="55">
        <v>19</v>
      </c>
      <c r="G19" s="55">
        <v>19</v>
      </c>
      <c r="H19" s="55">
        <v>17</v>
      </c>
    </row>
    <row r="20" spans="1:8" s="53" customFormat="1" ht="63">
      <c r="A20" s="2" t="s">
        <v>170</v>
      </c>
      <c r="B20" s="9" t="str">
        <f>'пр 2 к ПП4'!B36</f>
        <v>Организация и проведение праздников  День рыбака, День реки в Туруханском районе.</v>
      </c>
      <c r="C20" s="2" t="s">
        <v>137</v>
      </c>
      <c r="D20" s="2" t="s">
        <v>63</v>
      </c>
      <c r="E20" s="5">
        <v>990</v>
      </c>
      <c r="F20" s="5">
        <v>990</v>
      </c>
      <c r="G20" s="5">
        <v>990</v>
      </c>
      <c r="H20" s="5">
        <v>110</v>
      </c>
    </row>
    <row r="21" spans="1:8" s="53" customFormat="1" ht="94.5">
      <c r="A21" s="2" t="s">
        <v>171</v>
      </c>
      <c r="B21" s="9" t="str">
        <f>'пр 2 к ПП4'!B37</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163</v>
      </c>
      <c r="D21" s="2" t="s">
        <v>63</v>
      </c>
      <c r="E21" s="56">
        <v>18</v>
      </c>
      <c r="F21" s="56">
        <v>17</v>
      </c>
      <c r="G21" s="56">
        <v>16</v>
      </c>
      <c r="H21" s="56">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86" fitToHeight="0" orientation="landscape"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U46"/>
  <sheetViews>
    <sheetView view="pageBreakPreview" topLeftCell="B18" zoomScaleNormal="100" zoomScaleSheetLayoutView="100" workbookViewId="0">
      <selection activeCell="B27" sqref="B27"/>
    </sheetView>
  </sheetViews>
  <sheetFormatPr defaultRowHeight="18.75"/>
  <cols>
    <col min="1" max="1" width="5.625" style="57" customWidth="1"/>
    <col min="2" max="2" width="66.25" style="57" customWidth="1"/>
    <col min="3" max="3" width="27" style="57" customWidth="1"/>
    <col min="4" max="5" width="7.375" style="57" customWidth="1"/>
    <col min="6" max="6" width="17.75" style="57" customWidth="1"/>
    <col min="7" max="7" width="5.75" style="57" customWidth="1"/>
    <col min="8" max="8" width="16.625" style="57" bestFit="1" customWidth="1"/>
    <col min="9" max="9" width="13.75" style="57" bestFit="1" customWidth="1"/>
    <col min="10" max="10" width="15.5" style="57" bestFit="1" customWidth="1"/>
    <col min="11" max="11" width="16.125" style="57" customWidth="1"/>
    <col min="12" max="12" width="30.875" style="98" customWidth="1"/>
    <col min="13" max="16384" width="9" style="57"/>
  </cols>
  <sheetData>
    <row r="1" spans="1:12" ht="84" customHeight="1">
      <c r="A1" s="81"/>
      <c r="B1" s="81" t="s">
        <v>192</v>
      </c>
      <c r="C1" s="81"/>
      <c r="D1" s="81"/>
      <c r="E1" s="81"/>
      <c r="F1" s="81" t="s">
        <v>193</v>
      </c>
      <c r="G1" s="81"/>
      <c r="H1" s="81"/>
      <c r="I1" s="81"/>
      <c r="J1" s="81"/>
      <c r="K1" s="257" t="s">
        <v>187</v>
      </c>
      <c r="L1" s="257"/>
    </row>
    <row r="2" spans="1:12">
      <c r="A2" s="82"/>
      <c r="B2" s="81"/>
      <c r="C2" s="81"/>
      <c r="D2" s="81"/>
      <c r="E2" s="81"/>
      <c r="F2" s="81"/>
      <c r="G2" s="81"/>
      <c r="H2" s="81"/>
      <c r="I2" s="81"/>
      <c r="J2" s="81"/>
      <c r="K2" s="81"/>
      <c r="L2" s="81"/>
    </row>
    <row r="3" spans="1:12">
      <c r="A3" s="258" t="s">
        <v>1</v>
      </c>
      <c r="B3" s="258"/>
      <c r="C3" s="258"/>
      <c r="D3" s="258"/>
      <c r="E3" s="258"/>
      <c r="F3" s="258"/>
      <c r="G3" s="258"/>
      <c r="H3" s="258"/>
      <c r="I3" s="258"/>
      <c r="J3" s="258"/>
      <c r="K3" s="258"/>
      <c r="L3" s="258"/>
    </row>
    <row r="4" spans="1:12">
      <c r="A4" s="258" t="s">
        <v>104</v>
      </c>
      <c r="B4" s="258"/>
      <c r="C4" s="258"/>
      <c r="D4" s="258"/>
      <c r="E4" s="258"/>
      <c r="F4" s="258"/>
      <c r="G4" s="258"/>
      <c r="H4" s="258"/>
      <c r="I4" s="258"/>
      <c r="J4" s="258"/>
      <c r="K4" s="258"/>
      <c r="L4" s="258"/>
    </row>
    <row r="5" spans="1:12">
      <c r="A5" s="83"/>
      <c r="L5" s="80"/>
    </row>
    <row r="6" spans="1:12" s="53" customFormat="1" ht="15.75">
      <c r="A6" s="220" t="s">
        <v>19</v>
      </c>
      <c r="B6" s="220" t="s">
        <v>49</v>
      </c>
      <c r="C6" s="220" t="s">
        <v>26</v>
      </c>
      <c r="D6" s="220" t="s">
        <v>24</v>
      </c>
      <c r="E6" s="220"/>
      <c r="F6" s="220"/>
      <c r="G6" s="220"/>
      <c r="H6" s="220" t="s">
        <v>50</v>
      </c>
      <c r="I6" s="220"/>
      <c r="J6" s="220"/>
      <c r="K6" s="220"/>
      <c r="L6" s="224" t="s">
        <v>51</v>
      </c>
    </row>
    <row r="7" spans="1:12" s="53" customFormat="1" ht="78.75">
      <c r="A7" s="220"/>
      <c r="B7" s="220"/>
      <c r="C7" s="220"/>
      <c r="D7" s="2" t="s">
        <v>26</v>
      </c>
      <c r="E7" s="2" t="s">
        <v>27</v>
      </c>
      <c r="F7" s="2" t="s">
        <v>28</v>
      </c>
      <c r="G7" s="2" t="s">
        <v>29</v>
      </c>
      <c r="H7" s="2">
        <v>2023</v>
      </c>
      <c r="I7" s="2">
        <v>2024</v>
      </c>
      <c r="J7" s="2">
        <v>2025</v>
      </c>
      <c r="K7" s="2" t="s">
        <v>52</v>
      </c>
      <c r="L7" s="220"/>
    </row>
    <row r="8" spans="1:12" s="53" customFormat="1" ht="15.75">
      <c r="A8" s="2">
        <v>1</v>
      </c>
      <c r="B8" s="2">
        <v>2</v>
      </c>
      <c r="C8" s="2">
        <v>3</v>
      </c>
      <c r="D8" s="2">
        <v>4</v>
      </c>
      <c r="E8" s="2">
        <v>5</v>
      </c>
      <c r="F8" s="2">
        <v>6</v>
      </c>
      <c r="G8" s="2">
        <v>7</v>
      </c>
      <c r="H8" s="136">
        <v>9</v>
      </c>
      <c r="I8" s="136">
        <v>10</v>
      </c>
      <c r="J8" s="136">
        <v>11</v>
      </c>
      <c r="K8" s="136">
        <v>12</v>
      </c>
      <c r="L8" s="136">
        <v>13</v>
      </c>
    </row>
    <row r="9" spans="1:12" s="67" customFormat="1" ht="15.75">
      <c r="A9" s="251" t="s">
        <v>125</v>
      </c>
      <c r="B9" s="252"/>
      <c r="C9" s="252"/>
      <c r="D9" s="252"/>
      <c r="E9" s="252"/>
      <c r="F9" s="252"/>
      <c r="G9" s="252"/>
      <c r="H9" s="252"/>
      <c r="I9" s="252"/>
      <c r="J9" s="252"/>
      <c r="K9" s="252"/>
      <c r="L9" s="253"/>
    </row>
    <row r="10" spans="1:12" s="67" customFormat="1" ht="15.75">
      <c r="A10" s="251" t="s">
        <v>126</v>
      </c>
      <c r="B10" s="252"/>
      <c r="C10" s="252"/>
      <c r="D10" s="252"/>
      <c r="E10" s="252"/>
      <c r="F10" s="252"/>
      <c r="G10" s="252"/>
      <c r="H10" s="252"/>
      <c r="I10" s="252"/>
      <c r="J10" s="252"/>
      <c r="K10" s="252"/>
      <c r="L10" s="253"/>
    </row>
    <row r="11" spans="1:12" s="78" customFormat="1" ht="47.25">
      <c r="A11" s="84" t="s">
        <v>3</v>
      </c>
      <c r="B11" s="85" t="s">
        <v>105</v>
      </c>
      <c r="C11" s="86" t="s">
        <v>72</v>
      </c>
      <c r="D11" s="87">
        <v>242</v>
      </c>
      <c r="E11" s="88" t="s">
        <v>106</v>
      </c>
      <c r="F11" s="13">
        <v>1140080460</v>
      </c>
      <c r="G11" s="87">
        <v>121</v>
      </c>
      <c r="H11" s="125">
        <v>20024.807000000001</v>
      </c>
      <c r="I11" s="125">
        <v>20024.807000000001</v>
      </c>
      <c r="J11" s="125">
        <v>20024.807000000001</v>
      </c>
      <c r="K11" s="145">
        <f>H11+I11+J11</f>
        <v>60074.421000000002</v>
      </c>
      <c r="L11" s="254" t="s">
        <v>127</v>
      </c>
    </row>
    <row r="12" spans="1:12" s="78" customFormat="1" ht="47.25">
      <c r="A12" s="84" t="s">
        <v>64</v>
      </c>
      <c r="B12" s="85" t="s">
        <v>105</v>
      </c>
      <c r="C12" s="86" t="s">
        <v>72</v>
      </c>
      <c r="D12" s="87">
        <v>242</v>
      </c>
      <c r="E12" s="88" t="s">
        <v>106</v>
      </c>
      <c r="F12" s="13">
        <v>1140080460</v>
      </c>
      <c r="G12" s="87">
        <v>122</v>
      </c>
      <c r="H12" s="90">
        <v>1570.104</v>
      </c>
      <c r="I12" s="90">
        <v>1570.104</v>
      </c>
      <c r="J12" s="90">
        <v>1570.104</v>
      </c>
      <c r="K12" s="145">
        <f t="shared" ref="K12:K39" si="0">H12+I12+J12</f>
        <v>4710.3119999999999</v>
      </c>
      <c r="L12" s="255"/>
    </row>
    <row r="13" spans="1:12" s="78" customFormat="1" ht="47.25">
      <c r="A13" s="84" t="s">
        <v>66</v>
      </c>
      <c r="B13" s="85" t="s">
        <v>105</v>
      </c>
      <c r="C13" s="86" t="s">
        <v>72</v>
      </c>
      <c r="D13" s="87">
        <v>242</v>
      </c>
      <c r="E13" s="88" t="s">
        <v>106</v>
      </c>
      <c r="F13" s="13">
        <v>1140080460</v>
      </c>
      <c r="G13" s="87">
        <v>129</v>
      </c>
      <c r="H13" s="90">
        <v>6047.4930000000004</v>
      </c>
      <c r="I13" s="90">
        <v>6047.4930000000004</v>
      </c>
      <c r="J13" s="90">
        <v>6047.4930000000004</v>
      </c>
      <c r="K13" s="145">
        <f t="shared" si="0"/>
        <v>18142.478999999999</v>
      </c>
      <c r="L13" s="255"/>
    </row>
    <row r="14" spans="1:12" s="78" customFormat="1" ht="47.25">
      <c r="A14" s="84" t="s">
        <v>67</v>
      </c>
      <c r="B14" s="85" t="s">
        <v>105</v>
      </c>
      <c r="C14" s="86" t="s">
        <v>72</v>
      </c>
      <c r="D14" s="87">
        <v>242</v>
      </c>
      <c r="E14" s="88" t="s">
        <v>106</v>
      </c>
      <c r="F14" s="13">
        <v>1140080460</v>
      </c>
      <c r="G14" s="87">
        <v>244</v>
      </c>
      <c r="H14" s="90">
        <v>21367.468000000001</v>
      </c>
      <c r="I14" s="90">
        <v>9590.4680000000008</v>
      </c>
      <c r="J14" s="90">
        <v>9590.4680000000008</v>
      </c>
      <c r="K14" s="145">
        <f t="shared" si="0"/>
        <v>40548.404000000002</v>
      </c>
      <c r="L14" s="255"/>
    </row>
    <row r="15" spans="1:12" s="78" customFormat="1" ht="47.25">
      <c r="A15" s="84" t="s">
        <v>166</v>
      </c>
      <c r="B15" s="85" t="s">
        <v>105</v>
      </c>
      <c r="C15" s="149" t="s">
        <v>72</v>
      </c>
      <c r="D15" s="148">
        <v>242</v>
      </c>
      <c r="E15" s="88" t="s">
        <v>106</v>
      </c>
      <c r="F15" s="13">
        <v>1140080460</v>
      </c>
      <c r="G15" s="148">
        <v>247</v>
      </c>
      <c r="H15" s="90">
        <v>7917.5870000000004</v>
      </c>
      <c r="I15" s="90">
        <v>7917.5870000000004</v>
      </c>
      <c r="J15" s="90">
        <v>7917.5870000000004</v>
      </c>
      <c r="K15" s="145">
        <f t="shared" si="0"/>
        <v>23752.761000000002</v>
      </c>
      <c r="L15" s="255"/>
    </row>
    <row r="16" spans="1:12" s="78" customFormat="1" ht="47.25">
      <c r="A16" s="84" t="s">
        <v>166</v>
      </c>
      <c r="B16" s="114" t="s">
        <v>105</v>
      </c>
      <c r="C16" s="141" t="s">
        <v>72</v>
      </c>
      <c r="D16" s="33">
        <v>242</v>
      </c>
      <c r="E16" s="115" t="s">
        <v>106</v>
      </c>
      <c r="F16" s="116">
        <v>1140080460</v>
      </c>
      <c r="G16" s="33">
        <v>852</v>
      </c>
      <c r="H16" s="142">
        <v>8</v>
      </c>
      <c r="I16" s="142">
        <v>0</v>
      </c>
      <c r="J16" s="142">
        <v>0</v>
      </c>
      <c r="K16" s="145">
        <f t="shared" si="0"/>
        <v>8</v>
      </c>
      <c r="L16" s="255"/>
    </row>
    <row r="17" spans="1:21" s="78" customFormat="1" ht="47.25">
      <c r="A17" s="84" t="s">
        <v>167</v>
      </c>
      <c r="B17" s="114" t="s">
        <v>105</v>
      </c>
      <c r="C17" s="103" t="s">
        <v>72</v>
      </c>
      <c r="D17" s="33">
        <v>242</v>
      </c>
      <c r="E17" s="115" t="s">
        <v>106</v>
      </c>
      <c r="F17" s="116">
        <v>1140080460</v>
      </c>
      <c r="G17" s="33">
        <v>853</v>
      </c>
      <c r="H17" s="117">
        <v>15</v>
      </c>
      <c r="I17" s="117">
        <v>0</v>
      </c>
      <c r="J17" s="117">
        <v>0</v>
      </c>
      <c r="K17" s="145">
        <f t="shared" si="0"/>
        <v>15</v>
      </c>
      <c r="L17" s="255"/>
    </row>
    <row r="18" spans="1:21" s="112" customFormat="1" ht="63">
      <c r="A18" s="84" t="s">
        <v>167</v>
      </c>
      <c r="B18" s="91" t="s">
        <v>108</v>
      </c>
      <c r="C18" s="106" t="s">
        <v>72</v>
      </c>
      <c r="D18" s="105">
        <v>242</v>
      </c>
      <c r="E18" s="88" t="s">
        <v>62</v>
      </c>
      <c r="F18" s="13">
        <v>1140075410</v>
      </c>
      <c r="G18" s="105">
        <v>121</v>
      </c>
      <c r="H18" s="90">
        <v>2970.7</v>
      </c>
      <c r="I18" s="90">
        <v>2835.4</v>
      </c>
      <c r="J18" s="90">
        <v>2760.4</v>
      </c>
      <c r="K18" s="145">
        <f t="shared" si="0"/>
        <v>8566.5</v>
      </c>
      <c r="L18" s="255"/>
    </row>
    <row r="19" spans="1:21" s="112" customFormat="1" ht="63">
      <c r="A19" s="84" t="s">
        <v>168</v>
      </c>
      <c r="B19" s="91" t="s">
        <v>108</v>
      </c>
      <c r="C19" s="106" t="s">
        <v>72</v>
      </c>
      <c r="D19" s="105">
        <v>242</v>
      </c>
      <c r="E19" s="88" t="s">
        <v>62</v>
      </c>
      <c r="F19" s="13">
        <v>1140075410</v>
      </c>
      <c r="G19" s="105">
        <v>122</v>
      </c>
      <c r="H19" s="90">
        <v>450</v>
      </c>
      <c r="I19" s="90">
        <v>225</v>
      </c>
      <c r="J19" s="90">
        <v>450</v>
      </c>
      <c r="K19" s="145">
        <f t="shared" si="0"/>
        <v>1125</v>
      </c>
      <c r="L19" s="255"/>
    </row>
    <row r="20" spans="1:21" s="78" customFormat="1" ht="63">
      <c r="A20" s="84" t="s">
        <v>169</v>
      </c>
      <c r="B20" s="118" t="s">
        <v>108</v>
      </c>
      <c r="C20" s="104" t="s">
        <v>72</v>
      </c>
      <c r="D20" s="35">
        <v>242</v>
      </c>
      <c r="E20" s="119" t="s">
        <v>62</v>
      </c>
      <c r="F20" s="120">
        <v>1140075410</v>
      </c>
      <c r="G20" s="35">
        <v>129</v>
      </c>
      <c r="H20" s="121">
        <v>897.2</v>
      </c>
      <c r="I20" s="121">
        <v>853.8</v>
      </c>
      <c r="J20" s="121">
        <v>833.8</v>
      </c>
      <c r="K20" s="145">
        <f t="shared" si="0"/>
        <v>2584.8000000000002</v>
      </c>
      <c r="L20" s="256"/>
    </row>
    <row r="21" spans="1:21" s="78" customFormat="1" ht="76.5">
      <c r="A21" s="84" t="s">
        <v>170</v>
      </c>
      <c r="B21" s="91" t="s">
        <v>108</v>
      </c>
      <c r="C21" s="86" t="s">
        <v>72</v>
      </c>
      <c r="D21" s="87">
        <v>242</v>
      </c>
      <c r="E21" s="88" t="s">
        <v>62</v>
      </c>
      <c r="F21" s="13">
        <v>1140075410</v>
      </c>
      <c r="G21" s="87">
        <v>244</v>
      </c>
      <c r="H21" s="90">
        <v>230</v>
      </c>
      <c r="I21" s="90">
        <v>130</v>
      </c>
      <c r="J21" s="90">
        <v>0</v>
      </c>
      <c r="K21" s="145">
        <f t="shared" si="0"/>
        <v>360</v>
      </c>
      <c r="L21" s="89" t="s">
        <v>127</v>
      </c>
    </row>
    <row r="22" spans="1:21" s="78" customFormat="1" ht="63">
      <c r="A22" s="84" t="s">
        <v>171</v>
      </c>
      <c r="B22" s="91" t="s">
        <v>109</v>
      </c>
      <c r="C22" s="86" t="s">
        <v>72</v>
      </c>
      <c r="D22" s="87">
        <v>242</v>
      </c>
      <c r="E22" s="88" t="s">
        <v>233</v>
      </c>
      <c r="F22" s="13">
        <v>1140028410</v>
      </c>
      <c r="G22" s="87">
        <v>244</v>
      </c>
      <c r="H22" s="90">
        <v>96.67</v>
      </c>
      <c r="I22" s="90">
        <v>96.67</v>
      </c>
      <c r="J22" s="90">
        <v>96.67</v>
      </c>
      <c r="K22" s="145">
        <f t="shared" si="0"/>
        <v>290.01</v>
      </c>
      <c r="L22" s="250" t="s">
        <v>264</v>
      </c>
    </row>
    <row r="23" spans="1:21" s="78" customFormat="1" ht="63">
      <c r="A23" s="84" t="s">
        <v>199</v>
      </c>
      <c r="B23" s="91" t="s">
        <v>109</v>
      </c>
      <c r="C23" s="86" t="s">
        <v>72</v>
      </c>
      <c r="D23" s="87">
        <v>242</v>
      </c>
      <c r="E23" s="88" t="s">
        <v>233</v>
      </c>
      <c r="F23" s="13">
        <v>1140028410</v>
      </c>
      <c r="G23" s="87">
        <v>321</v>
      </c>
      <c r="H23" s="90">
        <v>2728.83</v>
      </c>
      <c r="I23" s="90">
        <v>2728.83</v>
      </c>
      <c r="J23" s="90">
        <v>2728.83</v>
      </c>
      <c r="K23" s="145">
        <f t="shared" si="0"/>
        <v>8186.49</v>
      </c>
      <c r="L23" s="250"/>
    </row>
    <row r="24" spans="1:21" s="78" customFormat="1" ht="63.75">
      <c r="A24" s="84" t="s">
        <v>200</v>
      </c>
      <c r="B24" s="91" t="s">
        <v>110</v>
      </c>
      <c r="C24" s="86" t="s">
        <v>72</v>
      </c>
      <c r="D24" s="87">
        <v>242</v>
      </c>
      <c r="E24" s="88" t="s">
        <v>233</v>
      </c>
      <c r="F24" s="13">
        <v>1140028420</v>
      </c>
      <c r="G24" s="87">
        <v>360</v>
      </c>
      <c r="H24" s="90">
        <v>1403.3</v>
      </c>
      <c r="I24" s="90">
        <v>1403.3</v>
      </c>
      <c r="J24" s="90">
        <v>1403.3</v>
      </c>
      <c r="K24" s="145">
        <f t="shared" si="0"/>
        <v>4209.8999999999996</v>
      </c>
      <c r="L24" s="89" t="s">
        <v>165</v>
      </c>
    </row>
    <row r="25" spans="1:21" s="78" customFormat="1" ht="76.5">
      <c r="A25" s="84" t="s">
        <v>201</v>
      </c>
      <c r="B25" s="91" t="s">
        <v>211</v>
      </c>
      <c r="C25" s="86" t="s">
        <v>72</v>
      </c>
      <c r="D25" s="87">
        <v>242</v>
      </c>
      <c r="E25" s="88" t="s">
        <v>233</v>
      </c>
      <c r="F25" s="13">
        <v>1140028430</v>
      </c>
      <c r="G25" s="87">
        <v>323</v>
      </c>
      <c r="H25" s="90">
        <v>149.80000000000001</v>
      </c>
      <c r="I25" s="90">
        <v>149.80000000000001</v>
      </c>
      <c r="J25" s="90">
        <v>149.80000000000001</v>
      </c>
      <c r="K25" s="145">
        <f t="shared" si="0"/>
        <v>449.40000000000003</v>
      </c>
      <c r="L25" s="14" t="s">
        <v>259</v>
      </c>
      <c r="U25" s="92"/>
    </row>
    <row r="26" spans="1:21" s="78" customFormat="1" ht="47.25">
      <c r="A26" s="84" t="s">
        <v>202</v>
      </c>
      <c r="B26" s="91" t="s">
        <v>212</v>
      </c>
      <c r="C26" s="86" t="s">
        <v>72</v>
      </c>
      <c r="D26" s="87">
        <v>242</v>
      </c>
      <c r="E26" s="88" t="s">
        <v>233</v>
      </c>
      <c r="F26" s="13">
        <v>1140028440</v>
      </c>
      <c r="G26" s="87">
        <v>244</v>
      </c>
      <c r="H26" s="90">
        <v>125.1</v>
      </c>
      <c r="I26" s="90">
        <v>125.1</v>
      </c>
      <c r="J26" s="90">
        <v>125.1</v>
      </c>
      <c r="K26" s="145">
        <f t="shared" si="0"/>
        <v>375.29999999999995</v>
      </c>
      <c r="L26" s="248" t="s">
        <v>218</v>
      </c>
      <c r="U26" s="92"/>
    </row>
    <row r="27" spans="1:21" s="78" customFormat="1" ht="47.25">
      <c r="A27" s="84" t="s">
        <v>203</v>
      </c>
      <c r="B27" s="91" t="s">
        <v>212</v>
      </c>
      <c r="C27" s="86" t="s">
        <v>72</v>
      </c>
      <c r="D27" s="87">
        <v>242</v>
      </c>
      <c r="E27" s="88" t="s">
        <v>233</v>
      </c>
      <c r="F27" s="13">
        <v>1140028440</v>
      </c>
      <c r="G27" s="87">
        <v>321</v>
      </c>
      <c r="H27" s="90">
        <v>4701.8999999999996</v>
      </c>
      <c r="I27" s="90">
        <v>5702.4</v>
      </c>
      <c r="J27" s="90">
        <v>5702.4</v>
      </c>
      <c r="K27" s="145">
        <f t="shared" si="0"/>
        <v>16106.699999999999</v>
      </c>
      <c r="L27" s="249"/>
      <c r="U27" s="92"/>
    </row>
    <row r="28" spans="1:21" s="78" customFormat="1" ht="173.25">
      <c r="A28" s="84" t="s">
        <v>204</v>
      </c>
      <c r="B28" s="152" t="s">
        <v>240</v>
      </c>
      <c r="C28" s="149" t="s">
        <v>72</v>
      </c>
      <c r="D28" s="148">
        <v>242</v>
      </c>
      <c r="E28" s="88" t="s">
        <v>233</v>
      </c>
      <c r="F28" s="13">
        <v>1140075400</v>
      </c>
      <c r="G28" s="148">
        <v>323</v>
      </c>
      <c r="H28" s="90">
        <v>103.7</v>
      </c>
      <c r="I28" s="90">
        <v>103.7</v>
      </c>
      <c r="J28" s="90">
        <v>103.7</v>
      </c>
      <c r="K28" s="145">
        <f t="shared" si="0"/>
        <v>311.10000000000002</v>
      </c>
      <c r="L28" s="150" t="s">
        <v>241</v>
      </c>
    </row>
    <row r="29" spans="1:21" s="78" customFormat="1" ht="89.25">
      <c r="A29" s="84" t="s">
        <v>204</v>
      </c>
      <c r="B29" s="91" t="s">
        <v>213</v>
      </c>
      <c r="C29" s="86" t="s">
        <v>72</v>
      </c>
      <c r="D29" s="87">
        <v>242</v>
      </c>
      <c r="E29" s="88" t="s">
        <v>233</v>
      </c>
      <c r="F29" s="13">
        <v>1140075420</v>
      </c>
      <c r="G29" s="87">
        <v>244</v>
      </c>
      <c r="H29" s="90">
        <v>166.3</v>
      </c>
      <c r="I29" s="90">
        <v>166.3</v>
      </c>
      <c r="J29" s="90">
        <v>166.3</v>
      </c>
      <c r="K29" s="145">
        <f t="shared" si="0"/>
        <v>498.90000000000003</v>
      </c>
      <c r="L29" s="16" t="s">
        <v>257</v>
      </c>
    </row>
    <row r="30" spans="1:21" s="78" customFormat="1" ht="114.75">
      <c r="A30" s="84" t="s">
        <v>205</v>
      </c>
      <c r="B30" s="91" t="s">
        <v>214</v>
      </c>
      <c r="C30" s="86" t="s">
        <v>72</v>
      </c>
      <c r="D30" s="87">
        <v>242</v>
      </c>
      <c r="E30" s="88" t="s">
        <v>233</v>
      </c>
      <c r="F30" s="13">
        <v>1140075420</v>
      </c>
      <c r="G30" s="87">
        <v>321</v>
      </c>
      <c r="H30" s="90">
        <v>7581.6</v>
      </c>
      <c r="I30" s="90">
        <v>7581.6</v>
      </c>
      <c r="J30" s="90">
        <v>7581.6</v>
      </c>
      <c r="K30" s="145">
        <f t="shared" si="0"/>
        <v>22744.800000000003</v>
      </c>
      <c r="L30" s="16" t="s">
        <v>258</v>
      </c>
    </row>
    <row r="31" spans="1:21" s="78" customFormat="1" ht="51">
      <c r="A31" s="84" t="s">
        <v>206</v>
      </c>
      <c r="B31" s="91" t="s">
        <v>111</v>
      </c>
      <c r="C31" s="86" t="s">
        <v>72</v>
      </c>
      <c r="D31" s="87">
        <v>242</v>
      </c>
      <c r="E31" s="88" t="s">
        <v>233</v>
      </c>
      <c r="F31" s="13">
        <v>1140075430</v>
      </c>
      <c r="G31" s="87">
        <v>244</v>
      </c>
      <c r="H31" s="90">
        <v>7.4660000000000002</v>
      </c>
      <c r="I31" s="90">
        <v>7.4660000000000002</v>
      </c>
      <c r="J31" s="90">
        <v>7.4660000000000002</v>
      </c>
      <c r="K31" s="145">
        <f t="shared" si="0"/>
        <v>22.398</v>
      </c>
      <c r="L31" s="14" t="s">
        <v>173</v>
      </c>
    </row>
    <row r="32" spans="1:21" s="78" customFormat="1" ht="51">
      <c r="A32" s="84" t="s">
        <v>207</v>
      </c>
      <c r="B32" s="91" t="s">
        <v>111</v>
      </c>
      <c r="C32" s="86" t="s">
        <v>72</v>
      </c>
      <c r="D32" s="87">
        <v>242</v>
      </c>
      <c r="E32" s="88" t="s">
        <v>233</v>
      </c>
      <c r="F32" s="13">
        <v>1140075430</v>
      </c>
      <c r="G32" s="87">
        <v>360</v>
      </c>
      <c r="H32" s="90">
        <v>211.434</v>
      </c>
      <c r="I32" s="90">
        <v>211.434</v>
      </c>
      <c r="J32" s="90">
        <v>211.434</v>
      </c>
      <c r="K32" s="145">
        <f t="shared" si="0"/>
        <v>634.30200000000002</v>
      </c>
      <c r="L32" s="14" t="s">
        <v>172</v>
      </c>
    </row>
    <row r="33" spans="1:12" s="78" customFormat="1" ht="63.75">
      <c r="A33" s="84" t="s">
        <v>208</v>
      </c>
      <c r="B33" s="91" t="s">
        <v>112</v>
      </c>
      <c r="C33" s="86" t="s">
        <v>72</v>
      </c>
      <c r="D33" s="87">
        <v>242</v>
      </c>
      <c r="E33" s="88" t="s">
        <v>233</v>
      </c>
      <c r="F33" s="13">
        <v>1140075440</v>
      </c>
      <c r="G33" s="87">
        <v>323</v>
      </c>
      <c r="H33" s="90">
        <v>9635.3126799999991</v>
      </c>
      <c r="I33" s="90">
        <v>9609.7000000000007</v>
      </c>
      <c r="J33" s="90">
        <v>9609.7000000000007</v>
      </c>
      <c r="K33" s="145">
        <f t="shared" si="0"/>
        <v>28854.712680000001</v>
      </c>
      <c r="L33" s="14" t="s">
        <v>260</v>
      </c>
    </row>
    <row r="34" spans="1:12" s="78" customFormat="1" ht="51">
      <c r="A34" s="84" t="s">
        <v>225</v>
      </c>
      <c r="B34" s="91" t="s">
        <v>215</v>
      </c>
      <c r="C34" s="86" t="s">
        <v>72</v>
      </c>
      <c r="D34" s="87">
        <v>242</v>
      </c>
      <c r="E34" s="88" t="s">
        <v>233</v>
      </c>
      <c r="F34" s="13">
        <v>1140075450</v>
      </c>
      <c r="G34" s="87">
        <v>323</v>
      </c>
      <c r="H34" s="90">
        <v>79.3</v>
      </c>
      <c r="I34" s="90">
        <v>79.3</v>
      </c>
      <c r="J34" s="90">
        <v>79.3</v>
      </c>
      <c r="K34" s="145">
        <f t="shared" si="0"/>
        <v>237.89999999999998</v>
      </c>
      <c r="L34" s="14" t="s">
        <v>217</v>
      </c>
    </row>
    <row r="35" spans="1:12" s="78" customFormat="1" ht="140.25">
      <c r="A35" s="84" t="s">
        <v>219</v>
      </c>
      <c r="B35" s="91" t="s">
        <v>113</v>
      </c>
      <c r="C35" s="86" t="s">
        <v>72</v>
      </c>
      <c r="D35" s="87">
        <v>242</v>
      </c>
      <c r="E35" s="88" t="s">
        <v>233</v>
      </c>
      <c r="F35" s="13">
        <v>1140075460</v>
      </c>
      <c r="G35" s="87">
        <v>323</v>
      </c>
      <c r="H35" s="90">
        <v>2085.1</v>
      </c>
      <c r="I35" s="90">
        <v>2085.1</v>
      </c>
      <c r="J35" s="90">
        <v>2085.1</v>
      </c>
      <c r="K35" s="145">
        <f t="shared" si="0"/>
        <v>6255.2999999999993</v>
      </c>
      <c r="L35" s="14" t="s">
        <v>209</v>
      </c>
    </row>
    <row r="36" spans="1:12" s="78" customFormat="1" ht="89.25">
      <c r="A36" s="84" t="s">
        <v>220</v>
      </c>
      <c r="B36" s="91" t="s">
        <v>216</v>
      </c>
      <c r="C36" s="86" t="s">
        <v>72</v>
      </c>
      <c r="D36" s="87">
        <v>242</v>
      </c>
      <c r="E36" s="88" t="s">
        <v>107</v>
      </c>
      <c r="F36" s="13">
        <v>1140075470</v>
      </c>
      <c r="G36" s="87">
        <v>244</v>
      </c>
      <c r="H36" s="90">
        <v>2381.1999999999998</v>
      </c>
      <c r="I36" s="90">
        <v>1380.7</v>
      </c>
      <c r="J36" s="90">
        <v>1380.7</v>
      </c>
      <c r="K36" s="145">
        <f t="shared" si="0"/>
        <v>5142.5999999999995</v>
      </c>
      <c r="L36" s="12" t="s">
        <v>261</v>
      </c>
    </row>
    <row r="37" spans="1:12" s="78" customFormat="1" ht="78.75">
      <c r="A37" s="84" t="s">
        <v>221</v>
      </c>
      <c r="B37" s="91" t="s">
        <v>114</v>
      </c>
      <c r="C37" s="86" t="s">
        <v>72</v>
      </c>
      <c r="D37" s="87">
        <v>242</v>
      </c>
      <c r="E37" s="88" t="s">
        <v>233</v>
      </c>
      <c r="F37" s="13">
        <v>1140075480</v>
      </c>
      <c r="G37" s="87">
        <v>323</v>
      </c>
      <c r="H37" s="90">
        <v>107.5</v>
      </c>
      <c r="I37" s="90">
        <v>107.5</v>
      </c>
      <c r="J37" s="90">
        <v>107.5</v>
      </c>
      <c r="K37" s="145">
        <f t="shared" si="0"/>
        <v>322.5</v>
      </c>
      <c r="L37" s="12" t="s">
        <v>262</v>
      </c>
    </row>
    <row r="38" spans="1:12" s="78" customFormat="1" ht="94.5">
      <c r="A38" s="84" t="s">
        <v>226</v>
      </c>
      <c r="B38" s="91" t="s">
        <v>236</v>
      </c>
      <c r="C38" s="138" t="s">
        <v>72</v>
      </c>
      <c r="D38" s="137">
        <v>242</v>
      </c>
      <c r="E38" s="88" t="s">
        <v>107</v>
      </c>
      <c r="F38" s="13">
        <v>1140075490</v>
      </c>
      <c r="G38" s="137">
        <v>244</v>
      </c>
      <c r="H38" s="90">
        <v>74.599999999999994</v>
      </c>
      <c r="I38" s="90">
        <v>74.599999999999994</v>
      </c>
      <c r="J38" s="90">
        <v>74.599999999999994</v>
      </c>
      <c r="K38" s="145">
        <f t="shared" si="0"/>
        <v>223.79999999999998</v>
      </c>
      <c r="L38" s="12" t="s">
        <v>237</v>
      </c>
    </row>
    <row r="39" spans="1:12" s="78" customFormat="1" ht="63.75">
      <c r="A39" s="84" t="s">
        <v>235</v>
      </c>
      <c r="B39" s="91" t="s">
        <v>232</v>
      </c>
      <c r="C39" s="86" t="s">
        <v>72</v>
      </c>
      <c r="D39" s="87">
        <v>242</v>
      </c>
      <c r="E39" s="88" t="s">
        <v>233</v>
      </c>
      <c r="F39" s="13" t="s">
        <v>288</v>
      </c>
      <c r="G39" s="87">
        <v>323</v>
      </c>
      <c r="H39" s="90">
        <v>4657.8869999999997</v>
      </c>
      <c r="I39" s="90">
        <v>1376.4</v>
      </c>
      <c r="J39" s="90">
        <v>1376.4</v>
      </c>
      <c r="K39" s="145">
        <f t="shared" si="0"/>
        <v>7410.6869999999999</v>
      </c>
      <c r="L39" s="14" t="s">
        <v>263</v>
      </c>
    </row>
    <row r="40" spans="1:12">
      <c r="A40" s="69"/>
      <c r="B40" s="93" t="s">
        <v>82</v>
      </c>
      <c r="C40" s="94" t="s">
        <v>31</v>
      </c>
      <c r="D40" s="94" t="s">
        <v>31</v>
      </c>
      <c r="E40" s="94" t="s">
        <v>31</v>
      </c>
      <c r="F40" s="94" t="s">
        <v>31</v>
      </c>
      <c r="G40" s="94" t="s">
        <v>31</v>
      </c>
      <c r="H40" s="95">
        <f>SUM(H11:H39)</f>
        <v>97795.358680000019</v>
      </c>
      <c r="I40" s="95">
        <f>SUM(I11:I39)</f>
        <v>82184.559000000008</v>
      </c>
      <c r="J40" s="95">
        <f>SUM(J11:J39)</f>
        <v>82184.559000000008</v>
      </c>
      <c r="K40" s="146">
        <f>H40+I40+J40</f>
        <v>262164.47668000002</v>
      </c>
      <c r="L40" s="96"/>
    </row>
    <row r="41" spans="1:12">
      <c r="K41" s="97"/>
      <c r="L41" s="81"/>
    </row>
    <row r="42" spans="1:12">
      <c r="L42" s="81"/>
    </row>
    <row r="43" spans="1:12">
      <c r="H43" s="144"/>
      <c r="I43" s="144"/>
      <c r="J43" s="144"/>
      <c r="K43" s="144"/>
      <c r="L43" s="81"/>
    </row>
    <row r="44" spans="1:12">
      <c r="L44" s="81"/>
    </row>
    <row r="45" spans="1:12">
      <c r="L45" s="81"/>
    </row>
    <row r="46" spans="1:12">
      <c r="L46" s="81" t="s">
        <v>143</v>
      </c>
    </row>
  </sheetData>
  <autoFilter ref="A6:L40">
    <filterColumn colId="3" showButton="0"/>
    <filterColumn colId="4" showButton="0"/>
    <filterColumn colId="5" showButton="0"/>
    <filterColumn colId="7" showButton="0"/>
    <filterColumn colId="8" showButton="0"/>
    <filterColumn colId="9" showButton="0"/>
  </autoFilter>
  <mergeCells count="14">
    <mergeCell ref="K1:L1"/>
    <mergeCell ref="A3:L3"/>
    <mergeCell ref="A4:L4"/>
    <mergeCell ref="A6:A7"/>
    <mergeCell ref="B6:B7"/>
    <mergeCell ref="C6:C7"/>
    <mergeCell ref="D6:G6"/>
    <mergeCell ref="H6:K6"/>
    <mergeCell ref="L6:L7"/>
    <mergeCell ref="L26:L27"/>
    <mergeCell ref="L22:L23"/>
    <mergeCell ref="A10:L10"/>
    <mergeCell ref="A9:L9"/>
    <mergeCell ref="L11:L20"/>
  </mergeCells>
  <pageMargins left="0.59055118110236227" right="0.19685039370078741" top="0.98425196850393704" bottom="0" header="0.31496062992125984" footer="0.31496062992125984"/>
  <pageSetup paperSize="9" scale="56" fitToHeight="0" orientation="landscape" r:id="rId1"/>
  <rowBreaks count="1" manualBreakCount="1">
    <brk id="20" max="1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18</vt:i4>
      </vt:variant>
    </vt:vector>
  </HeadingPairs>
  <TitlesOfParts>
    <vt:vector size="33"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Лист1</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2023-02-21T03:18:30Z</cp:lastPrinted>
  <dcterms:created xsi:type="dcterms:W3CDTF">2016-10-20T04:37:12Z</dcterms:created>
  <dcterms:modified xsi:type="dcterms:W3CDTF">2023-05-24T07:22:19Z</dcterms:modified>
</cp:coreProperties>
</file>