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МУНИЦИПАЛЬНЫЕ ПРОГРАММЫ ПРОЕКТЫ НА 2022-2024 гг\735-п      01    + образование\"/>
    </mc:Choice>
  </mc:AlternateContent>
  <bookViews>
    <workbookView xWindow="0" yWindow="0" windowWidth="28800" windowHeight="11835" tabRatio="864" activeTab="13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1'!$B$5:$P$136</definedName>
    <definedName name="Z_2166B299_1DBB_4BE8_98C9_E9EFB21DCA26_.wvu.FilterData" localSheetId="8" hidden="1">'пр 2 к ПП 1'!$B$5:$P$136</definedName>
    <definedName name="Z_2715DACA_7FC2_4162_875B_92B3FB82D8B1_.wvu.FilterData" localSheetId="8" hidden="1">'пр 2 к ПП 1'!$B$5:$P$136</definedName>
    <definedName name="Z_29BFB567_1C85_481C_A8AF_8210D8E0792F_.wvu.FilterData" localSheetId="8" hidden="1">'пр 2 к ПП 1'!$B$5:$P$136</definedName>
    <definedName name="Z_3AB5DFBB_09FD_4C2F_9D3D_E333A248F7A4_.wvu.FilterData" localSheetId="8" hidden="1">'пр 2 к ПП 1'!$B$5:$P$136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1'!$B$2:$M$138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1'!$B$5:$P$136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1'!$B$2:$M$138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1'!$B$5:$P$136</definedName>
    <definedName name="Z_7C917F30_361A_4C86_9002_2134EAE2E3CF_.wvu.FilterData" localSheetId="8" hidden="1">'пр 2 к ПП 1'!$B$5:$P$136</definedName>
    <definedName name="Z_7C917F30_361A_4C86_9002_2134EAE2E3CF_.wvu.PrintArea" localSheetId="8" hidden="1">'пр 2 к ПП 1'!$B$2:$M$138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1'!$B$5:$P$136</definedName>
    <definedName name="Z_AD6F79BD_847B_4421_A1AA_268A55FACAB4_.wvu.FilterData" localSheetId="8" hidden="1">'пр 2 к ПП 1'!$B$5:$P$136</definedName>
    <definedName name="Z_B45C2115_52AF_4E7B_8578_551FB3CF371E_.wvu.FilterData" localSheetId="8" hidden="1">'пр 2 к ПП 1'!$B$5:$P$136</definedName>
    <definedName name="Z_C75D4C66_EC35_48DB_8FCD_E29923CDB091_.wvu.FilterData" localSheetId="8" hidden="1">'пр 2 к ПП 1'!$B$5:$P$136</definedName>
    <definedName name="Z_CDE1D6F6_68DF_42F8_B01A_FF6465B24CCD_.wvu.FilterData" localSheetId="8" hidden="1">'пр 2 к ПП 1'!$B$5:$P$136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1'!$B$2:$M$138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1'!$B$5:$P$136</definedName>
    <definedName name="Z_FAC3C627_8E23_41AB_B3FB_95B33614D8DB_.wvu.FilterData" localSheetId="8" hidden="1">'пр 2 к ПП 1'!$B$5:$P$136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ПП'!$A$1:$M$43</definedName>
    <definedName name="_xlnm.Print_Area" localSheetId="18">'пр 13 к Пор'!$A$1:$F$35</definedName>
    <definedName name="_xlnm.Print_Area" localSheetId="8">'пр 2 к ПП 1'!$B$2:$M$136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7" l="1"/>
  <c r="F3" i="17"/>
  <c r="E3" i="17"/>
  <c r="K3" i="15"/>
  <c r="J3" i="15"/>
  <c r="I3" i="15"/>
  <c r="J147" i="18"/>
  <c r="K147" i="18"/>
  <c r="I147" i="18"/>
  <c r="J155" i="18"/>
  <c r="K155" i="18"/>
  <c r="I155" i="18"/>
  <c r="J139" i="18"/>
  <c r="K139" i="18"/>
  <c r="J142" i="18"/>
  <c r="K142" i="18"/>
  <c r="I142" i="18"/>
  <c r="I139" i="18"/>
  <c r="L124" i="18"/>
  <c r="K92" i="18" l="1"/>
  <c r="J92" i="18"/>
  <c r="I92" i="18"/>
  <c r="L87" i="18"/>
  <c r="L88" i="18"/>
  <c r="L89" i="18"/>
  <c r="L90" i="18"/>
  <c r="L91" i="18"/>
  <c r="L78" i="18"/>
  <c r="L79" i="18"/>
  <c r="L80" i="18"/>
  <c r="L81" i="18"/>
  <c r="L96" i="18"/>
  <c r="L97" i="18"/>
  <c r="L98" i="18"/>
  <c r="L99" i="18"/>
  <c r="L100" i="18"/>
  <c r="L101" i="18"/>
  <c r="L102" i="18"/>
  <c r="J144" i="18"/>
  <c r="K144" i="18"/>
  <c r="L42" i="18"/>
  <c r="L41" i="18"/>
  <c r="L40" i="18"/>
  <c r="H34" i="19"/>
  <c r="L77" i="18"/>
  <c r="L74" i="18"/>
  <c r="L66" i="18"/>
  <c r="L57" i="18"/>
  <c r="L56" i="18"/>
  <c r="L49" i="18"/>
  <c r="L44" i="18"/>
  <c r="L38" i="18"/>
  <c r="L142" i="18"/>
  <c r="K11" i="20"/>
  <c r="K17" i="20"/>
  <c r="I34" i="19"/>
  <c r="J34" i="19"/>
  <c r="I35" i="19"/>
  <c r="J35" i="19"/>
  <c r="H35" i="19"/>
  <c r="K15" i="19"/>
  <c r="L86" i="18"/>
  <c r="J33" i="18"/>
  <c r="K33" i="18"/>
  <c r="J105" i="18"/>
  <c r="K105" i="18"/>
  <c r="J110" i="18"/>
  <c r="K110" i="18"/>
  <c r="J135" i="18"/>
  <c r="K135" i="18"/>
  <c r="I144" i="18" l="1"/>
  <c r="K136" i="18"/>
  <c r="K143" i="18" s="1"/>
  <c r="J136" i="18"/>
  <c r="J143" i="18" s="1"/>
  <c r="L73" i="18"/>
  <c r="L61" i="18"/>
  <c r="L129" i="18"/>
  <c r="L85" i="18"/>
  <c r="L84" i="18"/>
  <c r="K140" i="18" l="1"/>
  <c r="J140" i="18"/>
  <c r="I31" i="15"/>
  <c r="K8" i="21"/>
  <c r="J30" i="15" l="1"/>
  <c r="K30" i="15"/>
  <c r="J31" i="15"/>
  <c r="K31" i="15"/>
  <c r="I30" i="15"/>
  <c r="L43" i="18"/>
  <c r="L45" i="18"/>
  <c r="K10" i="19"/>
  <c r="I11" i="19"/>
  <c r="J11" i="19"/>
  <c r="J30" i="19" s="1"/>
  <c r="H11" i="19"/>
  <c r="H30" i="19" s="1"/>
  <c r="L21" i="18"/>
  <c r="L104" i="18"/>
  <c r="L69" i="18"/>
  <c r="I30" i="19" l="1"/>
  <c r="I105" i="18"/>
  <c r="K16" i="20"/>
  <c r="K7" i="21"/>
  <c r="L118" i="18"/>
  <c r="L119" i="18"/>
  <c r="L117" i="18"/>
  <c r="L125" i="18" l="1"/>
  <c r="L126" i="18"/>
  <c r="L127" i="18"/>
  <c r="G18" i="17"/>
  <c r="E18" i="17"/>
  <c r="H41" i="17"/>
  <c r="H39" i="17"/>
  <c r="H38" i="17"/>
  <c r="H37" i="17"/>
  <c r="J10" i="21"/>
  <c r="K28" i="15" s="1"/>
  <c r="I10" i="21"/>
  <c r="J28" i="15" s="1"/>
  <c r="H10" i="21"/>
  <c r="E42" i="17" s="1"/>
  <c r="E36" i="17" s="1"/>
  <c r="K9" i="21"/>
  <c r="L30" i="15" s="1"/>
  <c r="K6" i="21"/>
  <c r="L31" i="15" s="1"/>
  <c r="J23" i="15"/>
  <c r="K23" i="15"/>
  <c r="I23" i="15"/>
  <c r="J18" i="15"/>
  <c r="K18" i="15"/>
  <c r="I18" i="15"/>
  <c r="J146" i="18"/>
  <c r="J17" i="15" s="1"/>
  <c r="K146" i="18"/>
  <c r="K17" i="15" s="1"/>
  <c r="K12" i="15" s="1"/>
  <c r="I146" i="18"/>
  <c r="I17" i="15" s="1"/>
  <c r="I20" i="15"/>
  <c r="L103" i="18"/>
  <c r="L113" i="18"/>
  <c r="L58" i="18"/>
  <c r="L55" i="18"/>
  <c r="L22" i="18"/>
  <c r="F17" i="17"/>
  <c r="F10" i="17" s="1"/>
  <c r="G17" i="17"/>
  <c r="E17" i="17"/>
  <c r="K29" i="20"/>
  <c r="J27" i="20"/>
  <c r="I27" i="20"/>
  <c r="H27" i="20"/>
  <c r="J26" i="20"/>
  <c r="I26" i="20"/>
  <c r="H26" i="20"/>
  <c r="J25" i="20"/>
  <c r="I25" i="20"/>
  <c r="H25" i="20"/>
  <c r="J21" i="20"/>
  <c r="I21" i="20"/>
  <c r="F33" i="17" s="1"/>
  <c r="F29" i="17" s="1"/>
  <c r="H21" i="20"/>
  <c r="E33" i="17" s="1"/>
  <c r="K20" i="20"/>
  <c r="K18" i="20"/>
  <c r="K15" i="20"/>
  <c r="K14" i="20"/>
  <c r="K13" i="20"/>
  <c r="K12" i="20"/>
  <c r="K10" i="20"/>
  <c r="K9" i="20"/>
  <c r="K8" i="20"/>
  <c r="K24" i="15"/>
  <c r="J24" i="15"/>
  <c r="I24" i="15"/>
  <c r="G26" i="17"/>
  <c r="F26" i="17"/>
  <c r="J28" i="19"/>
  <c r="G24" i="17" s="1"/>
  <c r="I28" i="19"/>
  <c r="F24" i="17" s="1"/>
  <c r="H28" i="19"/>
  <c r="H25" i="19"/>
  <c r="J23" i="19"/>
  <c r="I23" i="19"/>
  <c r="H23" i="19"/>
  <c r="K22" i="19"/>
  <c r="K21" i="19"/>
  <c r="J19" i="19"/>
  <c r="I19" i="19"/>
  <c r="I24" i="19" s="1"/>
  <c r="H19" i="19"/>
  <c r="H24" i="19" s="1"/>
  <c r="K18" i="19"/>
  <c r="K17" i="19"/>
  <c r="K16" i="19"/>
  <c r="K14" i="19"/>
  <c r="K19" i="19" s="1"/>
  <c r="K13" i="19"/>
  <c r="K9" i="19"/>
  <c r="K8" i="19"/>
  <c r="K145" i="18"/>
  <c r="K19" i="15" s="1"/>
  <c r="K11" i="15" s="1"/>
  <c r="J145" i="18"/>
  <c r="J19" i="15" s="1"/>
  <c r="I145" i="18"/>
  <c r="I19" i="15" s="1"/>
  <c r="K20" i="15"/>
  <c r="J20" i="15"/>
  <c r="G21" i="17"/>
  <c r="E21" i="17"/>
  <c r="I135" i="18"/>
  <c r="L134" i="18"/>
  <c r="L133" i="18"/>
  <c r="L132" i="18"/>
  <c r="L131" i="18"/>
  <c r="L130" i="18"/>
  <c r="L128" i="18"/>
  <c r="L123" i="18"/>
  <c r="L121" i="18"/>
  <c r="L120" i="18"/>
  <c r="L116" i="18"/>
  <c r="L114" i="18"/>
  <c r="L112" i="18"/>
  <c r="I110" i="18"/>
  <c r="L109" i="18"/>
  <c r="L108" i="18"/>
  <c r="L107" i="18"/>
  <c r="L95" i="18"/>
  <c r="L94" i="18"/>
  <c r="L83" i="18"/>
  <c r="L82" i="18"/>
  <c r="L76" i="18"/>
  <c r="L75" i="18"/>
  <c r="L72" i="18"/>
  <c r="L71" i="18"/>
  <c r="L70" i="18"/>
  <c r="L147" i="18" s="1"/>
  <c r="L68" i="18"/>
  <c r="L67" i="18"/>
  <c r="L65" i="18"/>
  <c r="L64" i="18"/>
  <c r="L63" i="18"/>
  <c r="L62" i="18"/>
  <c r="L60" i="18"/>
  <c r="L59" i="18"/>
  <c r="L54" i="18"/>
  <c r="L53" i="18"/>
  <c r="L52" i="18"/>
  <c r="L51" i="18"/>
  <c r="L50" i="18"/>
  <c r="L48" i="18"/>
  <c r="L47" i="18"/>
  <c r="L46" i="18"/>
  <c r="L39" i="18"/>
  <c r="L37" i="18"/>
  <c r="L36" i="18"/>
  <c r="L35" i="18"/>
  <c r="I33" i="18"/>
  <c r="L32" i="18"/>
  <c r="L31" i="18"/>
  <c r="L30" i="18"/>
  <c r="L29" i="18"/>
  <c r="L28" i="18"/>
  <c r="L27" i="18"/>
  <c r="L26" i="18"/>
  <c r="L25" i="18"/>
  <c r="L24" i="18"/>
  <c r="L23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H35" i="17"/>
  <c r="H32" i="17"/>
  <c r="H31" i="17"/>
  <c r="H30" i="17"/>
  <c r="H28" i="17"/>
  <c r="H23" i="17"/>
  <c r="H16" i="17"/>
  <c r="F13" i="17"/>
  <c r="H9" i="17"/>
  <c r="G33" i="17" l="1"/>
  <c r="G29" i="17" s="1"/>
  <c r="K149" i="18"/>
  <c r="K151" i="18" s="1"/>
  <c r="K153" i="18" s="1"/>
  <c r="G10" i="17"/>
  <c r="E10" i="17"/>
  <c r="J149" i="18"/>
  <c r="J151" i="18" s="1"/>
  <c r="J153" i="18" s="1"/>
  <c r="K11" i="19"/>
  <c r="L110" i="18"/>
  <c r="J24" i="19"/>
  <c r="L92" i="18"/>
  <c r="L139" i="18"/>
  <c r="L105" i="18"/>
  <c r="L33" i="18"/>
  <c r="L135" i="18"/>
  <c r="G42" i="17"/>
  <c r="G36" i="17" s="1"/>
  <c r="I29" i="19"/>
  <c r="F25" i="17" s="1"/>
  <c r="J29" i="19"/>
  <c r="G25" i="17" s="1"/>
  <c r="G22" i="17" s="1"/>
  <c r="H29" i="19"/>
  <c r="E25" i="17" s="1"/>
  <c r="E11" i="17" s="1"/>
  <c r="H26" i="19"/>
  <c r="L28" i="15"/>
  <c r="K10" i="15"/>
  <c r="F42" i="17"/>
  <c r="F36" i="17" s="1"/>
  <c r="J10" i="15"/>
  <c r="E14" i="17"/>
  <c r="J16" i="15"/>
  <c r="J28" i="20"/>
  <c r="J21" i="15"/>
  <c r="H28" i="20"/>
  <c r="H40" i="17"/>
  <c r="K10" i="21"/>
  <c r="K21" i="15"/>
  <c r="K16" i="15"/>
  <c r="K23" i="19"/>
  <c r="K28" i="19"/>
  <c r="I28" i="20"/>
  <c r="H30" i="20"/>
  <c r="J30" i="20"/>
  <c r="K34" i="19"/>
  <c r="K30" i="19"/>
  <c r="K35" i="19"/>
  <c r="I136" i="18"/>
  <c r="I12" i="15"/>
  <c r="I11" i="15"/>
  <c r="E29" i="17"/>
  <c r="H29" i="17" s="1"/>
  <c r="H33" i="17"/>
  <c r="K13" i="15"/>
  <c r="L141" i="18"/>
  <c r="L144" i="18"/>
  <c r="L145" i="18"/>
  <c r="L146" i="18"/>
  <c r="K21" i="20"/>
  <c r="K26" i="20"/>
  <c r="K27" i="20"/>
  <c r="L20" i="15"/>
  <c r="L19" i="15"/>
  <c r="J13" i="15"/>
  <c r="J12" i="15"/>
  <c r="I21" i="15"/>
  <c r="I27" i="15"/>
  <c r="I25" i="15" s="1"/>
  <c r="K27" i="15"/>
  <c r="K25" i="15" s="1"/>
  <c r="J27" i="15"/>
  <c r="J25" i="15" s="1"/>
  <c r="F21" i="17"/>
  <c r="F18" i="17"/>
  <c r="H18" i="17" s="1"/>
  <c r="E24" i="17"/>
  <c r="E26" i="17"/>
  <c r="H26" i="17" s="1"/>
  <c r="H17" i="17"/>
  <c r="I30" i="20"/>
  <c r="K25" i="20"/>
  <c r="H27" i="17"/>
  <c r="E13" i="17"/>
  <c r="G13" i="17"/>
  <c r="H20" i="17"/>
  <c r="H34" i="17"/>
  <c r="F22" i="17"/>
  <c r="J11" i="15"/>
  <c r="L18" i="15"/>
  <c r="G11" i="17" l="1"/>
  <c r="I140" i="18"/>
  <c r="I149" i="18" s="1"/>
  <c r="I151" i="18" s="1"/>
  <c r="I143" i="18"/>
  <c r="K24" i="19"/>
  <c r="L136" i="18"/>
  <c r="L140" i="18" s="1"/>
  <c r="L149" i="18" s="1"/>
  <c r="H42" i="17"/>
  <c r="H25" i="17"/>
  <c r="J9" i="15"/>
  <c r="J7" i="15" s="1"/>
  <c r="J4" i="15" s="1"/>
  <c r="K14" i="15"/>
  <c r="K9" i="15"/>
  <c r="K7" i="15" s="1"/>
  <c r="K4" i="15" s="1"/>
  <c r="I28" i="15"/>
  <c r="K29" i="19"/>
  <c r="I10" i="15"/>
  <c r="L10" i="15" s="1"/>
  <c r="H36" i="17"/>
  <c r="G14" i="17"/>
  <c r="K28" i="20"/>
  <c r="L12" i="15"/>
  <c r="H21" i="17"/>
  <c r="F14" i="17"/>
  <c r="G19" i="17"/>
  <c r="G12" i="17" s="1"/>
  <c r="F19" i="17"/>
  <c r="F12" i="17" s="1"/>
  <c r="L27" i="15"/>
  <c r="L25" i="15" s="1"/>
  <c r="H24" i="17"/>
  <c r="K30" i="20"/>
  <c r="H10" i="17"/>
  <c r="E22" i="17"/>
  <c r="H22" i="17" s="1"/>
  <c r="J14" i="15"/>
  <c r="L23" i="15"/>
  <c r="L11" i="15"/>
  <c r="F11" i="17"/>
  <c r="H11" i="17" s="1"/>
  <c r="L24" i="15"/>
  <c r="I13" i="15"/>
  <c r="L13" i="15" s="1"/>
  <c r="L17" i="15"/>
  <c r="H13" i="17"/>
  <c r="L143" i="18" l="1"/>
  <c r="I16" i="15"/>
  <c r="E19" i="17"/>
  <c r="E15" i="17" s="1"/>
  <c r="G8" i="17"/>
  <c r="G4" i="17" s="1"/>
  <c r="H14" i="17"/>
  <c r="F8" i="17"/>
  <c r="F4" i="17" s="1"/>
  <c r="G15" i="17"/>
  <c r="F15" i="17"/>
  <c r="L21" i="15"/>
  <c r="I14" i="15" l="1"/>
  <c r="L14" i="15" s="1"/>
  <c r="L7" i="15" s="1"/>
  <c r="I9" i="15"/>
  <c r="L16" i="15"/>
  <c r="H19" i="17"/>
  <c r="E12" i="17"/>
  <c r="E8" i="17" s="1"/>
  <c r="E4" i="17" s="1"/>
  <c r="H15" i="17"/>
  <c r="H8" i="17" l="1"/>
  <c r="L9" i="15"/>
  <c r="I7" i="15"/>
  <c r="I4" i="15" s="1"/>
  <c r="H12" i="17"/>
</calcChain>
</file>

<file path=xl/sharedStrings.xml><?xml version="1.0" encoding="utf-8"?>
<sst xmlns="http://schemas.openxmlformats.org/spreadsheetml/2006/main" count="1766" uniqueCount="579">
  <si>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</si>
  <si>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</si>
  <si>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</si>
  <si>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</si>
  <si>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</si>
  <si>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</si>
  <si>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</si>
  <si>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</si>
  <si>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</si>
  <si>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</si>
  <si>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</si>
  <si>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</si>
  <si>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</si>
  <si>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</si>
  <si>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</si>
  <si>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</si>
  <si>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</si>
  <si>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</si>
  <si>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</si>
  <si>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</si>
  <si>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</si>
  <si>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</si>
  <si>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</si>
  <si>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</si>
  <si>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</si>
  <si>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</si>
  <si>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</si>
  <si>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</si>
  <si>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</si>
  <si>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</si>
  <si>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</si>
  <si>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</si>
  <si>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</si>
  <si>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</si>
  <si>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</si>
  <si>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</si>
  <si>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</si>
  <si>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</si>
  <si>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</si>
  <si>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</si>
  <si>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</si>
  <si>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</si>
  <si>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</si>
  <si>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</si>
  <si>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</si>
  <si>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</si>
  <si>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</si>
  <si>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</si>
  <si>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</si>
  <si>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</si>
  <si>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</si>
  <si>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</si>
  <si>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</si>
  <si>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</si>
  <si>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</si>
  <si>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</si>
  <si>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</si>
  <si>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</si>
  <si>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</si>
  <si>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</si>
  <si>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</si>
  <si>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</si>
  <si>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</si>
  <si>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</si>
  <si>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</si>
  <si>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</si>
  <si>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</si>
  <si>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</si>
  <si>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</si>
  <si>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</si>
  <si>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</si>
  <si>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</si>
  <si>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</si>
  <si>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</si>
  <si>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</si>
  <si>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</si>
  <si>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</si>
  <si>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</si>
  <si>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</si>
  <si>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</si>
  <si>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</si>
  <si>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</si>
  <si>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</si>
  <si>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</si>
  <si>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</si>
  <si>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</si>
  <si>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</si>
  <si>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</si>
  <si>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</si>
  <si>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</si>
  <si>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</si>
  <si>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</si>
  <si>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</si>
  <si>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</si>
  <si>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</si>
  <si>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</si>
  <si>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</si>
  <si>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</si>
  <si>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</si>
  <si>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</si>
  <si>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</si>
  <si>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</si>
  <si>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</si>
  <si>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</si>
  <si>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</si>
  <si>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</si>
  <si>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</si>
  <si>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</si>
  <si>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</si>
  <si>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</si>
  <si>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</si>
  <si>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</si>
  <si>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</si>
  <si>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</si>
  <si>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</si>
  <si>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</si>
  <si>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</si>
  <si>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</si>
  <si>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</si>
  <si>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</si>
  <si>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</si>
  <si>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</si>
  <si>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</si>
  <si>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</si>
  <si>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</si>
  <si>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</si>
  <si>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</si>
  <si>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</si>
  <si>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</si>
  <si>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</si>
  <si>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</si>
  <si>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</si>
  <si>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</si>
  <si>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</si>
  <si>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</si>
  <si>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</si>
  <si>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</si>
  <si>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</si>
  <si>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</si>
  <si>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</si>
  <si>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</si>
  <si>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</si>
  <si>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</si>
  <si>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</si>
  <si>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</si>
  <si>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</si>
  <si>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</si>
  <si>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</si>
  <si>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</si>
  <si>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</si>
  <si>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</si>
  <si>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</si>
  <si>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</si>
  <si>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</si>
  <si>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</si>
  <si>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</si>
  <si>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</si>
  <si>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</si>
  <si>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</si>
  <si>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</si>
  <si>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</si>
  <si>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</si>
  <si>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</si>
  <si>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</si>
  <si>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</si>
  <si>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</si>
  <si>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</si>
  <si>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</si>
  <si>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</si>
  <si>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</si>
  <si>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</si>
  <si>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</si>
  <si>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</si>
  <si>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</si>
  <si>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</si>
  <si>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</si>
  <si>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</si>
  <si>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</si>
  <si>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</si>
  <si>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</si>
  <si>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</si>
  <si>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</si>
  <si>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</si>
  <si>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</si>
  <si>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</si>
  <si>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</si>
  <si>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</si>
  <si>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</si>
  <si>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</si>
  <si>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</si>
  <si>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</si>
  <si>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</si>
  <si>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</si>
  <si>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</si>
  <si>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</si>
  <si>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</si>
  <si>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</si>
  <si>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</si>
  <si>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</si>
  <si>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</si>
  <si>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</si>
  <si>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</si>
  <si>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</si>
  <si>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</si>
  <si>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</si>
  <si>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</si>
  <si>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</si>
  <si>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</si>
  <si>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</si>
  <si>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</si>
  <si>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</si>
  <si>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</si>
  <si>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</si>
  <si>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</si>
  <si>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</si>
  <si>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</si>
  <si>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</si>
  <si>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</si>
  <si>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</si>
  <si>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</si>
  <si>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</si>
  <si>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</si>
  <si>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</si>
  <si>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</si>
  <si>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</si>
  <si>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</si>
  <si>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</si>
  <si>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</si>
  <si>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</si>
  <si>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</si>
  <si>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</si>
  <si>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</si>
  <si>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</si>
  <si>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</si>
  <si>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</si>
  <si>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</si>
  <si>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</si>
  <si>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</si>
  <si>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</si>
  <si>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</si>
  <si>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</si>
  <si>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</si>
  <si>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</si>
  <si>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</si>
  <si>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</si>
  <si>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</si>
  <si>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</si>
  <si>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</si>
  <si>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</si>
  <si>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</si>
  <si>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</si>
  <si>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</si>
  <si>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</si>
  <si>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</si>
  <si>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</si>
  <si>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</si>
  <si>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</si>
  <si>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</si>
  <si>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</si>
  <si>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</si>
  <si>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</si>
  <si>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</si>
  <si>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</si>
  <si>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</si>
  <si>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</si>
  <si>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</si>
  <si>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</si>
  <si>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</si>
  <si>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</si>
  <si>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</si>
  <si>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</si>
  <si>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</si>
  <si>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</si>
  <si>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</si>
  <si>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</si>
  <si>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</si>
  <si>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</si>
  <si>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</si>
  <si>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</si>
  <si>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</si>
  <si>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</si>
  <si>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</si>
  <si>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</si>
  <si>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</si>
  <si>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</si>
  <si>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</si>
  <si>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</si>
  <si>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</si>
  <si>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</si>
  <si>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</si>
  <si>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</si>
  <si>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</si>
  <si>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</si>
  <si>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</si>
  <si>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</si>
  <si>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</si>
  <si>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</si>
  <si>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</si>
  <si>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</si>
  <si>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</si>
  <si>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</si>
  <si>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</si>
  <si>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</si>
  <si>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</si>
  <si>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</si>
  <si>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</si>
  <si>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</si>
  <si>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</si>
  <si>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</si>
  <si>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</si>
  <si>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</si>
  <si>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</si>
  <si>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</si>
  <si>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</si>
  <si>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</si>
  <si>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</si>
  <si>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</si>
  <si>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</si>
  <si>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</si>
  <si>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</si>
  <si>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</si>
  <si>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</si>
  <si>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</si>
  <si>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</si>
  <si>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</si>
  <si>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</si>
  <si>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</si>
  <si>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</si>
  <si>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</si>
  <si>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</si>
  <si>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</si>
  <si>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</si>
  <si>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</si>
  <si>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</si>
  <si>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</si>
  <si>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</si>
  <si>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</si>
  <si>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</si>
  <si>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</si>
  <si>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</si>
  <si>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</si>
  <si>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</si>
  <si>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</si>
  <si>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</si>
  <si>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</si>
  <si>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</si>
  <si>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</si>
  <si>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</si>
  <si>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</si>
  <si>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</si>
  <si>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</si>
  <si>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</si>
  <si>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</si>
  <si>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</si>
  <si>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</si>
  <si>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</si>
  <si>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</si>
  <si>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</si>
  <si>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</si>
  <si>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</si>
  <si>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</si>
  <si>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</si>
  <si>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</si>
  <si>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</si>
  <si>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</si>
  <si>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</si>
  <si>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</si>
  <si>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</si>
  <si>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</si>
  <si>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</si>
  <si>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</si>
  <si>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</si>
  <si>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</si>
  <si>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</si>
  <si>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</si>
  <si>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</si>
  <si>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</si>
  <si>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</si>
  <si>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</si>
  <si>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</si>
  <si>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</si>
  <si>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</si>
  <si>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</si>
  <si>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</si>
  <si>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</si>
  <si>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</si>
  <si>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</si>
  <si>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</si>
  <si>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</si>
  <si>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</si>
  <si>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</si>
  <si>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0110075630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</si>
  <si>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</si>
  <si>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</si>
  <si>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</si>
  <si>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</si>
  <si>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</si>
  <si>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</si>
  <si>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</si>
  <si>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</si>
  <si>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</si>
  <si>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</si>
  <si>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</si>
  <si>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</si>
  <si>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</si>
  <si>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</si>
  <si>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</si>
  <si>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</si>
  <si>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</si>
  <si>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</si>
  <si>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</si>
  <si>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</si>
  <si>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</si>
  <si>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</si>
  <si>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</si>
  <si>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</si>
  <si>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</si>
  <si>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</si>
  <si>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</si>
  <si>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</si>
  <si>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</si>
  <si>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</si>
  <si>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</si>
  <si>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</si>
  <si>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</si>
  <si>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</si>
  <si>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</si>
  <si>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</si>
  <si>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</si>
  <si>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</si>
  <si>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</si>
  <si>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</si>
  <si>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</si>
  <si>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</si>
  <si>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</si>
  <si>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</si>
  <si>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</si>
  <si>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</si>
  <si>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</si>
  <si>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</si>
  <si>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</si>
  <si>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</si>
  <si>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</si>
  <si>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</si>
  <si>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</si>
  <si>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</si>
  <si>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</si>
  <si>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</si>
  <si>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</si>
  <si>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</si>
  <si>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</si>
  <si>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</si>
  <si>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</si>
  <si>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</si>
  <si>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</si>
  <si>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</si>
  <si>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</si>
  <si>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</si>
  <si>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</si>
  <si>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</si>
  <si>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</si>
  <si>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</si>
  <si>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</si>
  <si>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</si>
  <si>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</si>
  <si>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</si>
  <si>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</si>
  <si>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</si>
  <si>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</si>
  <si>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</si>
  <si>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</si>
  <si>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</si>
  <si>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</si>
  <si>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</si>
  <si>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</si>
  <si>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</si>
  <si>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</si>
  <si>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</si>
  <si>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</si>
  <si>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</si>
  <si>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</si>
  <si>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</si>
  <si>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</si>
  <si>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</si>
  <si>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</si>
  <si>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</si>
  <si>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</si>
  <si>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</si>
  <si>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</si>
  <si>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</si>
  <si>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</si>
  <si>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</si>
  <si>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</si>
  <si>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</si>
  <si>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</si>
  <si>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</si>
  <si>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</si>
  <si>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</si>
  <si>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</si>
  <si>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</si>
  <si>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</si>
  <si>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</si>
  <si>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</si>
  <si>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</si>
  <si>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</si>
  <si>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</si>
  <si>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</si>
  <si>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</si>
  <si>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</si>
  <si>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</si>
  <si>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</si>
  <si>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</si>
  <si>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</si>
  <si>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</si>
  <si>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</si>
  <si>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</si>
  <si>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</si>
  <si>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</si>
  <si>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</si>
  <si>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</si>
  <si>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</si>
  <si>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</si>
  <si>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</si>
  <si>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</si>
  <si>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</si>
  <si>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</si>
  <si>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</si>
  <si>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</si>
  <si>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</si>
  <si>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</si>
  <si>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</si>
  <si>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</si>
  <si>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</si>
  <si>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</si>
  <si>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</si>
  <si>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</si>
  <si>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</si>
  <si>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</si>
  <si>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</si>
  <si>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</si>
  <si>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</si>
  <si>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</si>
  <si>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</si>
  <si>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</si>
  <si>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</si>
  <si>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</si>
  <si>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</si>
  <si>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</si>
  <si>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</si>
  <si>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</si>
  <si>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</si>
  <si>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</si>
  <si>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</si>
  <si>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</si>
  <si>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</si>
  <si>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</si>
  <si>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</si>
  <si>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</si>
  <si>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</si>
  <si>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</si>
  <si>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</si>
  <si>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</si>
  <si>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</si>
  <si>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</si>
  <si>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</si>
  <si>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</si>
  <si>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</si>
  <si>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</si>
  <si>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</si>
  <si>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</si>
  <si>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</si>
  <si>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2024 год</t>
  </si>
  <si>
    <t>Субсидия на организацию школьного питания</t>
  </si>
  <si>
    <t>01 13</t>
  </si>
  <si>
    <t>0110084260</t>
  </si>
  <si>
    <t>68</t>
  </si>
  <si>
    <t>70</t>
  </si>
  <si>
    <t>71</t>
  </si>
  <si>
    <t>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</si>
</sst>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20" fillId="0" borderId="24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65" fontId="9" fillId="0" borderId="0" xfId="2" applyNumberFormat="1" applyFont="1" applyFill="1"/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168" fontId="32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Border="1" applyAlignment="1">
      <alignment horizontal="center" vertical="center" wrapText="1"/>
    </xf>
    <xf numFmtId="4" fontId="33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6" fillId="0" borderId="21" xfId="2" applyNumberFormat="1" applyFont="1" applyFill="1" applyBorder="1" applyAlignment="1">
      <alignment horizontal="left" vertical="top"/>
    </xf>
    <xf numFmtId="0" fontId="16" fillId="0" borderId="13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quotePrefix="1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3" fillId="0" borderId="13" xfId="2" applyNumberFormat="1" applyFont="1" applyFill="1" applyBorder="1" applyAlignment="1">
      <alignment horizontal="center" vertical="center" wrapText="1" readingOrder="1"/>
    </xf>
    <xf numFmtId="0" fontId="23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0" fontId="0" fillId="0" borderId="7" xfId="0" applyBorder="1"/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N55"/>
  <sheetViews>
    <sheetView zoomScaleNormal="100" workbookViewId="0">
      <selection activeCell="B37" sqref="B37"/>
    </sheetView>
  </sheetViews>
  <sheetFormatPr defaultRowHeight="15.75" outlineLevelCol="1" x14ac:dyDescent="0.25"/>
  <cols>
    <col min="1" max="1" width="10.875" style="206" bestFit="1" customWidth="1"/>
    <col min="2" max="2" width="81.875" style="206" customWidth="1"/>
    <col min="3" max="3" width="11.5" style="206" customWidth="1"/>
    <col min="4" max="4" width="14.875" style="206" customWidth="1"/>
    <col min="5" max="6" width="8.125" style="206" customWidth="1" outlineLevel="1"/>
    <col min="7" max="8" width="8.125" style="206" customWidth="1"/>
    <col min="9" max="259" width="9" style="1"/>
    <col min="260" max="260" width="10.875" style="1" bestFit="1" customWidth="1"/>
    <col min="261" max="261" width="81.875" style="1" customWidth="1"/>
    <col min="262" max="262" width="11.5" style="1" customWidth="1"/>
    <col min="263" max="263" width="14.875" style="1" customWidth="1"/>
    <col min="264" max="267" width="8.125" style="1" customWidth="1"/>
    <col min="268" max="515" width="9" style="1"/>
    <col min="516" max="516" width="10.875" style="1" bestFit="1" customWidth="1"/>
    <col min="517" max="517" width="81.875" style="1" customWidth="1"/>
    <col min="518" max="518" width="11.5" style="1" customWidth="1"/>
    <col min="519" max="519" width="14.875" style="1" customWidth="1"/>
    <col min="520" max="523" width="8.125" style="1" customWidth="1"/>
    <col min="524" max="771" width="9" style="1"/>
    <col min="772" max="772" width="10.875" style="1" bestFit="1" customWidth="1"/>
    <col min="773" max="773" width="81.875" style="1" customWidth="1"/>
    <col min="774" max="774" width="11.5" style="1" customWidth="1"/>
    <col min="775" max="775" width="14.875" style="1" customWidth="1"/>
    <col min="776" max="779" width="8.125" style="1" customWidth="1"/>
    <col min="780" max="1027" width="9" style="1"/>
    <col min="1028" max="1028" width="10.875" style="1" bestFit="1" customWidth="1"/>
    <col min="1029" max="1029" width="81.875" style="1" customWidth="1"/>
    <col min="1030" max="1030" width="11.5" style="1" customWidth="1"/>
    <col min="1031" max="1031" width="14.875" style="1" customWidth="1"/>
    <col min="1032" max="1035" width="8.125" style="1" customWidth="1"/>
    <col min="1036" max="1283" width="9" style="1"/>
    <col min="1284" max="1284" width="10.875" style="1" bestFit="1" customWidth="1"/>
    <col min="1285" max="1285" width="81.875" style="1" customWidth="1"/>
    <col min="1286" max="1286" width="11.5" style="1" customWidth="1"/>
    <col min="1287" max="1287" width="14.875" style="1" customWidth="1"/>
    <col min="1288" max="1291" width="8.125" style="1" customWidth="1"/>
    <col min="1292" max="1539" width="9" style="1"/>
    <col min="1540" max="1540" width="10.875" style="1" bestFit="1" customWidth="1"/>
    <col min="1541" max="1541" width="81.875" style="1" customWidth="1"/>
    <col min="1542" max="1542" width="11.5" style="1" customWidth="1"/>
    <col min="1543" max="1543" width="14.875" style="1" customWidth="1"/>
    <col min="1544" max="1547" width="8.125" style="1" customWidth="1"/>
    <col min="1548" max="1795" width="9" style="1"/>
    <col min="1796" max="1796" width="10.875" style="1" bestFit="1" customWidth="1"/>
    <col min="1797" max="1797" width="81.875" style="1" customWidth="1"/>
    <col min="1798" max="1798" width="11.5" style="1" customWidth="1"/>
    <col min="1799" max="1799" width="14.875" style="1" customWidth="1"/>
    <col min="1800" max="1803" width="8.125" style="1" customWidth="1"/>
    <col min="1804" max="2051" width="9" style="1"/>
    <col min="2052" max="2052" width="10.875" style="1" bestFit="1" customWidth="1"/>
    <col min="2053" max="2053" width="81.875" style="1" customWidth="1"/>
    <col min="2054" max="2054" width="11.5" style="1" customWidth="1"/>
    <col min="2055" max="2055" width="14.875" style="1" customWidth="1"/>
    <col min="2056" max="2059" width="8.125" style="1" customWidth="1"/>
    <col min="2060" max="2307" width="9" style="1"/>
    <col min="2308" max="2308" width="10.875" style="1" bestFit="1" customWidth="1"/>
    <col min="2309" max="2309" width="81.875" style="1" customWidth="1"/>
    <col min="2310" max="2310" width="11.5" style="1" customWidth="1"/>
    <col min="2311" max="2311" width="14.875" style="1" customWidth="1"/>
    <col min="2312" max="2315" width="8.125" style="1" customWidth="1"/>
    <col min="2316" max="2563" width="9" style="1"/>
    <col min="2564" max="2564" width="10.875" style="1" bestFit="1" customWidth="1"/>
    <col min="2565" max="2565" width="81.875" style="1" customWidth="1"/>
    <col min="2566" max="2566" width="11.5" style="1" customWidth="1"/>
    <col min="2567" max="2567" width="14.875" style="1" customWidth="1"/>
    <col min="2568" max="2571" width="8.125" style="1" customWidth="1"/>
    <col min="2572" max="2819" width="9" style="1"/>
    <col min="2820" max="2820" width="10.875" style="1" bestFit="1" customWidth="1"/>
    <col min="2821" max="2821" width="81.875" style="1" customWidth="1"/>
    <col min="2822" max="2822" width="11.5" style="1" customWidth="1"/>
    <col min="2823" max="2823" width="14.875" style="1" customWidth="1"/>
    <col min="2824" max="2827" width="8.125" style="1" customWidth="1"/>
    <col min="2828" max="3075" width="9" style="1"/>
    <col min="3076" max="3076" width="10.875" style="1" bestFit="1" customWidth="1"/>
    <col min="3077" max="3077" width="81.875" style="1" customWidth="1"/>
    <col min="3078" max="3078" width="11.5" style="1" customWidth="1"/>
    <col min="3079" max="3079" width="14.875" style="1" customWidth="1"/>
    <col min="3080" max="3083" width="8.125" style="1" customWidth="1"/>
    <col min="3084" max="3331" width="9" style="1"/>
    <col min="3332" max="3332" width="10.875" style="1" bestFit="1" customWidth="1"/>
    <col min="3333" max="3333" width="81.875" style="1" customWidth="1"/>
    <col min="3334" max="3334" width="11.5" style="1" customWidth="1"/>
    <col min="3335" max="3335" width="14.875" style="1" customWidth="1"/>
    <col min="3336" max="3339" width="8.125" style="1" customWidth="1"/>
    <col min="3340" max="3587" width="9" style="1"/>
    <col min="3588" max="3588" width="10.875" style="1" bestFit="1" customWidth="1"/>
    <col min="3589" max="3589" width="81.875" style="1" customWidth="1"/>
    <col min="3590" max="3590" width="11.5" style="1" customWidth="1"/>
    <col min="3591" max="3591" width="14.875" style="1" customWidth="1"/>
    <col min="3592" max="3595" width="8.125" style="1" customWidth="1"/>
    <col min="3596" max="3843" width="9" style="1"/>
    <col min="3844" max="3844" width="10.875" style="1" bestFit="1" customWidth="1"/>
    <col min="3845" max="3845" width="81.875" style="1" customWidth="1"/>
    <col min="3846" max="3846" width="11.5" style="1" customWidth="1"/>
    <col min="3847" max="3847" width="14.875" style="1" customWidth="1"/>
    <col min="3848" max="3851" width="8.125" style="1" customWidth="1"/>
    <col min="3852" max="4099" width="9" style="1"/>
    <col min="4100" max="4100" width="10.875" style="1" bestFit="1" customWidth="1"/>
    <col min="4101" max="4101" width="81.875" style="1" customWidth="1"/>
    <col min="4102" max="4102" width="11.5" style="1" customWidth="1"/>
    <col min="4103" max="4103" width="14.875" style="1" customWidth="1"/>
    <col min="4104" max="4107" width="8.125" style="1" customWidth="1"/>
    <col min="4108" max="4355" width="9" style="1"/>
    <col min="4356" max="4356" width="10.875" style="1" bestFit="1" customWidth="1"/>
    <col min="4357" max="4357" width="81.875" style="1" customWidth="1"/>
    <col min="4358" max="4358" width="11.5" style="1" customWidth="1"/>
    <col min="4359" max="4359" width="14.875" style="1" customWidth="1"/>
    <col min="4360" max="4363" width="8.125" style="1" customWidth="1"/>
    <col min="4364" max="4611" width="9" style="1"/>
    <col min="4612" max="4612" width="10.875" style="1" bestFit="1" customWidth="1"/>
    <col min="4613" max="4613" width="81.875" style="1" customWidth="1"/>
    <col min="4614" max="4614" width="11.5" style="1" customWidth="1"/>
    <col min="4615" max="4615" width="14.875" style="1" customWidth="1"/>
    <col min="4616" max="4619" width="8.125" style="1" customWidth="1"/>
    <col min="4620" max="4867" width="9" style="1"/>
    <col min="4868" max="4868" width="10.875" style="1" bestFit="1" customWidth="1"/>
    <col min="4869" max="4869" width="81.875" style="1" customWidth="1"/>
    <col min="4870" max="4870" width="11.5" style="1" customWidth="1"/>
    <col min="4871" max="4871" width="14.875" style="1" customWidth="1"/>
    <col min="4872" max="4875" width="8.125" style="1" customWidth="1"/>
    <col min="4876" max="5123" width="9" style="1"/>
    <col min="5124" max="5124" width="10.875" style="1" bestFit="1" customWidth="1"/>
    <col min="5125" max="5125" width="81.875" style="1" customWidth="1"/>
    <col min="5126" max="5126" width="11.5" style="1" customWidth="1"/>
    <col min="5127" max="5127" width="14.875" style="1" customWidth="1"/>
    <col min="5128" max="5131" width="8.125" style="1" customWidth="1"/>
    <col min="5132" max="5379" width="9" style="1"/>
    <col min="5380" max="5380" width="10.875" style="1" bestFit="1" customWidth="1"/>
    <col min="5381" max="5381" width="81.875" style="1" customWidth="1"/>
    <col min="5382" max="5382" width="11.5" style="1" customWidth="1"/>
    <col min="5383" max="5383" width="14.875" style="1" customWidth="1"/>
    <col min="5384" max="5387" width="8.125" style="1" customWidth="1"/>
    <col min="5388" max="5635" width="9" style="1"/>
    <col min="5636" max="5636" width="10.875" style="1" bestFit="1" customWidth="1"/>
    <col min="5637" max="5637" width="81.875" style="1" customWidth="1"/>
    <col min="5638" max="5638" width="11.5" style="1" customWidth="1"/>
    <col min="5639" max="5639" width="14.875" style="1" customWidth="1"/>
    <col min="5640" max="5643" width="8.125" style="1" customWidth="1"/>
    <col min="5644" max="5891" width="9" style="1"/>
    <col min="5892" max="5892" width="10.875" style="1" bestFit="1" customWidth="1"/>
    <col min="5893" max="5893" width="81.875" style="1" customWidth="1"/>
    <col min="5894" max="5894" width="11.5" style="1" customWidth="1"/>
    <col min="5895" max="5895" width="14.875" style="1" customWidth="1"/>
    <col min="5896" max="5899" width="8.125" style="1" customWidth="1"/>
    <col min="5900" max="6147" width="9" style="1"/>
    <col min="6148" max="6148" width="10.875" style="1" bestFit="1" customWidth="1"/>
    <col min="6149" max="6149" width="81.875" style="1" customWidth="1"/>
    <col min="6150" max="6150" width="11.5" style="1" customWidth="1"/>
    <col min="6151" max="6151" width="14.875" style="1" customWidth="1"/>
    <col min="6152" max="6155" width="8.125" style="1" customWidth="1"/>
    <col min="6156" max="6403" width="9" style="1"/>
    <col min="6404" max="6404" width="10.875" style="1" bestFit="1" customWidth="1"/>
    <col min="6405" max="6405" width="81.875" style="1" customWidth="1"/>
    <col min="6406" max="6406" width="11.5" style="1" customWidth="1"/>
    <col min="6407" max="6407" width="14.875" style="1" customWidth="1"/>
    <col min="6408" max="6411" width="8.125" style="1" customWidth="1"/>
    <col min="6412" max="6659" width="9" style="1"/>
    <col min="6660" max="6660" width="10.875" style="1" bestFit="1" customWidth="1"/>
    <col min="6661" max="6661" width="81.875" style="1" customWidth="1"/>
    <col min="6662" max="6662" width="11.5" style="1" customWidth="1"/>
    <col min="6663" max="6663" width="14.875" style="1" customWidth="1"/>
    <col min="6664" max="6667" width="8.125" style="1" customWidth="1"/>
    <col min="6668" max="6915" width="9" style="1"/>
    <col min="6916" max="6916" width="10.875" style="1" bestFit="1" customWidth="1"/>
    <col min="6917" max="6917" width="81.875" style="1" customWidth="1"/>
    <col min="6918" max="6918" width="11.5" style="1" customWidth="1"/>
    <col min="6919" max="6919" width="14.875" style="1" customWidth="1"/>
    <col min="6920" max="6923" width="8.125" style="1" customWidth="1"/>
    <col min="6924" max="7171" width="9" style="1"/>
    <col min="7172" max="7172" width="10.875" style="1" bestFit="1" customWidth="1"/>
    <col min="7173" max="7173" width="81.875" style="1" customWidth="1"/>
    <col min="7174" max="7174" width="11.5" style="1" customWidth="1"/>
    <col min="7175" max="7175" width="14.875" style="1" customWidth="1"/>
    <col min="7176" max="7179" width="8.125" style="1" customWidth="1"/>
    <col min="7180" max="7427" width="9" style="1"/>
    <col min="7428" max="7428" width="10.875" style="1" bestFit="1" customWidth="1"/>
    <col min="7429" max="7429" width="81.875" style="1" customWidth="1"/>
    <col min="7430" max="7430" width="11.5" style="1" customWidth="1"/>
    <col min="7431" max="7431" width="14.875" style="1" customWidth="1"/>
    <col min="7432" max="7435" width="8.125" style="1" customWidth="1"/>
    <col min="7436" max="7683" width="9" style="1"/>
    <col min="7684" max="7684" width="10.875" style="1" bestFit="1" customWidth="1"/>
    <col min="7685" max="7685" width="81.875" style="1" customWidth="1"/>
    <col min="7686" max="7686" width="11.5" style="1" customWidth="1"/>
    <col min="7687" max="7687" width="14.875" style="1" customWidth="1"/>
    <col min="7688" max="7691" width="8.125" style="1" customWidth="1"/>
    <col min="7692" max="7939" width="9" style="1"/>
    <col min="7940" max="7940" width="10.875" style="1" bestFit="1" customWidth="1"/>
    <col min="7941" max="7941" width="81.875" style="1" customWidth="1"/>
    <col min="7942" max="7942" width="11.5" style="1" customWidth="1"/>
    <col min="7943" max="7943" width="14.875" style="1" customWidth="1"/>
    <col min="7944" max="7947" width="8.125" style="1" customWidth="1"/>
    <col min="7948" max="8195" width="9" style="1"/>
    <col min="8196" max="8196" width="10.875" style="1" bestFit="1" customWidth="1"/>
    <col min="8197" max="8197" width="81.875" style="1" customWidth="1"/>
    <col min="8198" max="8198" width="11.5" style="1" customWidth="1"/>
    <col min="8199" max="8199" width="14.875" style="1" customWidth="1"/>
    <col min="8200" max="8203" width="8.125" style="1" customWidth="1"/>
    <col min="8204" max="8451" width="9" style="1"/>
    <col min="8452" max="8452" width="10.875" style="1" bestFit="1" customWidth="1"/>
    <col min="8453" max="8453" width="81.875" style="1" customWidth="1"/>
    <col min="8454" max="8454" width="11.5" style="1" customWidth="1"/>
    <col min="8455" max="8455" width="14.875" style="1" customWidth="1"/>
    <col min="8456" max="8459" width="8.125" style="1" customWidth="1"/>
    <col min="8460" max="8707" width="9" style="1"/>
    <col min="8708" max="8708" width="10.875" style="1" bestFit="1" customWidth="1"/>
    <col min="8709" max="8709" width="81.875" style="1" customWidth="1"/>
    <col min="8710" max="8710" width="11.5" style="1" customWidth="1"/>
    <col min="8711" max="8711" width="14.875" style="1" customWidth="1"/>
    <col min="8712" max="8715" width="8.125" style="1" customWidth="1"/>
    <col min="8716" max="8963" width="9" style="1"/>
    <col min="8964" max="8964" width="10.875" style="1" bestFit="1" customWidth="1"/>
    <col min="8965" max="8965" width="81.875" style="1" customWidth="1"/>
    <col min="8966" max="8966" width="11.5" style="1" customWidth="1"/>
    <col min="8967" max="8967" width="14.875" style="1" customWidth="1"/>
    <col min="8968" max="8971" width="8.125" style="1" customWidth="1"/>
    <col min="8972" max="9219" width="9" style="1"/>
    <col min="9220" max="9220" width="10.875" style="1" bestFit="1" customWidth="1"/>
    <col min="9221" max="9221" width="81.875" style="1" customWidth="1"/>
    <col min="9222" max="9222" width="11.5" style="1" customWidth="1"/>
    <col min="9223" max="9223" width="14.875" style="1" customWidth="1"/>
    <col min="9224" max="9227" width="8.125" style="1" customWidth="1"/>
    <col min="9228" max="9475" width="9" style="1"/>
    <col min="9476" max="9476" width="10.875" style="1" bestFit="1" customWidth="1"/>
    <col min="9477" max="9477" width="81.875" style="1" customWidth="1"/>
    <col min="9478" max="9478" width="11.5" style="1" customWidth="1"/>
    <col min="9479" max="9479" width="14.875" style="1" customWidth="1"/>
    <col min="9480" max="9483" width="8.125" style="1" customWidth="1"/>
    <col min="9484" max="9731" width="9" style="1"/>
    <col min="9732" max="9732" width="10.875" style="1" bestFit="1" customWidth="1"/>
    <col min="9733" max="9733" width="81.875" style="1" customWidth="1"/>
    <col min="9734" max="9734" width="11.5" style="1" customWidth="1"/>
    <col min="9735" max="9735" width="14.875" style="1" customWidth="1"/>
    <col min="9736" max="9739" width="8.125" style="1" customWidth="1"/>
    <col min="9740" max="9987" width="9" style="1"/>
    <col min="9988" max="9988" width="10.875" style="1" bestFit="1" customWidth="1"/>
    <col min="9989" max="9989" width="81.875" style="1" customWidth="1"/>
    <col min="9990" max="9990" width="11.5" style="1" customWidth="1"/>
    <col min="9991" max="9991" width="14.875" style="1" customWidth="1"/>
    <col min="9992" max="9995" width="8.125" style="1" customWidth="1"/>
    <col min="9996" max="10243" width="9" style="1"/>
    <col min="10244" max="10244" width="10.875" style="1" bestFit="1" customWidth="1"/>
    <col min="10245" max="10245" width="81.875" style="1" customWidth="1"/>
    <col min="10246" max="10246" width="11.5" style="1" customWidth="1"/>
    <col min="10247" max="10247" width="14.875" style="1" customWidth="1"/>
    <col min="10248" max="10251" width="8.125" style="1" customWidth="1"/>
    <col min="10252" max="10499" width="9" style="1"/>
    <col min="10500" max="10500" width="10.875" style="1" bestFit="1" customWidth="1"/>
    <col min="10501" max="10501" width="81.875" style="1" customWidth="1"/>
    <col min="10502" max="10502" width="11.5" style="1" customWidth="1"/>
    <col min="10503" max="10503" width="14.875" style="1" customWidth="1"/>
    <col min="10504" max="10507" width="8.125" style="1" customWidth="1"/>
    <col min="10508" max="10755" width="9" style="1"/>
    <col min="10756" max="10756" width="10.875" style="1" bestFit="1" customWidth="1"/>
    <col min="10757" max="10757" width="81.875" style="1" customWidth="1"/>
    <col min="10758" max="10758" width="11.5" style="1" customWidth="1"/>
    <col min="10759" max="10759" width="14.875" style="1" customWidth="1"/>
    <col min="10760" max="10763" width="8.125" style="1" customWidth="1"/>
    <col min="10764" max="11011" width="9" style="1"/>
    <col min="11012" max="11012" width="10.875" style="1" bestFit="1" customWidth="1"/>
    <col min="11013" max="11013" width="81.875" style="1" customWidth="1"/>
    <col min="11014" max="11014" width="11.5" style="1" customWidth="1"/>
    <col min="11015" max="11015" width="14.875" style="1" customWidth="1"/>
    <col min="11016" max="11019" width="8.125" style="1" customWidth="1"/>
    <col min="11020" max="11267" width="9" style="1"/>
    <col min="11268" max="11268" width="10.875" style="1" bestFit="1" customWidth="1"/>
    <col min="11269" max="11269" width="81.875" style="1" customWidth="1"/>
    <col min="11270" max="11270" width="11.5" style="1" customWidth="1"/>
    <col min="11271" max="11271" width="14.875" style="1" customWidth="1"/>
    <col min="11272" max="11275" width="8.125" style="1" customWidth="1"/>
    <col min="11276" max="11523" width="9" style="1"/>
    <col min="11524" max="11524" width="10.875" style="1" bestFit="1" customWidth="1"/>
    <col min="11525" max="11525" width="81.875" style="1" customWidth="1"/>
    <col min="11526" max="11526" width="11.5" style="1" customWidth="1"/>
    <col min="11527" max="11527" width="14.875" style="1" customWidth="1"/>
    <col min="11528" max="11531" width="8.125" style="1" customWidth="1"/>
    <col min="11532" max="11779" width="9" style="1"/>
    <col min="11780" max="11780" width="10.875" style="1" bestFit="1" customWidth="1"/>
    <col min="11781" max="11781" width="81.875" style="1" customWidth="1"/>
    <col min="11782" max="11782" width="11.5" style="1" customWidth="1"/>
    <col min="11783" max="11783" width="14.875" style="1" customWidth="1"/>
    <col min="11784" max="11787" width="8.125" style="1" customWidth="1"/>
    <col min="11788" max="12035" width="9" style="1"/>
    <col min="12036" max="12036" width="10.875" style="1" bestFit="1" customWidth="1"/>
    <col min="12037" max="12037" width="81.875" style="1" customWidth="1"/>
    <col min="12038" max="12038" width="11.5" style="1" customWidth="1"/>
    <col min="12039" max="12039" width="14.875" style="1" customWidth="1"/>
    <col min="12040" max="12043" width="8.125" style="1" customWidth="1"/>
    <col min="12044" max="12291" width="9" style="1"/>
    <col min="12292" max="12292" width="10.875" style="1" bestFit="1" customWidth="1"/>
    <col min="12293" max="12293" width="81.875" style="1" customWidth="1"/>
    <col min="12294" max="12294" width="11.5" style="1" customWidth="1"/>
    <col min="12295" max="12295" width="14.875" style="1" customWidth="1"/>
    <col min="12296" max="12299" width="8.125" style="1" customWidth="1"/>
    <col min="12300" max="12547" width="9" style="1"/>
    <col min="12548" max="12548" width="10.875" style="1" bestFit="1" customWidth="1"/>
    <col min="12549" max="12549" width="81.875" style="1" customWidth="1"/>
    <col min="12550" max="12550" width="11.5" style="1" customWidth="1"/>
    <col min="12551" max="12551" width="14.875" style="1" customWidth="1"/>
    <col min="12552" max="12555" width="8.125" style="1" customWidth="1"/>
    <col min="12556" max="12803" width="9" style="1"/>
    <col min="12804" max="12804" width="10.875" style="1" bestFit="1" customWidth="1"/>
    <col min="12805" max="12805" width="81.875" style="1" customWidth="1"/>
    <col min="12806" max="12806" width="11.5" style="1" customWidth="1"/>
    <col min="12807" max="12807" width="14.875" style="1" customWidth="1"/>
    <col min="12808" max="12811" width="8.125" style="1" customWidth="1"/>
    <col min="12812" max="13059" width="9" style="1"/>
    <col min="13060" max="13060" width="10.875" style="1" bestFit="1" customWidth="1"/>
    <col min="13061" max="13061" width="81.875" style="1" customWidth="1"/>
    <col min="13062" max="13062" width="11.5" style="1" customWidth="1"/>
    <col min="13063" max="13063" width="14.875" style="1" customWidth="1"/>
    <col min="13064" max="13067" width="8.125" style="1" customWidth="1"/>
    <col min="13068" max="13315" width="9" style="1"/>
    <col min="13316" max="13316" width="10.875" style="1" bestFit="1" customWidth="1"/>
    <col min="13317" max="13317" width="81.875" style="1" customWidth="1"/>
    <col min="13318" max="13318" width="11.5" style="1" customWidth="1"/>
    <col min="13319" max="13319" width="14.875" style="1" customWidth="1"/>
    <col min="13320" max="13323" width="8.125" style="1" customWidth="1"/>
    <col min="13324" max="13571" width="9" style="1"/>
    <col min="13572" max="13572" width="10.875" style="1" bestFit="1" customWidth="1"/>
    <col min="13573" max="13573" width="81.875" style="1" customWidth="1"/>
    <col min="13574" max="13574" width="11.5" style="1" customWidth="1"/>
    <col min="13575" max="13575" width="14.875" style="1" customWidth="1"/>
    <col min="13576" max="13579" width="8.125" style="1" customWidth="1"/>
    <col min="13580" max="13827" width="9" style="1"/>
    <col min="13828" max="13828" width="10.875" style="1" bestFit="1" customWidth="1"/>
    <col min="13829" max="13829" width="81.875" style="1" customWidth="1"/>
    <col min="13830" max="13830" width="11.5" style="1" customWidth="1"/>
    <col min="13831" max="13831" width="14.875" style="1" customWidth="1"/>
    <col min="13832" max="13835" width="8.125" style="1" customWidth="1"/>
    <col min="13836" max="14083" width="9" style="1"/>
    <col min="14084" max="14084" width="10.875" style="1" bestFit="1" customWidth="1"/>
    <col min="14085" max="14085" width="81.875" style="1" customWidth="1"/>
    <col min="14086" max="14086" width="11.5" style="1" customWidth="1"/>
    <col min="14087" max="14087" width="14.875" style="1" customWidth="1"/>
    <col min="14088" max="14091" width="8.125" style="1" customWidth="1"/>
    <col min="14092" max="14339" width="9" style="1"/>
    <col min="14340" max="14340" width="10.875" style="1" bestFit="1" customWidth="1"/>
    <col min="14341" max="14341" width="81.875" style="1" customWidth="1"/>
    <col min="14342" max="14342" width="11.5" style="1" customWidth="1"/>
    <col min="14343" max="14343" width="14.875" style="1" customWidth="1"/>
    <col min="14344" max="14347" width="8.125" style="1" customWidth="1"/>
    <col min="14348" max="14595" width="9" style="1"/>
    <col min="14596" max="14596" width="10.875" style="1" bestFit="1" customWidth="1"/>
    <col min="14597" max="14597" width="81.875" style="1" customWidth="1"/>
    <col min="14598" max="14598" width="11.5" style="1" customWidth="1"/>
    <col min="14599" max="14599" width="14.875" style="1" customWidth="1"/>
    <col min="14600" max="14603" width="8.125" style="1" customWidth="1"/>
    <col min="14604" max="14851" width="9" style="1"/>
    <col min="14852" max="14852" width="10.875" style="1" bestFit="1" customWidth="1"/>
    <col min="14853" max="14853" width="81.875" style="1" customWidth="1"/>
    <col min="14854" max="14854" width="11.5" style="1" customWidth="1"/>
    <col min="14855" max="14855" width="14.875" style="1" customWidth="1"/>
    <col min="14856" max="14859" width="8.125" style="1" customWidth="1"/>
    <col min="14860" max="15107" width="9" style="1"/>
    <col min="15108" max="15108" width="10.875" style="1" bestFit="1" customWidth="1"/>
    <col min="15109" max="15109" width="81.875" style="1" customWidth="1"/>
    <col min="15110" max="15110" width="11.5" style="1" customWidth="1"/>
    <col min="15111" max="15111" width="14.875" style="1" customWidth="1"/>
    <col min="15112" max="15115" width="8.125" style="1" customWidth="1"/>
    <col min="15116" max="15363" width="9" style="1"/>
    <col min="15364" max="15364" width="10.875" style="1" bestFit="1" customWidth="1"/>
    <col min="15365" max="15365" width="81.875" style="1" customWidth="1"/>
    <col min="15366" max="15366" width="11.5" style="1" customWidth="1"/>
    <col min="15367" max="15367" width="14.875" style="1" customWidth="1"/>
    <col min="15368" max="15371" width="8.125" style="1" customWidth="1"/>
    <col min="15372" max="15619" width="9" style="1"/>
    <col min="15620" max="15620" width="10.875" style="1" bestFit="1" customWidth="1"/>
    <col min="15621" max="15621" width="81.875" style="1" customWidth="1"/>
    <col min="15622" max="15622" width="11.5" style="1" customWidth="1"/>
    <col min="15623" max="15623" width="14.875" style="1" customWidth="1"/>
    <col min="15624" max="15627" width="8.125" style="1" customWidth="1"/>
    <col min="15628" max="15875" width="9" style="1"/>
    <col min="15876" max="15876" width="10.875" style="1" bestFit="1" customWidth="1"/>
    <col min="15877" max="15877" width="81.875" style="1" customWidth="1"/>
    <col min="15878" max="15878" width="11.5" style="1" customWidth="1"/>
    <col min="15879" max="15879" width="14.875" style="1" customWidth="1"/>
    <col min="15880" max="15883" width="8.125" style="1" customWidth="1"/>
    <col min="15884" max="16131" width="9" style="1"/>
    <col min="16132" max="16132" width="10.875" style="1" bestFit="1" customWidth="1"/>
    <col min="16133" max="16133" width="81.875" style="1" customWidth="1"/>
    <col min="16134" max="16134" width="11.5" style="1" customWidth="1"/>
    <col min="16135" max="16135" width="14.875" style="1" customWidth="1"/>
    <col min="16136" max="16139" width="8.125" style="1" customWidth="1"/>
    <col min="16140" max="16384" width="9" style="1"/>
  </cols>
  <sheetData>
    <row r="1" spans="1:14" ht="18.75" x14ac:dyDescent="0.25">
      <c r="I1" s="207" t="s">
        <v>427</v>
      </c>
      <c r="J1" s="208"/>
      <c r="K1" s="208"/>
      <c r="L1" s="208"/>
      <c r="M1" s="208"/>
      <c r="N1" s="208"/>
    </row>
    <row r="2" spans="1:14" ht="18.75" x14ac:dyDescent="0.25">
      <c r="I2" s="369" t="s">
        <v>428</v>
      </c>
      <c r="J2" s="369"/>
      <c r="K2" s="369"/>
      <c r="L2" s="369"/>
      <c r="M2" s="369"/>
      <c r="N2" s="369"/>
    </row>
    <row r="3" spans="1:14" ht="48" customHeight="1" x14ac:dyDescent="0.25">
      <c r="I3" s="370" t="s">
        <v>429</v>
      </c>
      <c r="J3" s="370"/>
      <c r="K3" s="370"/>
      <c r="L3" s="370"/>
      <c r="M3" s="370"/>
      <c r="N3" s="370"/>
    </row>
    <row r="4" spans="1:14" ht="18.75" hidden="1" x14ac:dyDescent="0.25">
      <c r="F4" s="209"/>
    </row>
    <row r="5" spans="1:14" ht="18.75" hidden="1" x14ac:dyDescent="0.25">
      <c r="F5" s="209"/>
    </row>
    <row r="6" spans="1:14" ht="18.75" hidden="1" x14ac:dyDescent="0.25">
      <c r="A6" s="209"/>
    </row>
    <row r="7" spans="1:14" ht="18.75" hidden="1" x14ac:dyDescent="0.25">
      <c r="A7" s="209"/>
    </row>
    <row r="8" spans="1:14" ht="18.75" hidden="1" x14ac:dyDescent="0.25">
      <c r="A8" s="209"/>
    </row>
    <row r="9" spans="1:14" ht="18.75" hidden="1" x14ac:dyDescent="0.25">
      <c r="A9" s="210"/>
    </row>
    <row r="10" spans="1:14" ht="18.75" x14ac:dyDescent="0.25">
      <c r="A10" s="210"/>
    </row>
    <row r="11" spans="1:14" ht="18.75" x14ac:dyDescent="0.25">
      <c r="A11" s="210"/>
    </row>
    <row r="12" spans="1:14" ht="18.75" x14ac:dyDescent="0.25">
      <c r="A12" s="371" t="s">
        <v>26</v>
      </c>
      <c r="B12" s="371"/>
      <c r="C12" s="371"/>
      <c r="D12" s="371"/>
      <c r="E12" s="371"/>
      <c r="F12" s="371"/>
      <c r="G12" s="371"/>
      <c r="H12" s="371"/>
    </row>
    <row r="13" spans="1:14" ht="18.75" x14ac:dyDescent="0.25">
      <c r="A13" s="371" t="s">
        <v>113</v>
      </c>
      <c r="B13" s="371"/>
      <c r="C13" s="371"/>
      <c r="D13" s="371"/>
      <c r="E13" s="371"/>
      <c r="F13" s="371"/>
      <c r="G13" s="371"/>
      <c r="H13" s="371"/>
    </row>
    <row r="14" spans="1:14" ht="18.75" x14ac:dyDescent="0.25">
      <c r="A14" s="210"/>
    </row>
    <row r="15" spans="1:14" ht="15.75" customHeight="1" x14ac:dyDescent="0.25">
      <c r="A15" s="372" t="s">
        <v>55</v>
      </c>
      <c r="B15" s="372" t="s">
        <v>110</v>
      </c>
      <c r="C15" s="372" t="s">
        <v>27</v>
      </c>
      <c r="D15" s="372" t="s">
        <v>111</v>
      </c>
      <c r="E15" s="372" t="s">
        <v>112</v>
      </c>
      <c r="F15" s="372"/>
      <c r="G15" s="372"/>
      <c r="H15" s="372"/>
      <c r="I15" s="372"/>
      <c r="J15" s="372"/>
      <c r="K15" s="372"/>
      <c r="L15" s="372"/>
      <c r="M15" s="372"/>
    </row>
    <row r="16" spans="1:14" x14ac:dyDescent="0.25">
      <c r="A16" s="372"/>
      <c r="B16" s="372"/>
      <c r="C16" s="372"/>
      <c r="D16" s="372"/>
      <c r="E16" s="211">
        <v>2016</v>
      </c>
      <c r="F16" s="313">
        <v>2017</v>
      </c>
      <c r="G16" s="313">
        <v>2018</v>
      </c>
      <c r="H16" s="313">
        <v>2019</v>
      </c>
      <c r="I16" s="313">
        <v>2020</v>
      </c>
      <c r="J16" s="313">
        <v>2021</v>
      </c>
      <c r="K16" s="313">
        <v>2022</v>
      </c>
      <c r="L16" s="334">
        <v>2023</v>
      </c>
      <c r="M16" s="313">
        <v>2024</v>
      </c>
    </row>
    <row r="17" spans="1:13" x14ac:dyDescent="0.25">
      <c r="A17" s="313">
        <v>1</v>
      </c>
      <c r="B17" s="313">
        <v>2</v>
      </c>
      <c r="C17" s="313">
        <v>3</v>
      </c>
      <c r="D17" s="313">
        <v>4</v>
      </c>
      <c r="E17" s="313">
        <v>5</v>
      </c>
      <c r="F17" s="313">
        <v>6</v>
      </c>
      <c r="G17" s="313">
        <v>7</v>
      </c>
      <c r="H17" s="313">
        <v>8</v>
      </c>
      <c r="I17" s="313">
        <v>9</v>
      </c>
      <c r="J17" s="313">
        <v>10</v>
      </c>
      <c r="K17" s="313">
        <v>11</v>
      </c>
      <c r="L17" s="334">
        <v>12</v>
      </c>
      <c r="M17" s="313">
        <v>13</v>
      </c>
    </row>
    <row r="18" spans="1:13" ht="53.25" customHeight="1" x14ac:dyDescent="0.25">
      <c r="A18" s="353" t="s">
        <v>430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5"/>
    </row>
    <row r="19" spans="1:13" ht="31.5" hidden="1" customHeight="1" x14ac:dyDescent="0.25">
      <c r="A19" s="212">
        <v>1</v>
      </c>
      <c r="B19" s="213" t="s">
        <v>431</v>
      </c>
      <c r="C19" s="214" t="s">
        <v>207</v>
      </c>
      <c r="D19" s="215" t="s">
        <v>432</v>
      </c>
      <c r="E19" s="216">
        <v>92.2</v>
      </c>
      <c r="F19" s="216">
        <v>95</v>
      </c>
      <c r="G19" s="216">
        <v>95</v>
      </c>
      <c r="H19" s="216">
        <v>97</v>
      </c>
      <c r="I19" s="253"/>
      <c r="J19" s="253"/>
      <c r="K19" s="253"/>
      <c r="L19" s="253"/>
      <c r="M19" s="253"/>
    </row>
    <row r="20" spans="1:13" ht="78.75" hidden="1" customHeight="1" x14ac:dyDescent="0.25">
      <c r="A20" s="212" t="s">
        <v>433</v>
      </c>
      <c r="B20" s="213" t="s">
        <v>206</v>
      </c>
      <c r="C20" s="214" t="s">
        <v>207</v>
      </c>
      <c r="D20" s="215" t="s">
        <v>434</v>
      </c>
      <c r="E20" s="214">
        <v>100</v>
      </c>
      <c r="F20" s="214">
        <v>100</v>
      </c>
      <c r="G20" s="214">
        <v>100</v>
      </c>
      <c r="H20" s="214">
        <v>100</v>
      </c>
      <c r="I20" s="253"/>
      <c r="J20" s="253"/>
      <c r="K20" s="253"/>
      <c r="L20" s="253"/>
      <c r="M20" s="253"/>
    </row>
    <row r="21" spans="1:13" ht="63" hidden="1" customHeight="1" x14ac:dyDescent="0.25">
      <c r="A21" s="212" t="s">
        <v>435</v>
      </c>
      <c r="B21" s="217" t="s">
        <v>436</v>
      </c>
      <c r="C21" s="218" t="s">
        <v>207</v>
      </c>
      <c r="D21" s="218" t="s">
        <v>434</v>
      </c>
      <c r="E21" s="218">
        <v>1.74</v>
      </c>
      <c r="F21" s="218">
        <v>1.5</v>
      </c>
      <c r="G21" s="218">
        <v>1</v>
      </c>
      <c r="H21" s="218">
        <v>1</v>
      </c>
      <c r="I21" s="253"/>
      <c r="J21" s="253"/>
      <c r="K21" s="253"/>
      <c r="L21" s="253"/>
      <c r="M21" s="253"/>
    </row>
    <row r="22" spans="1:13" ht="47.25" hidden="1" customHeight="1" x14ac:dyDescent="0.25">
      <c r="A22" s="212" t="s">
        <v>437</v>
      </c>
      <c r="B22" s="213" t="s">
        <v>438</v>
      </c>
      <c r="C22" s="214" t="s">
        <v>207</v>
      </c>
      <c r="D22" s="218" t="s">
        <v>434</v>
      </c>
      <c r="E22" s="219">
        <v>76.150000000000006</v>
      </c>
      <c r="F22" s="220"/>
      <c r="G22" s="220"/>
      <c r="H22" s="212"/>
      <c r="I22" s="253"/>
      <c r="J22" s="253"/>
      <c r="K22" s="253"/>
      <c r="L22" s="253"/>
      <c r="M22" s="253"/>
    </row>
    <row r="23" spans="1:13" ht="15.75" customHeight="1" x14ac:dyDescent="0.25">
      <c r="A23" s="356" t="s">
        <v>439</v>
      </c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8"/>
    </row>
    <row r="24" spans="1:13" ht="15.75" customHeight="1" x14ac:dyDescent="0.25">
      <c r="A24" s="353" t="s">
        <v>440</v>
      </c>
      <c r="B24" s="354"/>
      <c r="C24" s="354"/>
      <c r="D24" s="354"/>
      <c r="E24" s="354"/>
      <c r="F24" s="354"/>
      <c r="G24" s="354"/>
      <c r="H24" s="355"/>
      <c r="I24" s="253"/>
      <c r="J24" s="253"/>
      <c r="K24" s="253"/>
      <c r="L24" s="253"/>
      <c r="M24" s="253"/>
    </row>
    <row r="25" spans="1:13" ht="78.75" x14ac:dyDescent="0.25">
      <c r="A25" s="212" t="s">
        <v>332</v>
      </c>
      <c r="B25" s="213" t="s">
        <v>206</v>
      </c>
      <c r="C25" s="214" t="s">
        <v>207</v>
      </c>
      <c r="D25" s="215" t="s">
        <v>434</v>
      </c>
      <c r="E25" s="214">
        <v>100</v>
      </c>
      <c r="F25" s="214">
        <v>100</v>
      </c>
      <c r="G25" s="214">
        <v>100</v>
      </c>
      <c r="H25" s="212" t="s">
        <v>441</v>
      </c>
      <c r="I25" s="212" t="s">
        <v>441</v>
      </c>
      <c r="J25" s="212" t="s">
        <v>441</v>
      </c>
      <c r="K25" s="212" t="s">
        <v>441</v>
      </c>
      <c r="L25" s="212" t="s">
        <v>441</v>
      </c>
      <c r="M25" s="212" t="s">
        <v>441</v>
      </c>
    </row>
    <row r="26" spans="1:13" ht="78.75" x14ac:dyDescent="0.25">
      <c r="A26" s="212" t="s">
        <v>337</v>
      </c>
      <c r="B26" s="213" t="s">
        <v>209</v>
      </c>
      <c r="C26" s="214" t="s">
        <v>207</v>
      </c>
      <c r="D26" s="215" t="s">
        <v>434</v>
      </c>
      <c r="E26" s="214">
        <v>60</v>
      </c>
      <c r="F26" s="214">
        <v>60</v>
      </c>
      <c r="G26" s="214">
        <v>100</v>
      </c>
      <c r="H26" s="214">
        <v>100</v>
      </c>
      <c r="I26" s="214">
        <v>100</v>
      </c>
      <c r="J26" s="214">
        <v>100</v>
      </c>
      <c r="K26" s="214">
        <v>100</v>
      </c>
      <c r="L26" s="214">
        <v>100</v>
      </c>
      <c r="M26" s="214">
        <v>100</v>
      </c>
    </row>
    <row r="27" spans="1:13" ht="15.75" customHeight="1" x14ac:dyDescent="0.25">
      <c r="A27" s="356" t="s">
        <v>262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8"/>
    </row>
    <row r="28" spans="1:13" ht="78.75" x14ac:dyDescent="0.25">
      <c r="A28" s="212" t="s">
        <v>443</v>
      </c>
      <c r="B28" s="213" t="s">
        <v>444</v>
      </c>
      <c r="C28" s="218" t="s">
        <v>207</v>
      </c>
      <c r="D28" s="215" t="s">
        <v>432</v>
      </c>
      <c r="E28" s="222">
        <v>9.4</v>
      </c>
      <c r="F28" s="222">
        <v>9.4</v>
      </c>
      <c r="G28" s="222">
        <v>7.7</v>
      </c>
      <c r="H28" s="212" t="s">
        <v>508</v>
      </c>
      <c r="I28" s="212" t="s">
        <v>541</v>
      </c>
      <c r="J28" s="212" t="s">
        <v>507</v>
      </c>
      <c r="K28" s="212" t="s">
        <v>507</v>
      </c>
      <c r="L28" s="212" t="s">
        <v>507</v>
      </c>
      <c r="M28" s="212" t="s">
        <v>507</v>
      </c>
    </row>
    <row r="29" spans="1:13" ht="47.25" x14ac:dyDescent="0.25">
      <c r="A29" s="212" t="s">
        <v>342</v>
      </c>
      <c r="B29" s="213" t="s">
        <v>445</v>
      </c>
      <c r="C29" s="218" t="s">
        <v>207</v>
      </c>
      <c r="D29" s="215" t="s">
        <v>432</v>
      </c>
      <c r="E29" s="223">
        <v>83.96</v>
      </c>
      <c r="F29" s="223">
        <v>83.96</v>
      </c>
      <c r="G29" s="223">
        <v>48</v>
      </c>
      <c r="H29" s="212" t="s">
        <v>526</v>
      </c>
      <c r="I29" s="212" t="s">
        <v>542</v>
      </c>
      <c r="J29" s="212" t="s">
        <v>441</v>
      </c>
      <c r="K29" s="212" t="s">
        <v>441</v>
      </c>
      <c r="L29" s="212" t="s">
        <v>441</v>
      </c>
      <c r="M29" s="212" t="s">
        <v>441</v>
      </c>
    </row>
    <row r="30" spans="1:13" ht="31.5" x14ac:dyDescent="0.25">
      <c r="A30" s="212" t="s">
        <v>446</v>
      </c>
      <c r="B30" s="213" t="s">
        <v>447</v>
      </c>
      <c r="C30" s="218" t="s">
        <v>207</v>
      </c>
      <c r="D30" s="218" t="s">
        <v>434</v>
      </c>
      <c r="E30" s="224">
        <v>98</v>
      </c>
      <c r="F30" s="224">
        <v>98</v>
      </c>
      <c r="G30" s="224">
        <v>98</v>
      </c>
      <c r="H30" s="212" t="s">
        <v>527</v>
      </c>
      <c r="I30" s="212" t="s">
        <v>441</v>
      </c>
      <c r="J30" s="212" t="s">
        <v>441</v>
      </c>
      <c r="K30" s="212" t="s">
        <v>441</v>
      </c>
      <c r="L30" s="212" t="s">
        <v>441</v>
      </c>
      <c r="M30" s="212" t="s">
        <v>441</v>
      </c>
    </row>
    <row r="31" spans="1:13" ht="47.25" x14ac:dyDescent="0.25">
      <c r="A31" s="212" t="s">
        <v>448</v>
      </c>
      <c r="B31" s="213" t="s">
        <v>449</v>
      </c>
      <c r="C31" s="214" t="s">
        <v>207</v>
      </c>
      <c r="D31" s="218" t="s">
        <v>434</v>
      </c>
      <c r="E31" s="219">
        <v>2.64</v>
      </c>
      <c r="F31" s="219">
        <v>2.64</v>
      </c>
      <c r="G31" s="219">
        <v>4.5999999999999996</v>
      </c>
      <c r="H31" s="212" t="s">
        <v>528</v>
      </c>
      <c r="I31" s="212" t="s">
        <v>450</v>
      </c>
      <c r="J31" s="212" t="s">
        <v>433</v>
      </c>
      <c r="K31" s="212" t="s">
        <v>433</v>
      </c>
      <c r="L31" s="212" t="s">
        <v>433</v>
      </c>
      <c r="M31" s="212" t="s">
        <v>433</v>
      </c>
    </row>
    <row r="32" spans="1:13" ht="47.25" x14ac:dyDescent="0.25">
      <c r="A32" s="212" t="s">
        <v>451</v>
      </c>
      <c r="B32" s="213" t="s">
        <v>452</v>
      </c>
      <c r="C32" s="218" t="s">
        <v>207</v>
      </c>
      <c r="D32" s="215" t="s">
        <v>432</v>
      </c>
      <c r="E32" s="223">
        <v>17.5</v>
      </c>
      <c r="F32" s="223">
        <v>17.5</v>
      </c>
      <c r="G32" s="223">
        <v>5</v>
      </c>
      <c r="H32" s="212" t="s">
        <v>453</v>
      </c>
      <c r="I32" s="200" t="s">
        <v>507</v>
      </c>
      <c r="J32" s="212" t="s">
        <v>509</v>
      </c>
      <c r="K32" s="212" t="s">
        <v>509</v>
      </c>
      <c r="L32" s="212" t="s">
        <v>509</v>
      </c>
      <c r="M32" s="212" t="s">
        <v>509</v>
      </c>
    </row>
    <row r="33" spans="1:13" ht="63" x14ac:dyDescent="0.25">
      <c r="A33" s="212" t="s">
        <v>454</v>
      </c>
      <c r="B33" s="213" t="s">
        <v>455</v>
      </c>
      <c r="C33" s="225" t="s">
        <v>207</v>
      </c>
      <c r="D33" s="218" t="s">
        <v>434</v>
      </c>
      <c r="E33" s="225">
        <v>100</v>
      </c>
      <c r="F33" s="225">
        <v>100</v>
      </c>
      <c r="G33" s="225">
        <v>100</v>
      </c>
      <c r="H33" s="212" t="s">
        <v>441</v>
      </c>
      <c r="I33" s="212" t="s">
        <v>441</v>
      </c>
      <c r="J33" s="212" t="s">
        <v>441</v>
      </c>
      <c r="K33" s="212" t="s">
        <v>441</v>
      </c>
      <c r="L33" s="212" t="s">
        <v>441</v>
      </c>
      <c r="M33" s="212" t="s">
        <v>441</v>
      </c>
    </row>
    <row r="34" spans="1:13" ht="47.25" x14ac:dyDescent="0.25">
      <c r="A34" s="212" t="s">
        <v>456</v>
      </c>
      <c r="B34" s="213" t="s">
        <v>457</v>
      </c>
      <c r="C34" s="225" t="s">
        <v>207</v>
      </c>
      <c r="D34" s="218" t="s">
        <v>434</v>
      </c>
      <c r="E34" s="226">
        <v>48</v>
      </c>
      <c r="F34" s="226">
        <v>48</v>
      </c>
      <c r="G34" s="226">
        <v>84.7</v>
      </c>
      <c r="H34" s="212" t="s">
        <v>529</v>
      </c>
      <c r="I34" s="212" t="s">
        <v>543</v>
      </c>
      <c r="J34" s="212" t="s">
        <v>458</v>
      </c>
      <c r="K34" s="212" t="s">
        <v>458</v>
      </c>
      <c r="L34" s="212" t="s">
        <v>458</v>
      </c>
      <c r="M34" s="212" t="s">
        <v>458</v>
      </c>
    </row>
    <row r="35" spans="1:13" ht="47.25" x14ac:dyDescent="0.25">
      <c r="A35" s="212" t="s">
        <v>459</v>
      </c>
      <c r="B35" s="213" t="s">
        <v>460</v>
      </c>
      <c r="C35" s="225" t="s">
        <v>207</v>
      </c>
      <c r="D35" s="218" t="s">
        <v>434</v>
      </c>
      <c r="E35" s="226">
        <v>12</v>
      </c>
      <c r="F35" s="226">
        <v>12</v>
      </c>
      <c r="G35" s="226">
        <v>75</v>
      </c>
      <c r="H35" s="212" t="s">
        <v>441</v>
      </c>
      <c r="I35" s="212" t="s">
        <v>441</v>
      </c>
      <c r="J35" s="212" t="s">
        <v>441</v>
      </c>
      <c r="K35" s="212" t="s">
        <v>441</v>
      </c>
      <c r="L35" s="212" t="s">
        <v>441</v>
      </c>
      <c r="M35" s="212" t="s">
        <v>441</v>
      </c>
    </row>
    <row r="36" spans="1:13" ht="15.75" customHeight="1" x14ac:dyDescent="0.25">
      <c r="A36" s="359" t="s">
        <v>461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1"/>
    </row>
    <row r="37" spans="1:13" ht="47.25" x14ac:dyDescent="0.25">
      <c r="A37" s="228" t="s">
        <v>349</v>
      </c>
      <c r="B37" s="217" t="s">
        <v>462</v>
      </c>
      <c r="C37" s="214" t="s">
        <v>207</v>
      </c>
      <c r="D37" s="215" t="s">
        <v>434</v>
      </c>
      <c r="E37" s="218">
        <v>70.599999999999994</v>
      </c>
      <c r="F37" s="218">
        <v>70.599999999999994</v>
      </c>
      <c r="G37" s="218">
        <v>77</v>
      </c>
      <c r="H37" s="228" t="s">
        <v>531</v>
      </c>
      <c r="I37" s="228" t="s">
        <v>544</v>
      </c>
      <c r="J37" s="228" t="s">
        <v>575</v>
      </c>
      <c r="K37" s="228" t="s">
        <v>576</v>
      </c>
      <c r="L37" s="228" t="s">
        <v>577</v>
      </c>
      <c r="M37" s="228" t="s">
        <v>578</v>
      </c>
    </row>
    <row r="38" spans="1:13" ht="78.75" x14ac:dyDescent="0.25">
      <c r="A38" s="228" t="s">
        <v>352</v>
      </c>
      <c r="B38" s="217" t="s">
        <v>464</v>
      </c>
      <c r="C38" s="214" t="s">
        <v>207</v>
      </c>
      <c r="D38" s="215" t="s">
        <v>434</v>
      </c>
      <c r="E38" s="218">
        <v>100</v>
      </c>
      <c r="F38" s="218">
        <v>100</v>
      </c>
      <c r="G38" s="218">
        <v>100</v>
      </c>
      <c r="H38" s="218">
        <v>100</v>
      </c>
      <c r="I38" s="218">
        <v>100</v>
      </c>
      <c r="J38" s="218">
        <v>100</v>
      </c>
      <c r="K38" s="218">
        <v>100</v>
      </c>
      <c r="L38" s="218">
        <v>100</v>
      </c>
      <c r="M38" s="218">
        <v>100</v>
      </c>
    </row>
    <row r="39" spans="1:13" ht="47.25" x14ac:dyDescent="0.25">
      <c r="A39" s="228" t="s">
        <v>554</v>
      </c>
      <c r="B39" s="322" t="s">
        <v>555</v>
      </c>
      <c r="C39" s="214" t="s">
        <v>207</v>
      </c>
      <c r="D39" s="215" t="s">
        <v>434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10.44</v>
      </c>
      <c r="K39" s="218">
        <v>11.83</v>
      </c>
      <c r="L39" s="218">
        <v>13.22</v>
      </c>
      <c r="M39" s="218">
        <v>13.22</v>
      </c>
    </row>
    <row r="40" spans="1:13" ht="15.75" customHeight="1" x14ac:dyDescent="0.25">
      <c r="A40" s="359" t="s">
        <v>289</v>
      </c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1"/>
    </row>
    <row r="41" spans="1:13" ht="63" x14ac:dyDescent="0.25">
      <c r="A41" s="228" t="s">
        <v>290</v>
      </c>
      <c r="B41" s="217" t="s">
        <v>465</v>
      </c>
      <c r="C41" s="214" t="s">
        <v>207</v>
      </c>
      <c r="D41" s="215" t="s">
        <v>434</v>
      </c>
      <c r="E41" s="218">
        <v>80.5</v>
      </c>
      <c r="F41" s="218">
        <v>80.5</v>
      </c>
      <c r="G41" s="218">
        <v>80.7</v>
      </c>
      <c r="H41" s="228" t="s">
        <v>532</v>
      </c>
      <c r="I41" s="228" t="s">
        <v>545</v>
      </c>
      <c r="J41" s="228" t="s">
        <v>441</v>
      </c>
      <c r="K41" s="228" t="s">
        <v>441</v>
      </c>
      <c r="L41" s="228" t="s">
        <v>441</v>
      </c>
      <c r="M41" s="228" t="s">
        <v>441</v>
      </c>
    </row>
    <row r="42" spans="1:13" x14ac:dyDescent="0.25">
      <c r="A42" s="366" t="s">
        <v>466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8"/>
    </row>
    <row r="43" spans="1:13" ht="31.5" x14ac:dyDescent="0.25">
      <c r="A43" s="230" t="s">
        <v>296</v>
      </c>
      <c r="B43" s="217" t="s">
        <v>467</v>
      </c>
      <c r="C43" s="218" t="s">
        <v>207</v>
      </c>
      <c r="D43" s="215" t="s">
        <v>434</v>
      </c>
      <c r="E43" s="215">
        <v>82.9</v>
      </c>
      <c r="F43" s="215">
        <v>82.9</v>
      </c>
      <c r="G43" s="215">
        <v>46</v>
      </c>
      <c r="H43" s="230" t="s">
        <v>530</v>
      </c>
      <c r="I43" s="230" t="s">
        <v>546</v>
      </c>
      <c r="J43" s="230" t="s">
        <v>442</v>
      </c>
      <c r="K43" s="230" t="s">
        <v>442</v>
      </c>
      <c r="L43" s="230" t="s">
        <v>442</v>
      </c>
      <c r="M43" s="230" t="s">
        <v>442</v>
      </c>
    </row>
    <row r="44" spans="1:13" hidden="1" x14ac:dyDescent="0.25">
      <c r="A44" s="362" t="s">
        <v>468</v>
      </c>
      <c r="B44" s="362"/>
      <c r="C44" s="362"/>
      <c r="D44" s="362"/>
      <c r="E44" s="362"/>
      <c r="F44" s="362"/>
      <c r="G44" s="362"/>
      <c r="H44" s="231"/>
    </row>
    <row r="45" spans="1:13" hidden="1" x14ac:dyDescent="0.25">
      <c r="A45" s="363" t="s">
        <v>469</v>
      </c>
      <c r="B45" s="363"/>
      <c r="C45" s="363"/>
      <c r="D45" s="363"/>
      <c r="E45" s="363"/>
      <c r="F45" s="363"/>
      <c r="G45" s="363"/>
      <c r="H45" s="227"/>
    </row>
    <row r="46" spans="1:13" ht="306" hidden="1" customHeight="1" x14ac:dyDescent="0.25">
      <c r="A46" s="212" t="s">
        <v>371</v>
      </c>
      <c r="B46" s="213" t="s">
        <v>470</v>
      </c>
      <c r="C46" s="225" t="s">
        <v>207</v>
      </c>
      <c r="D46" s="215" t="s">
        <v>432</v>
      </c>
      <c r="E46" s="219">
        <v>97.13</v>
      </c>
      <c r="F46" s="219">
        <v>97.13</v>
      </c>
      <c r="G46" s="219">
        <v>97.13</v>
      </c>
      <c r="H46" s="219">
        <v>97.13</v>
      </c>
    </row>
    <row r="47" spans="1:13" ht="127.5" hidden="1" customHeight="1" x14ac:dyDescent="0.25">
      <c r="A47" s="212" t="s">
        <v>342</v>
      </c>
      <c r="B47" s="213" t="s">
        <v>471</v>
      </c>
      <c r="C47" s="218" t="s">
        <v>374</v>
      </c>
      <c r="D47" s="215" t="s">
        <v>434</v>
      </c>
      <c r="E47" s="232">
        <v>10</v>
      </c>
      <c r="F47" s="232">
        <v>10</v>
      </c>
      <c r="G47" s="232">
        <v>10</v>
      </c>
      <c r="H47" s="232">
        <v>10</v>
      </c>
    </row>
    <row r="48" spans="1:13" ht="185.25" hidden="1" customHeight="1" x14ac:dyDescent="0.25">
      <c r="A48" s="212" t="s">
        <v>446</v>
      </c>
      <c r="B48" s="213" t="s">
        <v>472</v>
      </c>
      <c r="C48" s="218" t="s">
        <v>374</v>
      </c>
      <c r="D48" s="215" t="s">
        <v>434</v>
      </c>
      <c r="E48" s="232">
        <v>2</v>
      </c>
      <c r="F48" s="232">
        <v>2</v>
      </c>
      <c r="G48" s="232">
        <v>2</v>
      </c>
      <c r="H48" s="232">
        <v>2</v>
      </c>
    </row>
    <row r="49" spans="1:8" ht="94.5" hidden="1" x14ac:dyDescent="0.25">
      <c r="A49" s="212" t="s">
        <v>473</v>
      </c>
      <c r="B49" s="213" t="s">
        <v>474</v>
      </c>
      <c r="C49" s="225" t="s">
        <v>207</v>
      </c>
      <c r="D49" s="215" t="s">
        <v>432</v>
      </c>
      <c r="E49" s="214">
        <v>3</v>
      </c>
      <c r="F49" s="214">
        <v>3</v>
      </c>
      <c r="G49" s="214">
        <v>3</v>
      </c>
      <c r="H49" s="212" t="s">
        <v>435</v>
      </c>
    </row>
    <row r="50" spans="1:8" hidden="1" x14ac:dyDescent="0.25">
      <c r="A50" s="364" t="s">
        <v>475</v>
      </c>
      <c r="B50" s="364"/>
      <c r="C50" s="364"/>
      <c r="D50" s="364"/>
      <c r="E50" s="364"/>
      <c r="F50" s="364"/>
      <c r="G50" s="364"/>
      <c r="H50" s="221"/>
    </row>
    <row r="51" spans="1:8" hidden="1" x14ac:dyDescent="0.25">
      <c r="A51" s="365" t="s">
        <v>476</v>
      </c>
      <c r="B51" s="365"/>
      <c r="C51" s="365"/>
      <c r="D51" s="365"/>
      <c r="E51" s="365"/>
      <c r="F51" s="365"/>
      <c r="G51" s="365"/>
      <c r="H51" s="229"/>
    </row>
    <row r="52" spans="1:8" ht="78.75" hidden="1" x14ac:dyDescent="0.25">
      <c r="A52" s="228" t="s">
        <v>372</v>
      </c>
      <c r="B52" s="221" t="s">
        <v>477</v>
      </c>
      <c r="C52" s="218" t="s">
        <v>207</v>
      </c>
      <c r="D52" s="218" t="s">
        <v>478</v>
      </c>
      <c r="E52" s="214">
        <v>100</v>
      </c>
      <c r="F52" s="214">
        <v>100</v>
      </c>
      <c r="G52" s="214">
        <v>100</v>
      </c>
      <c r="H52" s="228" t="s">
        <v>441</v>
      </c>
    </row>
    <row r="53" spans="1:8" ht="78.75" hidden="1" x14ac:dyDescent="0.25">
      <c r="A53" s="212" t="s">
        <v>479</v>
      </c>
      <c r="B53" s="233" t="s">
        <v>480</v>
      </c>
      <c r="C53" s="218" t="s">
        <v>207</v>
      </c>
      <c r="D53" s="218" t="s">
        <v>478</v>
      </c>
      <c r="E53" s="214">
        <v>100</v>
      </c>
      <c r="F53" s="214">
        <v>100</v>
      </c>
      <c r="G53" s="214">
        <v>100</v>
      </c>
      <c r="H53" s="212" t="s">
        <v>441</v>
      </c>
    </row>
    <row r="54" spans="1:8" ht="78.75" hidden="1" x14ac:dyDescent="0.25">
      <c r="A54" s="218" t="s">
        <v>481</v>
      </c>
      <c r="B54" s="221" t="s">
        <v>482</v>
      </c>
      <c r="C54" s="218" t="s">
        <v>207</v>
      </c>
      <c r="D54" s="218" t="s">
        <v>478</v>
      </c>
      <c r="E54" s="218">
        <v>100</v>
      </c>
      <c r="F54" s="218">
        <v>100</v>
      </c>
      <c r="G54" s="218">
        <v>100</v>
      </c>
      <c r="H54" s="218">
        <v>100</v>
      </c>
    </row>
    <row r="55" spans="1:8" ht="78.75" hidden="1" x14ac:dyDescent="0.25">
      <c r="A55" s="234" t="s">
        <v>483</v>
      </c>
      <c r="B55" s="235" t="s">
        <v>484</v>
      </c>
      <c r="C55" s="214" t="s">
        <v>207</v>
      </c>
      <c r="D55" s="233" t="s">
        <v>485</v>
      </c>
      <c r="E55" s="236" t="s">
        <v>486</v>
      </c>
      <c r="F55" s="236" t="s">
        <v>486</v>
      </c>
      <c r="G55" s="236" t="s">
        <v>486</v>
      </c>
      <c r="H55" s="236" t="s">
        <v>486</v>
      </c>
    </row>
  </sheetData>
  <mergeCells count="20">
    <mergeCell ref="I2:N2"/>
    <mergeCell ref="I3:N3"/>
    <mergeCell ref="A12:H12"/>
    <mergeCell ref="A13:H13"/>
    <mergeCell ref="A15:A16"/>
    <mergeCell ref="B15:B16"/>
    <mergeCell ref="C15:C16"/>
    <mergeCell ref="D15:D16"/>
    <mergeCell ref="E15:M15"/>
    <mergeCell ref="A44:G44"/>
    <mergeCell ref="A45:G45"/>
    <mergeCell ref="A50:G50"/>
    <mergeCell ref="A51:G51"/>
    <mergeCell ref="A42:M42"/>
    <mergeCell ref="A18:M18"/>
    <mergeCell ref="A23:M23"/>
    <mergeCell ref="A27:M27"/>
    <mergeCell ref="A36:M36"/>
    <mergeCell ref="A40:M40"/>
    <mergeCell ref="A24:H24"/>
  </mergeCells>
  <pageMargins left="0.70866141732283472" right="0.70866141732283472" top="1.1811023622047245" bottom="0.19685039370078741" header="0.31496062992125984" footer="0.31496062992125984"/>
  <pageSetup paperSize="9" scale="62" fitToHeight="2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J11" sqref="J11"/>
    </sheetView>
  </sheetViews>
  <sheetFormatPr defaultRowHeight="15.75" x14ac:dyDescent="0.25"/>
  <cols>
    <col min="1" max="1" width="7.375" style="127" customWidth="1"/>
    <col min="2" max="2" width="79.375" style="56" hidden="1" customWidth="1"/>
    <col min="3" max="3" width="19" style="130" customWidth="1"/>
    <col min="4" max="4" width="9.5" style="130" customWidth="1"/>
    <col min="5" max="5" width="10.875" style="130" customWidth="1"/>
    <col min="6" max="6" width="15.125" style="130" customWidth="1"/>
    <col min="7" max="7" width="10.75" style="130" customWidth="1"/>
    <col min="8" max="9" width="13.875" style="56" customWidth="1"/>
    <col min="10" max="10" width="13.25" style="56" customWidth="1"/>
    <col min="11" max="11" width="17.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8" customFormat="1" ht="69" customHeight="1" x14ac:dyDescent="0.25">
      <c r="A1" s="63"/>
      <c r="B1" s="131"/>
      <c r="C1" s="66"/>
      <c r="D1" s="66"/>
      <c r="E1" s="66"/>
      <c r="F1" s="66"/>
      <c r="G1" s="66"/>
      <c r="H1" s="132"/>
      <c r="K1" s="375" t="s">
        <v>379</v>
      </c>
      <c r="L1" s="375"/>
    </row>
    <row r="2" spans="1:14" s="68" customFormat="1" ht="41.25" customHeight="1" x14ac:dyDescent="0.25">
      <c r="A2" s="470" t="s">
        <v>237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4" s="68" customFormat="1" ht="32.25" customHeight="1" x14ac:dyDescent="0.25">
      <c r="A3" s="404" t="s">
        <v>55</v>
      </c>
      <c r="B3" s="404" t="s">
        <v>212</v>
      </c>
      <c r="C3" s="404" t="s">
        <v>93</v>
      </c>
      <c r="D3" s="404" t="s">
        <v>91</v>
      </c>
      <c r="E3" s="404"/>
      <c r="F3" s="404"/>
      <c r="G3" s="404"/>
      <c r="H3" s="471" t="s">
        <v>238</v>
      </c>
      <c r="I3" s="471"/>
      <c r="J3" s="471"/>
      <c r="K3" s="472"/>
      <c r="L3" s="473" t="s">
        <v>115</v>
      </c>
    </row>
    <row r="4" spans="1:14" s="68" customFormat="1" ht="68.25" customHeight="1" x14ac:dyDescent="0.25">
      <c r="A4" s="404"/>
      <c r="B4" s="404"/>
      <c r="C4" s="404"/>
      <c r="D4" s="48" t="s">
        <v>93</v>
      </c>
      <c r="E4" s="48" t="s">
        <v>214</v>
      </c>
      <c r="F4" s="48" t="s">
        <v>95</v>
      </c>
      <c r="G4" s="48" t="s">
        <v>96</v>
      </c>
      <c r="H4" s="48">
        <v>2022</v>
      </c>
      <c r="I4" s="48">
        <v>2023</v>
      </c>
      <c r="J4" s="48">
        <v>2024</v>
      </c>
      <c r="K4" s="48" t="s">
        <v>116</v>
      </c>
      <c r="L4" s="473"/>
    </row>
    <row r="5" spans="1:14" s="68" customFormat="1" ht="37.5" customHeight="1" x14ac:dyDescent="0.25">
      <c r="A5" s="474" t="s">
        <v>383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4" ht="27" customHeight="1" x14ac:dyDescent="0.25">
      <c r="A6" s="477" t="s">
        <v>330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4" ht="33.75" customHeight="1" x14ac:dyDescent="0.25">
      <c r="A7" s="461" t="s">
        <v>331</v>
      </c>
      <c r="B7" s="461"/>
      <c r="C7" s="461"/>
      <c r="D7" s="461"/>
      <c r="E7" s="461"/>
      <c r="F7" s="461"/>
      <c r="G7" s="461"/>
      <c r="H7" s="461"/>
      <c r="I7" s="289"/>
      <c r="J7" s="289"/>
      <c r="K7" s="289"/>
      <c r="L7" s="289"/>
    </row>
    <row r="8" spans="1:14" ht="77.25" customHeight="1" x14ac:dyDescent="0.25">
      <c r="A8" s="462" t="s">
        <v>332</v>
      </c>
      <c r="B8" s="410" t="s">
        <v>333</v>
      </c>
      <c r="C8" s="394" t="s">
        <v>493</v>
      </c>
      <c r="D8" s="410" t="s">
        <v>219</v>
      </c>
      <c r="E8" s="410" t="s">
        <v>334</v>
      </c>
      <c r="F8" s="410" t="s">
        <v>335</v>
      </c>
      <c r="G8" s="54" t="s">
        <v>336</v>
      </c>
      <c r="H8" s="110">
        <v>150</v>
      </c>
      <c r="I8" s="110">
        <v>150</v>
      </c>
      <c r="J8" s="110">
        <v>150</v>
      </c>
      <c r="K8" s="343">
        <f>SUM(H8:J8)</f>
        <v>450</v>
      </c>
      <c r="L8" s="394" t="s">
        <v>547</v>
      </c>
      <c r="M8" s="133"/>
      <c r="N8" s="134"/>
    </row>
    <row r="9" spans="1:14" ht="84.75" customHeight="1" x14ac:dyDescent="0.25">
      <c r="A9" s="463"/>
      <c r="B9" s="412"/>
      <c r="C9" s="396"/>
      <c r="D9" s="412"/>
      <c r="E9" s="412"/>
      <c r="F9" s="412"/>
      <c r="G9" s="109">
        <v>244</v>
      </c>
      <c r="H9" s="110">
        <v>170</v>
      </c>
      <c r="I9" s="110">
        <v>170</v>
      </c>
      <c r="J9" s="110">
        <v>170</v>
      </c>
      <c r="K9" s="343">
        <f>SUM(H9:J9)</f>
        <v>510</v>
      </c>
      <c r="L9" s="396"/>
      <c r="M9" s="56" t="s">
        <v>341</v>
      </c>
    </row>
    <row r="10" spans="1:14" ht="111" customHeight="1" x14ac:dyDescent="0.25">
      <c r="A10" s="311" t="s">
        <v>337</v>
      </c>
      <c r="B10" s="312" t="s">
        <v>338</v>
      </c>
      <c r="C10" s="309" t="s">
        <v>223</v>
      </c>
      <c r="D10" s="272" t="s">
        <v>219</v>
      </c>
      <c r="E10" s="272" t="s">
        <v>334</v>
      </c>
      <c r="F10" s="272" t="s">
        <v>339</v>
      </c>
      <c r="G10" s="109">
        <v>244</v>
      </c>
      <c r="H10" s="110">
        <v>300</v>
      </c>
      <c r="I10" s="110">
        <v>300</v>
      </c>
      <c r="J10" s="110">
        <v>300</v>
      </c>
      <c r="K10" s="343">
        <f>SUM(H10:J10)</f>
        <v>900</v>
      </c>
      <c r="L10" s="84" t="s">
        <v>340</v>
      </c>
    </row>
    <row r="11" spans="1:14" s="111" customFormat="1" ht="27" customHeight="1" x14ac:dyDescent="0.25">
      <c r="A11" s="477" t="s">
        <v>261</v>
      </c>
      <c r="B11" s="477"/>
      <c r="C11" s="295"/>
      <c r="D11" s="296"/>
      <c r="E11" s="296"/>
      <c r="F11" s="296"/>
      <c r="G11" s="296"/>
      <c r="H11" s="342">
        <f>SUM(H8:H10)</f>
        <v>620</v>
      </c>
      <c r="I11" s="342">
        <f t="shared" ref="I11:K11" si="0">SUM(I8:I10)</f>
        <v>620</v>
      </c>
      <c r="J11" s="342">
        <f t="shared" si="0"/>
        <v>620</v>
      </c>
      <c r="K11" s="342">
        <f t="shared" si="0"/>
        <v>1860</v>
      </c>
      <c r="L11" s="52"/>
    </row>
    <row r="12" spans="1:14" ht="38.25" customHeight="1" x14ac:dyDescent="0.25">
      <c r="A12" s="504" t="s">
        <v>384</v>
      </c>
      <c r="B12" s="504"/>
      <c r="C12" s="504"/>
      <c r="D12" s="504"/>
      <c r="E12" s="504"/>
      <c r="F12" s="504"/>
      <c r="G12" s="504"/>
      <c r="H12" s="504"/>
      <c r="I12" s="504"/>
      <c r="J12" s="504"/>
      <c r="K12" s="504"/>
      <c r="L12" s="504"/>
    </row>
    <row r="13" spans="1:14" ht="69.75" hidden="1" customHeight="1" x14ac:dyDescent="0.25">
      <c r="A13" s="462" t="s">
        <v>342</v>
      </c>
      <c r="B13" s="507" t="s">
        <v>343</v>
      </c>
      <c r="C13" s="394" t="s">
        <v>493</v>
      </c>
      <c r="D13" s="410" t="s">
        <v>219</v>
      </c>
      <c r="E13" s="462" t="s">
        <v>334</v>
      </c>
      <c r="F13" s="54"/>
      <c r="G13" s="54"/>
      <c r="H13" s="135">
        <v>1979.4</v>
      </c>
      <c r="I13" s="135">
        <v>1979.4</v>
      </c>
      <c r="J13" s="135"/>
      <c r="K13" s="135">
        <f>SUM(H13:I13)</f>
        <v>3958.8</v>
      </c>
      <c r="L13" s="136" t="s">
        <v>344</v>
      </c>
    </row>
    <row r="14" spans="1:14" ht="69.75" customHeight="1" x14ac:dyDescent="0.25">
      <c r="A14" s="506"/>
      <c r="B14" s="508"/>
      <c r="C14" s="395"/>
      <c r="D14" s="411"/>
      <c r="E14" s="506"/>
      <c r="F14" s="410" t="s">
        <v>345</v>
      </c>
      <c r="G14" s="54" t="s">
        <v>346</v>
      </c>
      <c r="H14" s="110">
        <v>2318.6590000000001</v>
      </c>
      <c r="I14" s="110">
        <v>2318.6590000000001</v>
      </c>
      <c r="J14" s="110">
        <v>2318.6590000000001</v>
      </c>
      <c r="K14" s="343">
        <f>SUM(H14:J14)</f>
        <v>6955.9770000000008</v>
      </c>
      <c r="L14" s="410" t="s">
        <v>539</v>
      </c>
    </row>
    <row r="15" spans="1:14" ht="69.75" customHeight="1" x14ac:dyDescent="0.25">
      <c r="A15" s="506"/>
      <c r="B15" s="508"/>
      <c r="C15" s="395"/>
      <c r="D15" s="411"/>
      <c r="E15" s="506"/>
      <c r="F15" s="503"/>
      <c r="G15" s="54" t="s">
        <v>348</v>
      </c>
      <c r="H15" s="110">
        <v>800</v>
      </c>
      <c r="I15" s="110">
        <v>800</v>
      </c>
      <c r="J15" s="110">
        <v>800</v>
      </c>
      <c r="K15" s="343">
        <f>SUM(H15:J15)</f>
        <v>2400</v>
      </c>
      <c r="L15" s="411"/>
    </row>
    <row r="16" spans="1:14" ht="69.75" customHeight="1" x14ac:dyDescent="0.25">
      <c r="A16" s="506"/>
      <c r="B16" s="508"/>
      <c r="C16" s="395"/>
      <c r="D16" s="411"/>
      <c r="E16" s="506"/>
      <c r="F16" s="411"/>
      <c r="G16" s="54" t="s">
        <v>347</v>
      </c>
      <c r="H16" s="110">
        <v>700.23500000000001</v>
      </c>
      <c r="I16" s="110">
        <v>700.23500000000001</v>
      </c>
      <c r="J16" s="110">
        <v>700.23500000000001</v>
      </c>
      <c r="K16" s="343">
        <f>SUM(H16:J16)</f>
        <v>2100.7049999999999</v>
      </c>
      <c r="L16" s="411"/>
      <c r="N16" s="137"/>
    </row>
    <row r="17" spans="1:12" ht="57" customHeight="1" x14ac:dyDescent="0.25">
      <c r="A17" s="506"/>
      <c r="B17" s="508"/>
      <c r="C17" s="396"/>
      <c r="D17" s="412"/>
      <c r="E17" s="463"/>
      <c r="F17" s="412"/>
      <c r="G17" s="54" t="s">
        <v>222</v>
      </c>
      <c r="H17" s="110">
        <v>457.20600000000002</v>
      </c>
      <c r="I17" s="110">
        <v>457.20600000000002</v>
      </c>
      <c r="J17" s="110">
        <v>457.20600000000002</v>
      </c>
      <c r="K17" s="343">
        <f>SUM(H17:J17)</f>
        <v>1371.6179999999999</v>
      </c>
      <c r="L17" s="412"/>
    </row>
    <row r="18" spans="1:12" ht="33.75" hidden="1" customHeight="1" x14ac:dyDescent="0.25">
      <c r="A18" s="463"/>
      <c r="B18" s="509"/>
      <c r="C18" s="48"/>
      <c r="D18" s="70"/>
      <c r="E18" s="54"/>
      <c r="F18" s="70"/>
      <c r="G18" s="48"/>
      <c r="H18" s="110"/>
      <c r="I18" s="110"/>
      <c r="J18" s="110"/>
      <c r="K18" s="110">
        <f>SUM(H18:I18)</f>
        <v>0</v>
      </c>
      <c r="L18" s="51"/>
    </row>
    <row r="19" spans="1:12" ht="24.75" customHeight="1" x14ac:dyDescent="0.25">
      <c r="A19" s="477" t="s">
        <v>284</v>
      </c>
      <c r="B19" s="477"/>
      <c r="C19" s="295"/>
      <c r="D19" s="296"/>
      <c r="E19" s="299"/>
      <c r="F19" s="295"/>
      <c r="G19" s="295"/>
      <c r="H19" s="342">
        <f>SUM(H14:H18)</f>
        <v>4276.1000000000004</v>
      </c>
      <c r="I19" s="342">
        <f>SUM(I14:I18)</f>
        <v>4276.1000000000004</v>
      </c>
      <c r="J19" s="342">
        <f>SUM(J14:J18)</f>
        <v>4276.1000000000004</v>
      </c>
      <c r="K19" s="342">
        <f>SUM(K14:K18)</f>
        <v>12828.300000000001</v>
      </c>
      <c r="L19" s="289"/>
    </row>
    <row r="20" spans="1:12" ht="33.75" customHeight="1" x14ac:dyDescent="0.25">
      <c r="A20" s="504" t="s">
        <v>385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</row>
    <row r="21" spans="1:12" ht="84" customHeight="1" x14ac:dyDescent="0.25">
      <c r="A21" s="86" t="s">
        <v>349</v>
      </c>
      <c r="B21" s="138" t="s">
        <v>350</v>
      </c>
      <c r="C21" s="240" t="s">
        <v>493</v>
      </c>
      <c r="D21" s="70" t="s">
        <v>219</v>
      </c>
      <c r="E21" s="70" t="s">
        <v>255</v>
      </c>
      <c r="F21" s="284" t="s">
        <v>523</v>
      </c>
      <c r="G21" s="70" t="s">
        <v>351</v>
      </c>
      <c r="H21" s="251">
        <v>0</v>
      </c>
      <c r="I21" s="251">
        <v>0</v>
      </c>
      <c r="J21" s="110">
        <v>0</v>
      </c>
      <c r="K21" s="343">
        <f>SUM(H21:J21)</f>
        <v>0</v>
      </c>
      <c r="L21" s="391" t="s">
        <v>540</v>
      </c>
    </row>
    <row r="22" spans="1:12" ht="90" customHeight="1" x14ac:dyDescent="0.25">
      <c r="A22" s="54" t="s">
        <v>352</v>
      </c>
      <c r="B22" s="51" t="s">
        <v>353</v>
      </c>
      <c r="C22" s="240" t="s">
        <v>493</v>
      </c>
      <c r="D22" s="70" t="s">
        <v>219</v>
      </c>
      <c r="E22" s="70" t="s">
        <v>255</v>
      </c>
      <c r="F22" s="70" t="s">
        <v>354</v>
      </c>
      <c r="G22" s="70" t="s">
        <v>351</v>
      </c>
      <c r="H22" s="251">
        <v>0</v>
      </c>
      <c r="I22" s="251">
        <v>0</v>
      </c>
      <c r="J22" s="251">
        <v>0</v>
      </c>
      <c r="K22" s="343">
        <f>SUM(H22:J22)</f>
        <v>0</v>
      </c>
      <c r="L22" s="391"/>
    </row>
    <row r="23" spans="1:12" ht="23.25" customHeight="1" x14ac:dyDescent="0.25">
      <c r="A23" s="505" t="s">
        <v>288</v>
      </c>
      <c r="B23" s="505"/>
      <c r="C23" s="295"/>
      <c r="D23" s="295"/>
      <c r="E23" s="295"/>
      <c r="F23" s="295"/>
      <c r="G23" s="295"/>
      <c r="H23" s="342">
        <f>SUM(H21:H22)</f>
        <v>0</v>
      </c>
      <c r="I23" s="342">
        <f>SUM(I21:I22)</f>
        <v>0</v>
      </c>
      <c r="J23" s="342">
        <f>SUM(J21:J22)</f>
        <v>0</v>
      </c>
      <c r="K23" s="342">
        <f>SUM(K21:K22)</f>
        <v>0</v>
      </c>
      <c r="L23" s="289"/>
    </row>
    <row r="24" spans="1:12" ht="21" customHeight="1" x14ac:dyDescent="0.25">
      <c r="A24" s="428" t="s">
        <v>324</v>
      </c>
      <c r="B24" s="428"/>
      <c r="C24" s="295"/>
      <c r="D24" s="295"/>
      <c r="E24" s="295"/>
      <c r="F24" s="295"/>
      <c r="G24" s="295"/>
      <c r="H24" s="342">
        <f>H19+H23+H11</f>
        <v>4896.1000000000004</v>
      </c>
      <c r="I24" s="342">
        <f t="shared" ref="I24:K24" si="1">I19+I23+I11</f>
        <v>4896.1000000000004</v>
      </c>
      <c r="J24" s="342">
        <f t="shared" si="1"/>
        <v>4896.1000000000004</v>
      </c>
      <c r="K24" s="342">
        <f t="shared" si="1"/>
        <v>14688.300000000001</v>
      </c>
      <c r="L24" s="289"/>
    </row>
    <row r="25" spans="1:12" s="117" customFormat="1" ht="21.75" hidden="1" customHeight="1" x14ac:dyDescent="0.25">
      <c r="A25" s="429"/>
      <c r="B25" s="429"/>
      <c r="C25" s="114"/>
      <c r="D25" s="114"/>
      <c r="E25" s="114"/>
      <c r="F25" s="114"/>
      <c r="G25" s="114"/>
      <c r="H25" s="116" t="e">
        <f>#REF!</f>
        <v>#REF!</v>
      </c>
    </row>
    <row r="26" spans="1:12" s="68" customFormat="1" ht="20.25" hidden="1" customHeight="1" x14ac:dyDescent="0.25">
      <c r="A26" s="430"/>
      <c r="B26" s="430"/>
      <c r="C26" s="118"/>
      <c r="D26" s="118"/>
      <c r="E26" s="118"/>
      <c r="F26" s="118"/>
      <c r="G26" s="118"/>
      <c r="H26" s="139" t="e">
        <f>H25-H24</f>
        <v>#REF!</v>
      </c>
    </row>
    <row r="27" spans="1:12" ht="51.75" customHeight="1" x14ac:dyDescent="0.25">
      <c r="A27" s="502"/>
      <c r="B27" s="502"/>
      <c r="C27" s="502"/>
      <c r="D27" s="140"/>
      <c r="E27" s="140"/>
      <c r="F27" s="140"/>
      <c r="G27" s="140"/>
      <c r="L27" s="141"/>
    </row>
    <row r="28" spans="1:12" x14ac:dyDescent="0.25">
      <c r="A28" s="121"/>
      <c r="B28" s="142"/>
      <c r="C28" s="123"/>
      <c r="D28" s="123"/>
      <c r="E28" s="123"/>
      <c r="F28" s="123" t="s">
        <v>66</v>
      </c>
      <c r="G28" s="123"/>
      <c r="H28" s="143">
        <f>H22</f>
        <v>0</v>
      </c>
      <c r="I28" s="143">
        <f>I22</f>
        <v>0</v>
      </c>
      <c r="J28" s="143">
        <f>J22</f>
        <v>0</v>
      </c>
      <c r="K28" s="143">
        <f>SUM(H28:J28)</f>
        <v>0</v>
      </c>
    </row>
    <row r="29" spans="1:12" x14ac:dyDescent="0.25">
      <c r="A29" s="121"/>
      <c r="B29" s="142"/>
      <c r="C29" s="123"/>
      <c r="D29" s="123"/>
      <c r="E29" s="123"/>
      <c r="F29" s="123" t="s">
        <v>67</v>
      </c>
      <c r="G29" s="123"/>
      <c r="H29" s="143">
        <f>H21+H19</f>
        <v>4276.1000000000004</v>
      </c>
      <c r="I29" s="143">
        <f>I21+I19</f>
        <v>4276.1000000000004</v>
      </c>
      <c r="J29" s="143">
        <f>J21+J19</f>
        <v>4276.1000000000004</v>
      </c>
      <c r="K29" s="143">
        <f>SUM(H29:J29)</f>
        <v>12828.300000000001</v>
      </c>
    </row>
    <row r="30" spans="1:12" x14ac:dyDescent="0.25">
      <c r="A30" s="121"/>
      <c r="B30" s="142"/>
      <c r="C30" s="123"/>
      <c r="D30" s="123"/>
      <c r="E30" s="123"/>
      <c r="F30" s="123" t="s">
        <v>105</v>
      </c>
      <c r="G30" s="123"/>
      <c r="H30" s="143">
        <f>H11</f>
        <v>620</v>
      </c>
      <c r="I30" s="143">
        <f t="shared" ref="I30:J30" si="2">I11</f>
        <v>620</v>
      </c>
      <c r="J30" s="143">
        <f t="shared" si="2"/>
        <v>620</v>
      </c>
      <c r="K30" s="143">
        <f>SUM(H30:J30)</f>
        <v>1860</v>
      </c>
    </row>
    <row r="31" spans="1:12" x14ac:dyDescent="0.25">
      <c r="A31" s="121"/>
      <c r="B31" s="142"/>
      <c r="C31" s="123"/>
      <c r="D31" s="123"/>
      <c r="E31" s="123"/>
      <c r="F31" s="123"/>
      <c r="G31" s="123"/>
    </row>
    <row r="32" spans="1:12" x14ac:dyDescent="0.25">
      <c r="A32" s="121"/>
      <c r="B32" s="142"/>
      <c r="C32" s="123"/>
      <c r="D32" s="123"/>
      <c r="E32" s="123"/>
      <c r="F32" s="123"/>
      <c r="G32" s="123"/>
      <c r="H32" s="144"/>
      <c r="I32" s="144"/>
      <c r="J32" s="144"/>
    </row>
    <row r="33" spans="1:11" x14ac:dyDescent="0.25">
      <c r="A33" s="121"/>
      <c r="B33" s="142"/>
      <c r="C33" s="123"/>
      <c r="D33" s="123"/>
      <c r="E33" s="123"/>
      <c r="F33" s="123"/>
      <c r="G33" s="123"/>
      <c r="H33" s="144"/>
      <c r="I33" s="144"/>
      <c r="J33" s="144"/>
    </row>
    <row r="34" spans="1:11" x14ac:dyDescent="0.25">
      <c r="A34" s="121"/>
      <c r="B34" s="142"/>
      <c r="C34" s="123"/>
      <c r="D34" s="123"/>
      <c r="E34" s="123"/>
      <c r="F34" s="123" t="s">
        <v>326</v>
      </c>
      <c r="G34" s="123"/>
      <c r="H34" s="145">
        <f>H21+H22+H14+H15+H16+H17+H8+H9</f>
        <v>4596.1000000000004</v>
      </c>
      <c r="I34" s="145">
        <f t="shared" ref="I34:J34" si="3">I21+I22+I14+I15+I16+I17+I8+I9</f>
        <v>4596.1000000000004</v>
      </c>
      <c r="J34" s="145">
        <f t="shared" si="3"/>
        <v>4596.1000000000004</v>
      </c>
      <c r="K34" s="143">
        <f>SUM(H34:J34)</f>
        <v>13788.300000000001</v>
      </c>
    </row>
    <row r="35" spans="1:11" x14ac:dyDescent="0.25">
      <c r="A35" s="121"/>
      <c r="B35" s="142"/>
      <c r="C35" s="123"/>
      <c r="D35" s="123"/>
      <c r="E35" s="123"/>
      <c r="F35" s="123" t="s">
        <v>328</v>
      </c>
      <c r="G35" s="123"/>
      <c r="H35" s="146">
        <f>H10</f>
        <v>300</v>
      </c>
      <c r="I35" s="146">
        <f t="shared" ref="I35:J35" si="4">I10</f>
        <v>300</v>
      </c>
      <c r="J35" s="146">
        <f t="shared" si="4"/>
        <v>300</v>
      </c>
      <c r="K35" s="143">
        <f>SUM(H35:J35)</f>
        <v>900</v>
      </c>
    </row>
    <row r="36" spans="1:11" x14ac:dyDescent="0.25">
      <c r="A36" s="121"/>
      <c r="B36" s="142"/>
      <c r="C36" s="123"/>
      <c r="D36" s="123"/>
      <c r="E36" s="123"/>
      <c r="F36" s="123"/>
      <c r="G36" s="123"/>
    </row>
    <row r="37" spans="1:11" x14ac:dyDescent="0.25">
      <c r="A37" s="121"/>
      <c r="B37" s="142"/>
      <c r="C37" s="123"/>
      <c r="D37" s="123"/>
      <c r="E37" s="123"/>
      <c r="F37" s="123"/>
      <c r="G37" s="123"/>
    </row>
    <row r="38" spans="1:11" x14ac:dyDescent="0.25">
      <c r="A38" s="121"/>
      <c r="B38" s="142"/>
      <c r="C38" s="123"/>
      <c r="D38" s="123"/>
      <c r="E38" s="123"/>
      <c r="F38" s="123"/>
      <c r="G38" s="123"/>
    </row>
    <row r="39" spans="1:11" x14ac:dyDescent="0.25">
      <c r="A39" s="121"/>
      <c r="B39" s="142"/>
      <c r="C39" s="123"/>
      <c r="D39" s="123"/>
      <c r="E39" s="123"/>
      <c r="F39" s="123"/>
      <c r="G39" s="123"/>
    </row>
    <row r="40" spans="1:11" x14ac:dyDescent="0.25">
      <c r="A40" s="121"/>
      <c r="B40" s="142"/>
      <c r="C40" s="123"/>
      <c r="D40" s="123"/>
      <c r="E40" s="123"/>
      <c r="F40" s="123"/>
      <c r="G40" s="123"/>
    </row>
    <row r="41" spans="1:11" x14ac:dyDescent="0.25">
      <c r="A41" s="121"/>
      <c r="B41" s="142"/>
      <c r="C41" s="123"/>
      <c r="D41" s="123"/>
      <c r="E41" s="123"/>
      <c r="F41" s="123"/>
      <c r="G41" s="123"/>
    </row>
    <row r="42" spans="1:11" x14ac:dyDescent="0.25">
      <c r="A42" s="121"/>
      <c r="B42" s="142"/>
      <c r="C42" s="123"/>
      <c r="D42" s="123"/>
      <c r="E42" s="123"/>
      <c r="F42" s="123"/>
      <c r="G42" s="123"/>
    </row>
    <row r="43" spans="1:11" x14ac:dyDescent="0.25">
      <c r="A43" s="121"/>
      <c r="B43" s="142"/>
      <c r="C43" s="123"/>
      <c r="D43" s="123"/>
      <c r="E43" s="123"/>
      <c r="F43" s="123"/>
      <c r="G43" s="123"/>
    </row>
    <row r="44" spans="1:11" x14ac:dyDescent="0.25">
      <c r="A44" s="121"/>
      <c r="B44" s="142"/>
      <c r="C44" s="123"/>
      <c r="D44" s="123"/>
      <c r="E44" s="123"/>
      <c r="F44" s="123"/>
      <c r="G44" s="123"/>
    </row>
    <row r="45" spans="1:11" x14ac:dyDescent="0.25">
      <c r="A45" s="121"/>
      <c r="B45" s="142"/>
      <c r="C45" s="123"/>
      <c r="D45" s="123"/>
      <c r="E45" s="123"/>
      <c r="F45" s="123"/>
      <c r="G45" s="123"/>
    </row>
    <row r="46" spans="1:11" x14ac:dyDescent="0.25">
      <c r="A46" s="121"/>
      <c r="B46" s="142"/>
      <c r="C46" s="123"/>
      <c r="D46" s="123"/>
      <c r="E46" s="123"/>
      <c r="F46" s="123"/>
      <c r="G46" s="123"/>
    </row>
    <row r="47" spans="1:11" x14ac:dyDescent="0.25">
      <c r="A47" s="121"/>
      <c r="B47" s="142"/>
      <c r="C47" s="123"/>
      <c r="D47" s="123"/>
      <c r="E47" s="123"/>
      <c r="F47" s="123"/>
      <c r="G47" s="123"/>
    </row>
    <row r="48" spans="1:11" x14ac:dyDescent="0.25">
      <c r="A48" s="121"/>
      <c r="B48" s="142"/>
      <c r="C48" s="123"/>
      <c r="D48" s="123"/>
      <c r="E48" s="123"/>
      <c r="F48" s="123"/>
      <c r="G48" s="123"/>
    </row>
    <row r="49" spans="1:7" x14ac:dyDescent="0.25">
      <c r="A49" s="121"/>
      <c r="B49" s="142"/>
      <c r="C49" s="123"/>
      <c r="D49" s="123"/>
      <c r="E49" s="123"/>
      <c r="F49" s="123"/>
      <c r="G49" s="123"/>
    </row>
    <row r="50" spans="1:7" x14ac:dyDescent="0.25">
      <c r="A50" s="121"/>
      <c r="B50" s="142"/>
      <c r="C50" s="123"/>
      <c r="D50" s="123"/>
      <c r="E50" s="123"/>
      <c r="F50" s="123"/>
      <c r="G50" s="123"/>
    </row>
    <row r="51" spans="1:7" x14ac:dyDescent="0.25">
      <c r="A51" s="121"/>
      <c r="B51" s="142"/>
      <c r="C51" s="123"/>
      <c r="D51" s="123"/>
      <c r="E51" s="123"/>
      <c r="F51" s="123"/>
      <c r="G51" s="123"/>
    </row>
    <row r="52" spans="1:7" x14ac:dyDescent="0.25">
      <c r="A52" s="121"/>
      <c r="B52" s="142"/>
      <c r="C52" s="123"/>
      <c r="D52" s="123"/>
      <c r="E52" s="123"/>
      <c r="F52" s="123"/>
      <c r="G52" s="123"/>
    </row>
    <row r="53" spans="1:7" x14ac:dyDescent="0.25">
      <c r="A53" s="121"/>
      <c r="B53" s="142"/>
      <c r="C53" s="123"/>
      <c r="D53" s="123"/>
      <c r="E53" s="123"/>
      <c r="F53" s="123"/>
      <c r="G53" s="123"/>
    </row>
    <row r="54" spans="1:7" x14ac:dyDescent="0.25">
      <c r="A54" s="121"/>
      <c r="B54" s="142"/>
      <c r="C54" s="123"/>
      <c r="D54" s="123"/>
      <c r="E54" s="123"/>
      <c r="F54" s="123"/>
      <c r="G54" s="123"/>
    </row>
    <row r="55" spans="1:7" x14ac:dyDescent="0.25">
      <c r="A55" s="121"/>
      <c r="B55" s="142"/>
      <c r="C55" s="123"/>
      <c r="D55" s="123"/>
      <c r="E55" s="123"/>
      <c r="F55" s="123"/>
      <c r="G55" s="123"/>
    </row>
    <row r="56" spans="1:7" x14ac:dyDescent="0.25">
      <c r="A56" s="121"/>
      <c r="B56" s="142"/>
      <c r="C56" s="123"/>
      <c r="D56" s="123"/>
      <c r="E56" s="123"/>
      <c r="F56" s="123"/>
      <c r="G56" s="123"/>
    </row>
    <row r="57" spans="1:7" x14ac:dyDescent="0.25">
      <c r="A57" s="121"/>
      <c r="B57" s="142"/>
      <c r="C57" s="123"/>
      <c r="D57" s="123"/>
      <c r="E57" s="123"/>
      <c r="F57" s="123"/>
      <c r="G57" s="123"/>
    </row>
    <row r="58" spans="1:7" x14ac:dyDescent="0.25">
      <c r="A58" s="121"/>
      <c r="B58" s="142"/>
      <c r="C58" s="123"/>
      <c r="D58" s="123"/>
      <c r="E58" s="123"/>
      <c r="F58" s="123"/>
      <c r="G58" s="123"/>
    </row>
    <row r="59" spans="1:7" x14ac:dyDescent="0.25">
      <c r="A59" s="121"/>
      <c r="B59" s="142"/>
      <c r="C59" s="123"/>
      <c r="D59" s="123"/>
      <c r="E59" s="123"/>
      <c r="F59" s="123"/>
      <c r="G59" s="123"/>
    </row>
    <row r="60" spans="1:7" x14ac:dyDescent="0.25">
      <c r="A60" s="121"/>
      <c r="B60" s="142"/>
      <c r="C60" s="123"/>
      <c r="D60" s="123"/>
      <c r="E60" s="123"/>
      <c r="F60" s="123"/>
      <c r="G60" s="123"/>
    </row>
    <row r="61" spans="1:7" x14ac:dyDescent="0.25">
      <c r="A61" s="121"/>
      <c r="B61" s="142"/>
      <c r="C61" s="123"/>
      <c r="D61" s="123"/>
      <c r="E61" s="123"/>
      <c r="F61" s="123"/>
      <c r="G61" s="123"/>
    </row>
    <row r="62" spans="1:7" x14ac:dyDescent="0.25">
      <c r="A62" s="121"/>
      <c r="B62" s="142"/>
      <c r="C62" s="123"/>
      <c r="D62" s="123"/>
      <c r="E62" s="123"/>
      <c r="F62" s="123"/>
      <c r="G62" s="123"/>
    </row>
    <row r="63" spans="1:7" x14ac:dyDescent="0.25">
      <c r="A63" s="121"/>
      <c r="B63" s="142"/>
      <c r="C63" s="123"/>
      <c r="D63" s="123"/>
      <c r="E63" s="123"/>
      <c r="F63" s="123"/>
      <c r="G63" s="123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A5" sqref="A5:L5"/>
    </sheetView>
  </sheetViews>
  <sheetFormatPr defaultRowHeight="15.75" x14ac:dyDescent="0.25"/>
  <cols>
    <col min="1" max="1" width="7.375" style="127" customWidth="1"/>
    <col min="2" max="2" width="79.375" style="56" hidden="1" customWidth="1"/>
    <col min="3" max="3" width="18.875" style="130" customWidth="1"/>
    <col min="4" max="4" width="11.375" style="130" customWidth="1"/>
    <col min="5" max="5" width="12" style="130" customWidth="1"/>
    <col min="6" max="6" width="15.125" style="130" customWidth="1"/>
    <col min="7" max="7" width="11.375" style="130" customWidth="1"/>
    <col min="8" max="10" width="16.375" style="130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8" customFormat="1" ht="71.25" customHeight="1" x14ac:dyDescent="0.25">
      <c r="A1" s="63"/>
      <c r="B1" s="147"/>
      <c r="C1" s="66"/>
      <c r="D1" s="66"/>
      <c r="E1" s="66"/>
      <c r="F1" s="66"/>
      <c r="G1" s="66"/>
      <c r="H1" s="148"/>
      <c r="I1" s="66"/>
      <c r="J1" s="66"/>
      <c r="K1" s="375" t="s">
        <v>380</v>
      </c>
      <c r="L1" s="375"/>
    </row>
    <row r="2" spans="1:13" s="68" customFormat="1" ht="36" customHeight="1" x14ac:dyDescent="0.25">
      <c r="A2" s="470" t="s">
        <v>237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3" s="68" customFormat="1" ht="32.25" customHeight="1" x14ac:dyDescent="0.25">
      <c r="A3" s="404" t="s">
        <v>55</v>
      </c>
      <c r="B3" s="404" t="s">
        <v>212</v>
      </c>
      <c r="C3" s="404" t="s">
        <v>93</v>
      </c>
      <c r="D3" s="404" t="s">
        <v>91</v>
      </c>
      <c r="E3" s="404"/>
      <c r="F3" s="404"/>
      <c r="G3" s="404"/>
      <c r="H3" s="471" t="s">
        <v>238</v>
      </c>
      <c r="I3" s="471"/>
      <c r="J3" s="471"/>
      <c r="K3" s="472"/>
      <c r="L3" s="473" t="s">
        <v>115</v>
      </c>
    </row>
    <row r="4" spans="1:13" s="68" customFormat="1" ht="82.5" customHeight="1" x14ac:dyDescent="0.25">
      <c r="A4" s="404"/>
      <c r="B4" s="404"/>
      <c r="C4" s="404"/>
      <c r="D4" s="48" t="s">
        <v>93</v>
      </c>
      <c r="E4" s="48" t="s">
        <v>214</v>
      </c>
      <c r="F4" s="48" t="s">
        <v>95</v>
      </c>
      <c r="G4" s="48" t="s">
        <v>96</v>
      </c>
      <c r="H4" s="48">
        <v>2022</v>
      </c>
      <c r="I4" s="48">
        <v>2023</v>
      </c>
      <c r="J4" s="48">
        <v>2024</v>
      </c>
      <c r="K4" s="48" t="s">
        <v>116</v>
      </c>
      <c r="L4" s="473"/>
    </row>
    <row r="5" spans="1:13" s="68" customFormat="1" ht="37.5" customHeight="1" x14ac:dyDescent="0.25">
      <c r="A5" s="474" t="s">
        <v>355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3" ht="27" customHeight="1" x14ac:dyDescent="0.25">
      <c r="A6" s="477" t="s">
        <v>356</v>
      </c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</row>
    <row r="7" spans="1:13" ht="27" customHeight="1" x14ac:dyDescent="0.25">
      <c r="A7" s="438" t="s">
        <v>357</v>
      </c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40"/>
    </row>
    <row r="8" spans="1:13" ht="24.75" customHeight="1" x14ac:dyDescent="0.25">
      <c r="A8" s="443" t="s">
        <v>332</v>
      </c>
      <c r="B8" s="391" t="s">
        <v>358</v>
      </c>
      <c r="C8" s="404" t="s">
        <v>493</v>
      </c>
      <c r="D8" s="443" t="s">
        <v>219</v>
      </c>
      <c r="E8" s="404" t="s">
        <v>334</v>
      </c>
      <c r="F8" s="443" t="s">
        <v>359</v>
      </c>
      <c r="G8" s="52">
        <v>121</v>
      </c>
      <c r="H8" s="149">
        <v>10344.953</v>
      </c>
      <c r="I8" s="149">
        <v>10344.953</v>
      </c>
      <c r="J8" s="149">
        <v>10344.953</v>
      </c>
      <c r="K8" s="344">
        <f t="shared" ref="K8:K18" si="0">SUM(H8:J8)</f>
        <v>31034.858999999997</v>
      </c>
      <c r="L8" s="391" t="s">
        <v>360</v>
      </c>
    </row>
    <row r="9" spans="1:13" ht="30" customHeight="1" x14ac:dyDescent="0.25">
      <c r="A9" s="443"/>
      <c r="B9" s="391"/>
      <c r="C9" s="404"/>
      <c r="D9" s="443"/>
      <c r="E9" s="404"/>
      <c r="F9" s="449"/>
      <c r="G9" s="52">
        <v>122</v>
      </c>
      <c r="H9" s="149">
        <v>1350</v>
      </c>
      <c r="I9" s="149">
        <v>1350</v>
      </c>
      <c r="J9" s="149">
        <v>1350</v>
      </c>
      <c r="K9" s="344">
        <f t="shared" si="0"/>
        <v>4050</v>
      </c>
      <c r="L9" s="391"/>
    </row>
    <row r="10" spans="1:13" ht="25.5" customHeight="1" x14ac:dyDescent="0.25">
      <c r="A10" s="443"/>
      <c r="B10" s="391"/>
      <c r="C10" s="404"/>
      <c r="D10" s="443"/>
      <c r="E10" s="404"/>
      <c r="F10" s="443"/>
      <c r="G10" s="52">
        <v>129</v>
      </c>
      <c r="H10" s="149">
        <v>3124.1759999999999</v>
      </c>
      <c r="I10" s="149">
        <v>3124.1759999999999</v>
      </c>
      <c r="J10" s="149">
        <v>3124.1759999999999</v>
      </c>
      <c r="K10" s="344">
        <f t="shared" si="0"/>
        <v>9372.5280000000002</v>
      </c>
      <c r="L10" s="391"/>
    </row>
    <row r="11" spans="1:13" ht="29.25" customHeight="1" x14ac:dyDescent="0.25">
      <c r="A11" s="443"/>
      <c r="B11" s="391"/>
      <c r="C11" s="404"/>
      <c r="D11" s="443"/>
      <c r="E11" s="404"/>
      <c r="F11" s="443"/>
      <c r="G11" s="52">
        <v>244</v>
      </c>
      <c r="H11" s="252">
        <v>0</v>
      </c>
      <c r="I11" s="252">
        <v>0</v>
      </c>
      <c r="J11" s="252">
        <v>0</v>
      </c>
      <c r="K11" s="344">
        <f>SUM(H11:J11)</f>
        <v>0</v>
      </c>
      <c r="L11" s="391"/>
    </row>
    <row r="12" spans="1:13" ht="25.5" customHeight="1" x14ac:dyDescent="0.25">
      <c r="A12" s="421" t="s">
        <v>337</v>
      </c>
      <c r="B12" s="441" t="s">
        <v>361</v>
      </c>
      <c r="C12" s="394" t="s">
        <v>493</v>
      </c>
      <c r="D12" s="410" t="s">
        <v>219</v>
      </c>
      <c r="E12" s="410" t="s">
        <v>334</v>
      </c>
      <c r="F12" s="410" t="s">
        <v>362</v>
      </c>
      <c r="G12" s="109">
        <v>111</v>
      </c>
      <c r="H12" s="110">
        <v>34489.014999999999</v>
      </c>
      <c r="I12" s="110">
        <v>34489.014999999999</v>
      </c>
      <c r="J12" s="110">
        <v>34489.014999999999</v>
      </c>
      <c r="K12" s="344">
        <f t="shared" si="0"/>
        <v>103467.045</v>
      </c>
      <c r="L12" s="394" t="s">
        <v>525</v>
      </c>
    </row>
    <row r="13" spans="1:13" ht="24" customHeight="1" x14ac:dyDescent="0.25">
      <c r="A13" s="421"/>
      <c r="B13" s="442"/>
      <c r="C13" s="395"/>
      <c r="D13" s="411"/>
      <c r="E13" s="411"/>
      <c r="F13" s="503"/>
      <c r="G13" s="109">
        <v>112</v>
      </c>
      <c r="H13" s="110">
        <v>1656.721</v>
      </c>
      <c r="I13" s="110">
        <v>1576.0640000000001</v>
      </c>
      <c r="J13" s="110">
        <v>1563.547</v>
      </c>
      <c r="K13" s="344">
        <f t="shared" si="0"/>
        <v>4796.3320000000003</v>
      </c>
      <c r="L13" s="395"/>
    </row>
    <row r="14" spans="1:13" ht="24" customHeight="1" x14ac:dyDescent="0.25">
      <c r="A14" s="421"/>
      <c r="B14" s="442"/>
      <c r="C14" s="395"/>
      <c r="D14" s="411"/>
      <c r="E14" s="411"/>
      <c r="F14" s="503"/>
      <c r="G14" s="109">
        <v>119</v>
      </c>
      <c r="H14" s="110">
        <v>10415.683000000001</v>
      </c>
      <c r="I14" s="110">
        <v>10415.683000000001</v>
      </c>
      <c r="J14" s="110">
        <v>10415.683000000001</v>
      </c>
      <c r="K14" s="344">
        <f t="shared" si="0"/>
        <v>31247.049000000003</v>
      </c>
      <c r="L14" s="395"/>
      <c r="M14" s="137"/>
    </row>
    <row r="15" spans="1:13" ht="25.5" customHeight="1" x14ac:dyDescent="0.25">
      <c r="A15" s="421"/>
      <c r="B15" s="442"/>
      <c r="C15" s="395"/>
      <c r="D15" s="411"/>
      <c r="E15" s="411"/>
      <c r="F15" s="503"/>
      <c r="G15" s="109">
        <v>244</v>
      </c>
      <c r="H15" s="110">
        <v>2305.3440000000001</v>
      </c>
      <c r="I15" s="110">
        <v>2305.3440000000001</v>
      </c>
      <c r="J15" s="110">
        <v>2305.3440000000001</v>
      </c>
      <c r="K15" s="344">
        <f t="shared" si="0"/>
        <v>6916.0320000000002</v>
      </c>
      <c r="L15" s="395"/>
      <c r="M15" s="137"/>
    </row>
    <row r="16" spans="1:13" ht="24" customHeight="1" x14ac:dyDescent="0.25">
      <c r="A16" s="421"/>
      <c r="B16" s="442"/>
      <c r="C16" s="395"/>
      <c r="D16" s="411"/>
      <c r="E16" s="411"/>
      <c r="F16" s="503"/>
      <c r="G16" s="109">
        <v>247</v>
      </c>
      <c r="H16" s="110">
        <v>5442.7160000000003</v>
      </c>
      <c r="I16" s="110">
        <v>5442.7160000000003</v>
      </c>
      <c r="J16" s="110">
        <v>5442.7160000000003</v>
      </c>
      <c r="K16" s="344">
        <f t="shared" si="0"/>
        <v>16328.148000000001</v>
      </c>
      <c r="L16" s="395"/>
      <c r="M16" s="137"/>
    </row>
    <row r="17" spans="1:13" ht="24" customHeight="1" x14ac:dyDescent="0.25">
      <c r="A17" s="421"/>
      <c r="B17" s="442"/>
      <c r="C17" s="395"/>
      <c r="D17" s="411"/>
      <c r="E17" s="411"/>
      <c r="F17" s="503"/>
      <c r="G17" s="109">
        <v>852</v>
      </c>
      <c r="H17" s="252">
        <v>10</v>
      </c>
      <c r="I17" s="252">
        <v>10</v>
      </c>
      <c r="J17" s="252">
        <v>10</v>
      </c>
      <c r="K17" s="344">
        <f>SUM(H17:J17)</f>
        <v>30</v>
      </c>
      <c r="L17" s="395"/>
      <c r="M17" s="137"/>
    </row>
    <row r="18" spans="1:13" ht="27.75" customHeight="1" x14ac:dyDescent="0.25">
      <c r="A18" s="421"/>
      <c r="B18" s="464"/>
      <c r="C18" s="396"/>
      <c r="D18" s="412"/>
      <c r="E18" s="412"/>
      <c r="F18" s="513"/>
      <c r="G18" s="109">
        <v>853</v>
      </c>
      <c r="H18" s="110">
        <v>10</v>
      </c>
      <c r="I18" s="110">
        <v>10</v>
      </c>
      <c r="J18" s="110">
        <v>10</v>
      </c>
      <c r="K18" s="344">
        <f t="shared" si="0"/>
        <v>30</v>
      </c>
      <c r="L18" s="396"/>
      <c r="M18" s="137"/>
    </row>
    <row r="19" spans="1:13" ht="48.75" customHeight="1" x14ac:dyDescent="0.25">
      <c r="A19" s="510" t="s">
        <v>363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2"/>
    </row>
    <row r="20" spans="1:13" ht="92.25" customHeight="1" x14ac:dyDescent="0.25">
      <c r="A20" s="92" t="s">
        <v>364</v>
      </c>
      <c r="B20" s="51" t="s">
        <v>365</v>
      </c>
      <c r="C20" s="242" t="s">
        <v>493</v>
      </c>
      <c r="D20" s="54" t="s">
        <v>219</v>
      </c>
      <c r="E20" s="54" t="s">
        <v>334</v>
      </c>
      <c r="F20" s="54" t="s">
        <v>524</v>
      </c>
      <c r="G20" s="54" t="s">
        <v>346</v>
      </c>
      <c r="H20" s="252">
        <v>0</v>
      </c>
      <c r="I20" s="252">
        <v>0</v>
      </c>
      <c r="J20" s="252">
        <v>0</v>
      </c>
      <c r="K20" s="94">
        <f>SUM(H20:J20)</f>
        <v>0</v>
      </c>
      <c r="L20" s="87" t="s">
        <v>366</v>
      </c>
    </row>
    <row r="21" spans="1:13" s="111" customFormat="1" ht="22.5" customHeight="1" x14ac:dyDescent="0.25">
      <c r="A21" s="437" t="s">
        <v>324</v>
      </c>
      <c r="B21" s="437"/>
      <c r="C21" s="48"/>
      <c r="D21" s="70"/>
      <c r="E21" s="48"/>
      <c r="F21" s="48"/>
      <c r="G21" s="48"/>
      <c r="H21" s="342">
        <f>SUM(H8:H20)</f>
        <v>69148.607999999993</v>
      </c>
      <c r="I21" s="342">
        <f>SUM(I8:I20)</f>
        <v>69067.951000000001</v>
      </c>
      <c r="J21" s="342">
        <f>SUM(J8:J20)</f>
        <v>69055.433999999994</v>
      </c>
      <c r="K21" s="342">
        <f>SUM(K8:K20)</f>
        <v>207271.99300000002</v>
      </c>
      <c r="L21" s="52"/>
    </row>
    <row r="22" spans="1:13" ht="51.75" customHeight="1" x14ac:dyDescent="0.25">
      <c r="A22" s="502"/>
      <c r="B22" s="502"/>
      <c r="C22" s="502"/>
      <c r="D22" s="140"/>
      <c r="E22" s="140"/>
      <c r="F22" s="140"/>
      <c r="G22" s="140"/>
      <c r="L22" s="141"/>
    </row>
    <row r="23" spans="1:13" x14ac:dyDescent="0.25">
      <c r="A23" s="121"/>
      <c r="B23" s="151"/>
      <c r="C23" s="123"/>
      <c r="D23" s="123"/>
      <c r="E23" s="123"/>
      <c r="F23" s="123"/>
      <c r="G23" s="123"/>
    </row>
    <row r="24" spans="1:13" x14ac:dyDescent="0.25">
      <c r="A24" s="121"/>
      <c r="B24" s="151"/>
      <c r="C24" s="123"/>
      <c r="D24" s="123"/>
      <c r="E24" s="123"/>
      <c r="F24" s="123"/>
      <c r="G24" s="123"/>
    </row>
    <row r="25" spans="1:13" x14ac:dyDescent="0.25">
      <c r="A25" s="121"/>
      <c r="B25" s="151"/>
      <c r="C25" s="123"/>
      <c r="D25" s="123"/>
      <c r="E25" s="123">
        <v>37889.9</v>
      </c>
      <c r="F25" s="123" t="s">
        <v>367</v>
      </c>
      <c r="G25" s="123" t="s">
        <v>368</v>
      </c>
      <c r="H25" s="152">
        <f>H8+H12+H9+H13</f>
        <v>47840.688999999998</v>
      </c>
      <c r="I25" s="152">
        <f>I8+I12+I9+I13</f>
        <v>47760.031999999999</v>
      </c>
      <c r="J25" s="152">
        <f>J8+J12+J9+J13</f>
        <v>47747.514999999999</v>
      </c>
      <c r="K25" s="145">
        <f t="shared" ref="K25:K30" si="1">SUM(H25:J25)</f>
        <v>143348.23599999998</v>
      </c>
    </row>
    <row r="26" spans="1:13" x14ac:dyDescent="0.25">
      <c r="A26" s="121"/>
      <c r="B26" s="153"/>
      <c r="C26" s="123"/>
      <c r="D26" s="123"/>
      <c r="E26" s="123"/>
      <c r="F26" s="123"/>
      <c r="G26" s="123">
        <v>112.122</v>
      </c>
      <c r="H26" s="152">
        <f>H10+H14</f>
        <v>13539.859</v>
      </c>
      <c r="I26" s="152">
        <f>I10+I14</f>
        <v>13539.859</v>
      </c>
      <c r="J26" s="152">
        <f>J10+J14</f>
        <v>13539.859</v>
      </c>
      <c r="K26" s="145">
        <f t="shared" si="1"/>
        <v>40619.577000000005</v>
      </c>
    </row>
    <row r="27" spans="1:13" x14ac:dyDescent="0.25">
      <c r="A27" s="121"/>
      <c r="B27" s="142"/>
      <c r="C27" s="123"/>
      <c r="D27" s="123"/>
      <c r="E27" s="123"/>
      <c r="F27" s="123"/>
      <c r="G27" s="123">
        <v>244.852</v>
      </c>
      <c r="H27" s="152">
        <f>H11+H15+H18</f>
        <v>2315.3440000000001</v>
      </c>
      <c r="I27" s="152">
        <f>I11+I15+I18</f>
        <v>2315.3440000000001</v>
      </c>
      <c r="J27" s="152">
        <f>J11+J15+J18</f>
        <v>2315.3440000000001</v>
      </c>
      <c r="K27" s="145">
        <f t="shared" si="1"/>
        <v>6946.0320000000002</v>
      </c>
    </row>
    <row r="28" spans="1:13" x14ac:dyDescent="0.25">
      <c r="A28" s="121"/>
      <c r="B28" s="142"/>
      <c r="C28" s="123"/>
      <c r="D28" s="123"/>
      <c r="E28" s="123"/>
      <c r="F28" s="123"/>
      <c r="G28" s="123"/>
      <c r="H28" s="152">
        <f>SUM(H25:H27)</f>
        <v>63695.891999999993</v>
      </c>
      <c r="I28" s="152">
        <f>SUM(I25:I27)</f>
        <v>63615.235000000001</v>
      </c>
      <c r="J28" s="152">
        <f>SUM(J25:J27)</f>
        <v>63602.717999999993</v>
      </c>
      <c r="K28" s="145">
        <f t="shared" si="1"/>
        <v>190913.84499999997</v>
      </c>
    </row>
    <row r="29" spans="1:13" x14ac:dyDescent="0.25">
      <c r="A29" s="121"/>
      <c r="B29" s="142"/>
      <c r="C29" s="123"/>
      <c r="D29" s="123"/>
      <c r="E29" s="123"/>
      <c r="F29" s="123"/>
      <c r="G29" s="123"/>
      <c r="H29" s="152"/>
      <c r="I29" s="152"/>
      <c r="J29" s="152"/>
      <c r="K29" s="145">
        <f t="shared" si="1"/>
        <v>0</v>
      </c>
    </row>
    <row r="30" spans="1:13" x14ac:dyDescent="0.25">
      <c r="A30" s="121"/>
      <c r="B30" s="142"/>
      <c r="C30" s="123"/>
      <c r="D30" s="123"/>
      <c r="E30" s="123"/>
      <c r="F30" s="123"/>
      <c r="G30" s="123" t="s">
        <v>369</v>
      </c>
      <c r="H30" s="152">
        <f>H26+H27</f>
        <v>15855.203000000001</v>
      </c>
      <c r="I30" s="152">
        <f>I26+I27</f>
        <v>15855.203000000001</v>
      </c>
      <c r="J30" s="152">
        <f>J26+J27</f>
        <v>15855.203000000001</v>
      </c>
      <c r="K30" s="145">
        <f t="shared" si="1"/>
        <v>47565.609000000004</v>
      </c>
    </row>
    <row r="31" spans="1:13" x14ac:dyDescent="0.25">
      <c r="A31" s="121"/>
      <c r="B31" s="142"/>
      <c r="C31" s="123"/>
      <c r="D31" s="123"/>
      <c r="E31" s="123"/>
      <c r="F31" s="123"/>
      <c r="G31" s="123"/>
    </row>
    <row r="32" spans="1:13" x14ac:dyDescent="0.25">
      <c r="A32" s="121"/>
      <c r="B32" s="142"/>
      <c r="C32" s="123"/>
      <c r="D32" s="123"/>
      <c r="E32" s="123"/>
      <c r="F32" s="123"/>
      <c r="G32" s="123"/>
    </row>
    <row r="33" spans="1:7" x14ac:dyDescent="0.25">
      <c r="A33" s="121"/>
      <c r="B33" s="142"/>
      <c r="C33" s="123"/>
      <c r="D33" s="123"/>
      <c r="E33" s="123"/>
      <c r="F33" s="123"/>
      <c r="G33" s="123"/>
    </row>
    <row r="34" spans="1:7" x14ac:dyDescent="0.25">
      <c r="A34" s="121"/>
      <c r="B34" s="142"/>
      <c r="C34" s="123"/>
      <c r="D34" s="123"/>
      <c r="E34" s="123"/>
      <c r="F34" s="123"/>
      <c r="G34" s="123"/>
    </row>
    <row r="35" spans="1:7" x14ac:dyDescent="0.25">
      <c r="A35" s="121"/>
      <c r="B35" s="142"/>
      <c r="C35" s="123"/>
      <c r="D35" s="123"/>
      <c r="E35" s="123"/>
      <c r="F35" s="123"/>
      <c r="G35" s="123"/>
    </row>
    <row r="36" spans="1:7" x14ac:dyDescent="0.25">
      <c r="A36" s="121"/>
      <c r="B36" s="142"/>
      <c r="C36" s="123"/>
      <c r="D36" s="123"/>
      <c r="E36" s="123"/>
      <c r="F36" s="123"/>
      <c r="G36" s="123"/>
    </row>
    <row r="37" spans="1:7" x14ac:dyDescent="0.25">
      <c r="A37" s="121"/>
      <c r="B37" s="142"/>
      <c r="C37" s="123"/>
      <c r="D37" s="123"/>
      <c r="E37" s="123"/>
      <c r="F37" s="123"/>
      <c r="G37" s="123"/>
    </row>
    <row r="38" spans="1:7" x14ac:dyDescent="0.25">
      <c r="A38" s="121"/>
      <c r="B38" s="142"/>
      <c r="C38" s="123"/>
      <c r="D38" s="123"/>
      <c r="E38" s="123"/>
      <c r="F38" s="123"/>
      <c r="G38" s="123"/>
    </row>
    <row r="39" spans="1:7" x14ac:dyDescent="0.25">
      <c r="A39" s="121"/>
      <c r="B39" s="142"/>
      <c r="C39" s="123"/>
      <c r="D39" s="123"/>
      <c r="E39" s="123"/>
      <c r="F39" s="123"/>
      <c r="G39" s="123"/>
    </row>
    <row r="40" spans="1:7" x14ac:dyDescent="0.25">
      <c r="A40" s="121"/>
      <c r="B40" s="142"/>
      <c r="C40" s="123"/>
      <c r="D40" s="123"/>
      <c r="E40" s="123"/>
      <c r="F40" s="123"/>
      <c r="G40" s="123"/>
    </row>
    <row r="41" spans="1:7" x14ac:dyDescent="0.25">
      <c r="A41" s="121"/>
      <c r="B41" s="142"/>
      <c r="C41" s="123"/>
      <c r="D41" s="123"/>
      <c r="E41" s="123"/>
      <c r="F41" s="123"/>
      <c r="G41" s="123"/>
    </row>
    <row r="42" spans="1:7" x14ac:dyDescent="0.25">
      <c r="A42" s="121"/>
      <c r="B42" s="142"/>
      <c r="C42" s="123"/>
      <c r="D42" s="123"/>
      <c r="E42" s="123"/>
      <c r="F42" s="123"/>
      <c r="G42" s="154"/>
    </row>
    <row r="43" spans="1:7" x14ac:dyDescent="0.25">
      <c r="A43" s="121"/>
      <c r="B43" s="142"/>
      <c r="C43" s="123"/>
      <c r="D43" s="123"/>
      <c r="E43" s="123"/>
      <c r="F43" s="123"/>
      <c r="G43" s="123"/>
    </row>
    <row r="44" spans="1:7" x14ac:dyDescent="0.25">
      <c r="A44" s="121"/>
      <c r="B44" s="142"/>
      <c r="C44" s="123"/>
      <c r="D44" s="123"/>
      <c r="E44" s="123"/>
      <c r="F44" s="123"/>
      <c r="G44" s="123"/>
    </row>
    <row r="45" spans="1:7" x14ac:dyDescent="0.25">
      <c r="A45" s="121"/>
      <c r="B45" s="142"/>
      <c r="C45" s="123"/>
      <c r="D45" s="123"/>
      <c r="E45" s="123"/>
      <c r="F45" s="123"/>
      <c r="G45" s="123"/>
    </row>
    <row r="46" spans="1:7" x14ac:dyDescent="0.25">
      <c r="A46" s="121"/>
      <c r="B46" s="142"/>
      <c r="C46" s="123"/>
      <c r="D46" s="123"/>
      <c r="E46" s="123"/>
      <c r="F46" s="123"/>
      <c r="G46" s="123"/>
    </row>
    <row r="47" spans="1:7" x14ac:dyDescent="0.25">
      <c r="A47" s="121"/>
      <c r="B47" s="142"/>
      <c r="C47" s="123"/>
      <c r="D47" s="123"/>
      <c r="E47" s="123"/>
      <c r="F47" s="123"/>
      <c r="G47" s="123"/>
    </row>
    <row r="48" spans="1:7" x14ac:dyDescent="0.25">
      <c r="A48" s="121"/>
      <c r="B48" s="142"/>
      <c r="C48" s="123"/>
      <c r="D48" s="123"/>
      <c r="E48" s="123"/>
      <c r="F48" s="123"/>
      <c r="G48" s="123"/>
    </row>
    <row r="49" spans="1:7" x14ac:dyDescent="0.25">
      <c r="A49" s="121"/>
      <c r="B49" s="142"/>
      <c r="C49" s="123"/>
      <c r="D49" s="123"/>
      <c r="E49" s="123"/>
      <c r="F49" s="123"/>
      <c r="G49" s="123"/>
    </row>
    <row r="50" spans="1:7" x14ac:dyDescent="0.25">
      <c r="A50" s="121"/>
      <c r="B50" s="142"/>
      <c r="C50" s="123"/>
      <c r="D50" s="123"/>
      <c r="E50" s="123"/>
      <c r="F50" s="123"/>
      <c r="G50" s="123"/>
    </row>
    <row r="51" spans="1:7" x14ac:dyDescent="0.25">
      <c r="A51" s="121"/>
      <c r="B51" s="142"/>
      <c r="C51" s="123"/>
      <c r="D51" s="123"/>
      <c r="E51" s="123"/>
      <c r="F51" s="123"/>
      <c r="G51" s="123"/>
    </row>
    <row r="52" spans="1:7" x14ac:dyDescent="0.25">
      <c r="A52" s="121"/>
      <c r="B52" s="142"/>
      <c r="C52" s="123"/>
      <c r="D52" s="123"/>
      <c r="E52" s="123"/>
      <c r="F52" s="123"/>
      <c r="G52" s="123"/>
    </row>
    <row r="53" spans="1:7" x14ac:dyDescent="0.25">
      <c r="A53" s="121"/>
      <c r="B53" s="142"/>
      <c r="C53" s="123"/>
      <c r="D53" s="123"/>
      <c r="E53" s="123"/>
      <c r="F53" s="123"/>
      <c r="G53" s="123"/>
    </row>
    <row r="54" spans="1:7" x14ac:dyDescent="0.25">
      <c r="A54" s="121"/>
      <c r="B54" s="142"/>
      <c r="C54" s="123"/>
      <c r="D54" s="123"/>
      <c r="E54" s="123"/>
      <c r="F54" s="123"/>
      <c r="G54" s="123"/>
    </row>
    <row r="55" spans="1:7" x14ac:dyDescent="0.25">
      <c r="A55" s="121"/>
      <c r="B55" s="142"/>
      <c r="C55" s="123"/>
      <c r="D55" s="123"/>
      <c r="E55" s="123"/>
      <c r="F55" s="123"/>
      <c r="G55" s="123"/>
    </row>
    <row r="56" spans="1:7" x14ac:dyDescent="0.25">
      <c r="A56" s="121"/>
      <c r="B56" s="142"/>
      <c r="C56" s="123"/>
      <c r="D56" s="123"/>
      <c r="E56" s="123"/>
      <c r="F56" s="123"/>
      <c r="G56" s="123"/>
    </row>
    <row r="57" spans="1:7" x14ac:dyDescent="0.25">
      <c r="A57" s="121"/>
      <c r="B57" s="142"/>
      <c r="C57" s="123"/>
      <c r="D57" s="123"/>
      <c r="E57" s="123"/>
      <c r="F57" s="123"/>
      <c r="G57" s="123"/>
    </row>
    <row r="58" spans="1:7" x14ac:dyDescent="0.25">
      <c r="A58" s="121"/>
      <c r="B58" s="142"/>
      <c r="C58" s="123"/>
      <c r="D58" s="123"/>
      <c r="E58" s="123"/>
      <c r="F58" s="123"/>
      <c r="G58" s="123"/>
    </row>
    <row r="59" spans="1:7" x14ac:dyDescent="0.25">
      <c r="A59" s="121"/>
      <c r="B59" s="142"/>
      <c r="C59" s="123"/>
      <c r="D59" s="123"/>
      <c r="E59" s="123"/>
      <c r="F59" s="123"/>
      <c r="G59" s="123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B22" sqref="B22:M22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63"/>
      <c r="J1" s="163"/>
      <c r="K1" s="163"/>
      <c r="L1" s="163"/>
    </row>
    <row r="2" spans="1:13" ht="18.75" x14ac:dyDescent="0.25">
      <c r="F2" s="36" t="s">
        <v>40</v>
      </c>
      <c r="I2" s="163"/>
      <c r="J2" s="163"/>
      <c r="K2" s="163"/>
      <c r="L2" s="163"/>
    </row>
    <row r="3" spans="1:13" ht="18.75" x14ac:dyDescent="0.25">
      <c r="F3" s="36" t="s">
        <v>41</v>
      </c>
      <c r="I3" s="163"/>
      <c r="J3" s="163"/>
      <c r="K3" s="163"/>
      <c r="L3" s="163"/>
    </row>
    <row r="8" spans="1:13" ht="18.75" x14ac:dyDescent="0.25">
      <c r="A8" s="379" t="s">
        <v>26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</row>
    <row r="9" spans="1:13" ht="18.75" x14ac:dyDescent="0.25">
      <c r="A9" s="379" t="s">
        <v>38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</row>
    <row r="10" spans="1:13" ht="18.75" x14ac:dyDescent="0.25">
      <c r="A10" s="379" t="s">
        <v>36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</row>
    <row r="11" spans="1:13" ht="18.75" x14ac:dyDescent="0.25">
      <c r="A11" s="379" t="s">
        <v>37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</row>
    <row r="12" spans="1:13" ht="18.75" x14ac:dyDescent="0.25">
      <c r="A12" s="4"/>
    </row>
    <row r="13" spans="1:13" ht="18.75" x14ac:dyDescent="0.25">
      <c r="A13" s="514" t="s">
        <v>55</v>
      </c>
      <c r="B13" s="514" t="s">
        <v>32</v>
      </c>
      <c r="C13" s="514" t="s">
        <v>27</v>
      </c>
      <c r="D13" s="514" t="s">
        <v>33</v>
      </c>
      <c r="E13" s="514" t="s">
        <v>34</v>
      </c>
      <c r="F13" s="514"/>
      <c r="G13" s="514"/>
      <c r="H13" s="514"/>
      <c r="I13" s="514"/>
      <c r="J13" s="514"/>
      <c r="K13" s="514"/>
      <c r="L13" s="514"/>
      <c r="M13" s="514"/>
    </row>
    <row r="14" spans="1:13" ht="95.25" customHeight="1" x14ac:dyDescent="0.25">
      <c r="A14" s="514"/>
      <c r="B14" s="514"/>
      <c r="C14" s="514"/>
      <c r="D14" s="514"/>
      <c r="E14" s="380" t="s">
        <v>198</v>
      </c>
      <c r="F14" s="380" t="s">
        <v>199</v>
      </c>
      <c r="G14" s="381" t="s">
        <v>377</v>
      </c>
      <c r="H14" s="380" t="s">
        <v>200</v>
      </c>
      <c r="I14" s="380" t="s">
        <v>201</v>
      </c>
      <c r="J14" s="380" t="s">
        <v>202</v>
      </c>
      <c r="K14" s="514" t="s">
        <v>35</v>
      </c>
      <c r="L14" s="514"/>
      <c r="M14" s="514"/>
    </row>
    <row r="15" spans="1:13" ht="18.75" x14ac:dyDescent="0.25">
      <c r="A15" s="514"/>
      <c r="B15" s="514"/>
      <c r="C15" s="514"/>
      <c r="D15" s="514"/>
      <c r="E15" s="380"/>
      <c r="F15" s="380"/>
      <c r="G15" s="381"/>
      <c r="H15" s="380"/>
      <c r="I15" s="380"/>
      <c r="J15" s="380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515" t="s">
        <v>381</v>
      </c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62">
        <v>100</v>
      </c>
      <c r="K18" s="162">
        <v>100</v>
      </c>
      <c r="L18" s="162">
        <v>100</v>
      </c>
      <c r="M18" s="162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62">
        <v>60</v>
      </c>
      <c r="K19" s="162">
        <v>60</v>
      </c>
      <c r="L19" s="162">
        <v>60</v>
      </c>
      <c r="M19" s="162">
        <v>60</v>
      </c>
    </row>
    <row r="20" spans="1:13" ht="18.75" x14ac:dyDescent="0.25">
      <c r="A20" s="11"/>
      <c r="B20" s="516" t="s">
        <v>370</v>
      </c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8"/>
    </row>
    <row r="21" spans="1:13" ht="47.25" x14ac:dyDescent="0.25">
      <c r="A21" s="13" t="s">
        <v>371</v>
      </c>
      <c r="B21" s="156" t="s">
        <v>373</v>
      </c>
      <c r="C21" s="161" t="s">
        <v>374</v>
      </c>
      <c r="D21" s="41" t="s">
        <v>210</v>
      </c>
      <c r="E21" s="160">
        <v>112</v>
      </c>
      <c r="F21" s="160">
        <v>141</v>
      </c>
      <c r="G21" s="160">
        <v>124</v>
      </c>
      <c r="H21" s="160">
        <v>113</v>
      </c>
      <c r="I21" s="160">
        <v>110</v>
      </c>
      <c r="J21" s="160">
        <v>115</v>
      </c>
      <c r="K21" s="160">
        <v>115</v>
      </c>
      <c r="L21" s="160">
        <v>115</v>
      </c>
      <c r="M21" s="160">
        <v>115</v>
      </c>
    </row>
    <row r="22" spans="1:13" ht="18.75" x14ac:dyDescent="0.25">
      <c r="A22" s="155"/>
      <c r="B22" s="516" t="s">
        <v>356</v>
      </c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8"/>
    </row>
    <row r="23" spans="1:13" ht="47.25" x14ac:dyDescent="0.25">
      <c r="A23" s="13" t="s">
        <v>372</v>
      </c>
      <c r="B23" s="159" t="s">
        <v>375</v>
      </c>
      <c r="C23" s="161" t="s">
        <v>207</v>
      </c>
      <c r="D23" s="41" t="s">
        <v>210</v>
      </c>
      <c r="E23" s="160">
        <v>80</v>
      </c>
      <c r="F23" s="160">
        <v>80</v>
      </c>
      <c r="G23" s="160">
        <v>80</v>
      </c>
      <c r="H23" s="160">
        <v>80</v>
      </c>
      <c r="I23" s="160">
        <v>85</v>
      </c>
      <c r="J23" s="160">
        <v>90</v>
      </c>
      <c r="K23" s="160">
        <v>100</v>
      </c>
      <c r="L23" s="160">
        <v>100</v>
      </c>
      <c r="M23" s="160">
        <v>100</v>
      </c>
    </row>
    <row r="24" spans="1:13" ht="18.75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ht="18.75" x14ac:dyDescent="0.25">
      <c r="A25" s="4"/>
    </row>
    <row r="26" spans="1:13" ht="18.75" x14ac:dyDescent="0.25">
      <c r="A26" s="4"/>
    </row>
  </sheetData>
  <mergeCells count="19"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  <mergeCell ref="B17:M17"/>
    <mergeCell ref="B20:M20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L38" sqref="L38"/>
    </sheetView>
  </sheetViews>
  <sheetFormatPr defaultRowHeight="15.75" x14ac:dyDescent="0.25"/>
  <cols>
    <col min="1" max="1" width="7.375" style="127" customWidth="1"/>
    <col min="2" max="2" width="61.25" style="56" customWidth="1"/>
    <col min="3" max="3" width="18.875" style="130" customWidth="1"/>
    <col min="4" max="4" width="11.375" style="130" customWidth="1"/>
    <col min="5" max="5" width="12" style="130" customWidth="1"/>
    <col min="6" max="6" width="15.125" style="130" customWidth="1"/>
    <col min="7" max="7" width="11.375" style="130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8" customFormat="1" ht="48.75" customHeight="1" x14ac:dyDescent="0.25">
      <c r="A1" s="63"/>
      <c r="B1" s="147"/>
      <c r="C1" s="66"/>
      <c r="D1" s="66"/>
      <c r="E1" s="66"/>
      <c r="F1" s="66"/>
      <c r="G1" s="66"/>
      <c r="H1" s="132"/>
      <c r="K1" s="519" t="s">
        <v>399</v>
      </c>
      <c r="L1" s="519"/>
    </row>
    <row r="2" spans="1:12" s="68" customFormat="1" ht="36" customHeight="1" x14ac:dyDescent="0.25">
      <c r="A2" s="470" t="s">
        <v>394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2" s="68" customFormat="1" ht="32.25" customHeight="1" x14ac:dyDescent="0.25">
      <c r="A3" s="404" t="s">
        <v>55</v>
      </c>
      <c r="B3" s="404" t="s">
        <v>212</v>
      </c>
      <c r="C3" s="404" t="s">
        <v>93</v>
      </c>
      <c r="D3" s="404" t="s">
        <v>91</v>
      </c>
      <c r="E3" s="404"/>
      <c r="F3" s="404"/>
      <c r="G3" s="404"/>
      <c r="H3" s="471" t="s">
        <v>238</v>
      </c>
      <c r="I3" s="471"/>
      <c r="J3" s="471"/>
      <c r="K3" s="472"/>
      <c r="L3" s="404" t="s">
        <v>395</v>
      </c>
    </row>
    <row r="4" spans="1:12" s="68" customFormat="1" ht="37.5" customHeight="1" x14ac:dyDescent="0.25">
      <c r="A4" s="404"/>
      <c r="B4" s="404"/>
      <c r="C4" s="404"/>
      <c r="D4" s="168" t="s">
        <v>93</v>
      </c>
      <c r="E4" s="168" t="s">
        <v>214</v>
      </c>
      <c r="F4" s="168" t="s">
        <v>95</v>
      </c>
      <c r="G4" s="168" t="s">
        <v>96</v>
      </c>
      <c r="H4" s="168">
        <v>2022</v>
      </c>
      <c r="I4" s="250">
        <v>2023</v>
      </c>
      <c r="J4" s="250">
        <v>2024</v>
      </c>
      <c r="K4" s="168" t="s">
        <v>215</v>
      </c>
      <c r="L4" s="404"/>
    </row>
    <row r="5" spans="1:12" s="68" customFormat="1" ht="37.5" customHeight="1" x14ac:dyDescent="0.25">
      <c r="A5" s="474" t="s">
        <v>398</v>
      </c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6"/>
    </row>
    <row r="6" spans="1:12" ht="57" customHeight="1" x14ac:dyDescent="0.25">
      <c r="A6" s="443" t="s">
        <v>242</v>
      </c>
      <c r="B6" s="391" t="s">
        <v>275</v>
      </c>
      <c r="C6" s="394" t="s">
        <v>396</v>
      </c>
      <c r="D6" s="410" t="s">
        <v>220</v>
      </c>
      <c r="E6" s="256" t="s">
        <v>244</v>
      </c>
      <c r="F6" s="171" t="s">
        <v>397</v>
      </c>
      <c r="G6" s="76">
        <v>243</v>
      </c>
      <c r="H6" s="72">
        <v>0</v>
      </c>
      <c r="I6" s="72">
        <v>0</v>
      </c>
      <c r="J6" s="72">
        <v>0</v>
      </c>
      <c r="K6" s="94">
        <f>SUM(H6:J6)</f>
        <v>0</v>
      </c>
      <c r="L6" s="391" t="s">
        <v>514</v>
      </c>
    </row>
    <row r="7" spans="1:12" ht="57" customHeight="1" x14ac:dyDescent="0.25">
      <c r="A7" s="443"/>
      <c r="B7" s="391"/>
      <c r="C7" s="395"/>
      <c r="D7" s="411"/>
      <c r="E7" s="256" t="s">
        <v>265</v>
      </c>
      <c r="F7" s="257" t="s">
        <v>397</v>
      </c>
      <c r="G7" s="76">
        <v>243</v>
      </c>
      <c r="H7" s="72">
        <v>0</v>
      </c>
      <c r="I7" s="72">
        <v>0</v>
      </c>
      <c r="J7" s="72">
        <v>0</v>
      </c>
      <c r="K7" s="94">
        <f>SUM(H7:J7)</f>
        <v>0</v>
      </c>
      <c r="L7" s="391"/>
    </row>
    <row r="8" spans="1:12" ht="57" customHeight="1" x14ac:dyDescent="0.25">
      <c r="A8" s="443"/>
      <c r="B8" s="391"/>
      <c r="C8" s="395"/>
      <c r="D8" s="412"/>
      <c r="E8" s="270" t="s">
        <v>388</v>
      </c>
      <c r="F8" s="272" t="s">
        <v>397</v>
      </c>
      <c r="G8" s="175">
        <v>243</v>
      </c>
      <c r="H8" s="72">
        <v>0</v>
      </c>
      <c r="I8" s="72">
        <v>0</v>
      </c>
      <c r="J8" s="72">
        <v>0</v>
      </c>
      <c r="K8" s="94">
        <f>SUM(H8:J8)</f>
        <v>0</v>
      </c>
      <c r="L8" s="391"/>
    </row>
    <row r="9" spans="1:12" ht="78.75" x14ac:dyDescent="0.25">
      <c r="A9" s="443"/>
      <c r="B9" s="391"/>
      <c r="C9" s="270" t="s">
        <v>493</v>
      </c>
      <c r="D9" s="273">
        <v>243</v>
      </c>
      <c r="E9" s="256" t="s">
        <v>388</v>
      </c>
      <c r="F9" s="169" t="s">
        <v>397</v>
      </c>
      <c r="G9" s="175">
        <v>414</v>
      </c>
      <c r="H9" s="72">
        <v>0</v>
      </c>
      <c r="I9" s="72">
        <v>0</v>
      </c>
      <c r="J9" s="72">
        <v>0</v>
      </c>
      <c r="K9" s="94">
        <f>SUM(H9:J9)</f>
        <v>0</v>
      </c>
      <c r="L9" s="391"/>
    </row>
    <row r="10" spans="1:12" s="111" customFormat="1" ht="22.5" customHeight="1" x14ac:dyDescent="0.25">
      <c r="A10" s="437" t="s">
        <v>324</v>
      </c>
      <c r="B10" s="437"/>
      <c r="C10" s="295"/>
      <c r="D10" s="296"/>
      <c r="E10" s="295"/>
      <c r="F10" s="295"/>
      <c r="G10" s="295"/>
      <c r="H10" s="303">
        <f>SUM(H6:H9)</f>
        <v>0</v>
      </c>
      <c r="I10" s="288">
        <f>SUM(I6:I9)</f>
        <v>0</v>
      </c>
      <c r="J10" s="288">
        <f>SUM(J6:J9)</f>
        <v>0</v>
      </c>
      <c r="K10" s="288">
        <f>SUM(K6:K9)</f>
        <v>0</v>
      </c>
      <c r="L10" s="52"/>
    </row>
    <row r="11" spans="1:12" ht="51.75" customHeight="1" x14ac:dyDescent="0.25">
      <c r="A11" s="502"/>
      <c r="B11" s="502"/>
      <c r="C11" s="502"/>
      <c r="D11" s="172"/>
      <c r="E11" s="172"/>
      <c r="F11" s="172"/>
      <c r="G11" s="172"/>
      <c r="L11" s="141"/>
    </row>
    <row r="12" spans="1:12" x14ac:dyDescent="0.25">
      <c r="A12" s="121"/>
      <c r="B12" s="151"/>
      <c r="C12" s="123"/>
      <c r="D12" s="123"/>
      <c r="E12" s="123"/>
      <c r="F12" s="123"/>
      <c r="G12" s="123"/>
    </row>
    <row r="13" spans="1:12" x14ac:dyDescent="0.25">
      <c r="A13" s="121"/>
      <c r="B13" s="142"/>
      <c r="C13" s="123"/>
      <c r="D13" s="123"/>
      <c r="E13" s="123"/>
      <c r="F13" s="123"/>
      <c r="G13" s="123"/>
    </row>
    <row r="14" spans="1:12" x14ac:dyDescent="0.25">
      <c r="A14" s="121"/>
      <c r="B14" s="142"/>
      <c r="C14" s="123"/>
      <c r="D14" s="123"/>
      <c r="E14" s="123"/>
      <c r="F14" s="123"/>
      <c r="G14" s="123"/>
    </row>
    <row r="15" spans="1:12" x14ac:dyDescent="0.25">
      <c r="A15" s="121"/>
      <c r="B15" s="142"/>
      <c r="C15" s="123"/>
      <c r="D15" s="123"/>
      <c r="E15" s="123"/>
      <c r="F15" s="123"/>
      <c r="G15" s="123"/>
    </row>
    <row r="16" spans="1:12" x14ac:dyDescent="0.25">
      <c r="A16" s="121"/>
      <c r="B16" s="142"/>
      <c r="C16" s="123"/>
      <c r="D16" s="123"/>
      <c r="E16" s="123"/>
      <c r="F16" s="123"/>
      <c r="G16" s="123"/>
    </row>
    <row r="17" spans="1:7" x14ac:dyDescent="0.25">
      <c r="A17" s="121"/>
      <c r="B17" s="142"/>
      <c r="C17" s="123"/>
      <c r="D17" s="123"/>
      <c r="E17" s="123"/>
      <c r="F17" s="123"/>
      <c r="G17" s="123"/>
    </row>
    <row r="18" spans="1:7" x14ac:dyDescent="0.25">
      <c r="A18" s="121"/>
      <c r="B18" s="142"/>
      <c r="C18" s="123"/>
      <c r="D18" s="123"/>
      <c r="E18" s="123"/>
      <c r="F18" s="123"/>
      <c r="G18" s="123"/>
    </row>
    <row r="19" spans="1:7" x14ac:dyDescent="0.25">
      <c r="A19" s="121"/>
      <c r="B19" s="142"/>
      <c r="C19" s="123"/>
      <c r="D19" s="123"/>
      <c r="E19" s="123"/>
      <c r="F19" s="123"/>
      <c r="G19" s="123"/>
    </row>
    <row r="20" spans="1:7" x14ac:dyDescent="0.25">
      <c r="A20" s="121"/>
      <c r="B20" s="142"/>
      <c r="C20" s="123"/>
      <c r="D20" s="123"/>
      <c r="E20" s="123"/>
      <c r="F20" s="123"/>
      <c r="G20" s="123"/>
    </row>
    <row r="21" spans="1:7" x14ac:dyDescent="0.25">
      <c r="A21" s="121"/>
      <c r="B21" s="142"/>
      <c r="C21" s="123"/>
      <c r="D21" s="123"/>
      <c r="E21" s="123"/>
      <c r="F21" s="123"/>
      <c r="G21" s="123"/>
    </row>
    <row r="22" spans="1:7" x14ac:dyDescent="0.25">
      <c r="A22" s="121"/>
      <c r="B22" s="142"/>
      <c r="C22" s="123"/>
      <c r="D22" s="123"/>
      <c r="E22" s="123"/>
      <c r="F22" s="123"/>
      <c r="G22" s="123"/>
    </row>
    <row r="23" spans="1:7" x14ac:dyDescent="0.25">
      <c r="A23" s="121"/>
      <c r="B23" s="142"/>
      <c r="C23" s="123"/>
      <c r="D23" s="123"/>
      <c r="E23" s="123"/>
      <c r="F23" s="123"/>
      <c r="G23" s="123"/>
    </row>
    <row r="24" spans="1:7" x14ac:dyDescent="0.25">
      <c r="A24" s="121"/>
      <c r="B24" s="142"/>
      <c r="C24" s="123"/>
      <c r="D24" s="123"/>
      <c r="E24" s="123"/>
      <c r="F24" s="123"/>
      <c r="G24" s="123"/>
    </row>
    <row r="25" spans="1:7" x14ac:dyDescent="0.25">
      <c r="A25" s="121"/>
      <c r="B25" s="142"/>
      <c r="C25" s="123"/>
      <c r="D25" s="123"/>
      <c r="E25" s="123"/>
      <c r="F25" s="123"/>
      <c r="G25" s="123"/>
    </row>
    <row r="26" spans="1:7" x14ac:dyDescent="0.25">
      <c r="A26" s="121"/>
      <c r="B26" s="142"/>
      <c r="C26" s="123"/>
      <c r="D26" s="123"/>
      <c r="E26" s="123"/>
      <c r="F26" s="123"/>
      <c r="G26" s="123"/>
    </row>
    <row r="27" spans="1:7" x14ac:dyDescent="0.25">
      <c r="A27" s="121"/>
      <c r="B27" s="142"/>
      <c r="C27" s="123"/>
      <c r="D27" s="123"/>
      <c r="E27" s="123"/>
      <c r="F27" s="123"/>
      <c r="G27" s="123"/>
    </row>
    <row r="28" spans="1:7" x14ac:dyDescent="0.25">
      <c r="A28" s="121"/>
      <c r="B28" s="142"/>
      <c r="C28" s="123"/>
      <c r="D28" s="123"/>
      <c r="E28" s="123"/>
      <c r="F28" s="123"/>
      <c r="G28" s="123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I14" sqref="I14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11" width="10.75" style="1" customWidth="1"/>
    <col min="12" max="16384" width="9" style="1"/>
  </cols>
  <sheetData>
    <row r="1" spans="1:11" ht="18.75" x14ac:dyDescent="0.25">
      <c r="A1" s="7"/>
    </row>
    <row r="2" spans="1:11" ht="18.75" x14ac:dyDescent="0.25">
      <c r="A2" s="7"/>
    </row>
    <row r="3" spans="1:11" ht="18.75" x14ac:dyDescent="0.25">
      <c r="A3" s="3"/>
    </row>
    <row r="4" spans="1:11" ht="18.75" x14ac:dyDescent="0.25">
      <c r="A4" s="379" t="s">
        <v>26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</row>
    <row r="5" spans="1:11" ht="18.75" x14ac:dyDescent="0.25">
      <c r="A5" s="379" t="s">
        <v>118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</row>
    <row r="6" spans="1:11" ht="18.75" x14ac:dyDescent="0.25">
      <c r="A6" s="3"/>
    </row>
    <row r="7" spans="1:11" x14ac:dyDescent="0.25">
      <c r="A7" s="380" t="s">
        <v>55</v>
      </c>
      <c r="B7" s="380" t="s">
        <v>110</v>
      </c>
      <c r="C7" s="380" t="s">
        <v>27</v>
      </c>
      <c r="D7" s="380" t="s">
        <v>111</v>
      </c>
      <c r="E7" s="380"/>
      <c r="F7" s="380"/>
      <c r="G7" s="380"/>
      <c r="H7" s="380"/>
      <c r="I7" s="380"/>
      <c r="J7" s="380"/>
      <c r="K7" s="380"/>
    </row>
    <row r="8" spans="1:11" x14ac:dyDescent="0.25">
      <c r="A8" s="380"/>
      <c r="B8" s="380"/>
      <c r="C8" s="380"/>
      <c r="D8" s="380"/>
      <c r="E8" s="184" t="s">
        <v>201</v>
      </c>
      <c r="F8" s="249" t="s">
        <v>202</v>
      </c>
      <c r="G8" s="267" t="s">
        <v>203</v>
      </c>
      <c r="H8" s="280" t="s">
        <v>506</v>
      </c>
      <c r="I8" s="340" t="s">
        <v>513</v>
      </c>
      <c r="J8" s="340" t="s">
        <v>556</v>
      </c>
      <c r="K8" s="340" t="s">
        <v>571</v>
      </c>
    </row>
    <row r="9" spans="1:1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249">
        <v>6</v>
      </c>
      <c r="G9" s="267">
        <v>7</v>
      </c>
      <c r="H9" s="280">
        <v>8</v>
      </c>
      <c r="I9" s="340">
        <v>9</v>
      </c>
      <c r="J9" s="340">
        <v>10</v>
      </c>
      <c r="K9" s="5">
        <v>11</v>
      </c>
    </row>
    <row r="10" spans="1:11" x14ac:dyDescent="0.25">
      <c r="A10" s="6"/>
      <c r="B10" s="520" t="s">
        <v>421</v>
      </c>
      <c r="C10" s="521"/>
      <c r="D10" s="521"/>
      <c r="E10" s="521"/>
      <c r="F10" s="521"/>
      <c r="G10" s="521"/>
      <c r="H10" s="521"/>
      <c r="I10" s="521"/>
      <c r="J10" s="521"/>
      <c r="K10" s="522"/>
    </row>
    <row r="11" spans="1:11" x14ac:dyDescent="0.25">
      <c r="A11" s="6"/>
      <c r="B11" s="520" t="s">
        <v>422</v>
      </c>
      <c r="C11" s="521"/>
      <c r="D11" s="521"/>
      <c r="E11" s="521"/>
      <c r="F11" s="521"/>
      <c r="G11" s="521"/>
      <c r="H11" s="521"/>
      <c r="I11" s="521"/>
      <c r="J11" s="521"/>
      <c r="K11" s="522"/>
    </row>
    <row r="12" spans="1:11" ht="47.25" x14ac:dyDescent="0.25">
      <c r="A12" s="6"/>
      <c r="B12" s="183" t="s">
        <v>424</v>
      </c>
      <c r="C12" s="184" t="s">
        <v>423</v>
      </c>
      <c r="D12" s="275" t="s">
        <v>512</v>
      </c>
      <c r="E12" s="6">
        <v>4</v>
      </c>
      <c r="F12" s="248">
        <v>0</v>
      </c>
      <c r="G12" s="266">
        <v>0</v>
      </c>
      <c r="H12" s="279">
        <v>0</v>
      </c>
      <c r="I12" s="339">
        <v>0</v>
      </c>
      <c r="J12" s="339">
        <v>0</v>
      </c>
      <c r="K12" s="6">
        <v>0</v>
      </c>
    </row>
    <row r="13" spans="1:11" ht="47.25" x14ac:dyDescent="0.25">
      <c r="A13" s="6"/>
      <c r="B13" s="183" t="s">
        <v>425</v>
      </c>
      <c r="C13" s="184" t="s">
        <v>423</v>
      </c>
      <c r="D13" s="275" t="s">
        <v>512</v>
      </c>
      <c r="E13" s="6">
        <v>4</v>
      </c>
      <c r="F13" s="248">
        <v>0</v>
      </c>
      <c r="G13" s="266">
        <v>0</v>
      </c>
      <c r="H13" s="279">
        <v>0</v>
      </c>
      <c r="I13" s="339">
        <v>0</v>
      </c>
      <c r="J13" s="339">
        <v>0</v>
      </c>
      <c r="K13" s="6">
        <v>0</v>
      </c>
    </row>
    <row r="14" spans="1:11" ht="47.25" x14ac:dyDescent="0.25">
      <c r="A14" s="268"/>
      <c r="B14" s="268" t="s">
        <v>510</v>
      </c>
      <c r="C14" s="269" t="s">
        <v>423</v>
      </c>
      <c r="D14" s="275" t="s">
        <v>512</v>
      </c>
      <c r="E14" s="268">
        <v>0</v>
      </c>
      <c r="F14" s="268">
        <v>1</v>
      </c>
      <c r="G14" s="268">
        <v>0</v>
      </c>
      <c r="H14" s="279">
        <v>0</v>
      </c>
      <c r="I14" s="339">
        <v>0</v>
      </c>
      <c r="J14" s="339">
        <v>0</v>
      </c>
      <c r="K14" s="268">
        <v>0</v>
      </c>
    </row>
    <row r="15" spans="1:11" ht="47.25" x14ac:dyDescent="0.25">
      <c r="A15" s="183"/>
      <c r="B15" s="183" t="s">
        <v>426</v>
      </c>
      <c r="C15" s="184" t="s">
        <v>423</v>
      </c>
      <c r="D15" s="275" t="s">
        <v>512</v>
      </c>
      <c r="E15" s="183">
        <v>3</v>
      </c>
      <c r="F15" s="248">
        <v>0</v>
      </c>
      <c r="G15" s="266">
        <v>0</v>
      </c>
      <c r="H15" s="279">
        <v>0</v>
      </c>
      <c r="I15" s="339">
        <v>0</v>
      </c>
      <c r="J15" s="339">
        <v>0</v>
      </c>
      <c r="K15" s="183">
        <v>0</v>
      </c>
    </row>
    <row r="16" spans="1:11" ht="18.75" x14ac:dyDescent="0.25">
      <c r="A16" s="3"/>
    </row>
    <row r="17" spans="1:1" ht="18.75" x14ac:dyDescent="0.25">
      <c r="A17" s="3"/>
    </row>
  </sheetData>
  <mergeCells count="9">
    <mergeCell ref="B10:K10"/>
    <mergeCell ref="B11:K11"/>
    <mergeCell ref="A4:K4"/>
    <mergeCell ref="A5:K5"/>
    <mergeCell ref="A7:A8"/>
    <mergeCell ref="B7:B8"/>
    <mergeCell ref="C7:C8"/>
    <mergeCell ref="D7:D8"/>
    <mergeCell ref="E7:K7"/>
  </mergeCells>
  <pageMargins left="0.78740157480314965" right="0.78740157480314965" top="1.1811023622047245" bottom="0.15748031496062992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79" t="s">
        <v>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</row>
    <row r="11" spans="1:13" ht="18.75" x14ac:dyDescent="0.25">
      <c r="A11" s="379" t="s">
        <v>179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</row>
    <row r="12" spans="1:13" ht="18.75" x14ac:dyDescent="0.25">
      <c r="A12" s="379" t="s">
        <v>180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</row>
    <row r="13" spans="1:13" ht="22.5" x14ac:dyDescent="0.25">
      <c r="A13" s="525" t="s">
        <v>181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</row>
    <row r="14" spans="1:13" ht="18.75" x14ac:dyDescent="0.25">
      <c r="A14" s="379" t="s">
        <v>182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</row>
    <row r="15" spans="1:13" ht="18.75" x14ac:dyDescent="0.25">
      <c r="A15" s="3"/>
    </row>
    <row r="16" spans="1:13" ht="72" customHeight="1" x14ac:dyDescent="0.25">
      <c r="A16" s="380" t="s">
        <v>55</v>
      </c>
      <c r="B16" s="380" t="s">
        <v>119</v>
      </c>
      <c r="C16" s="380" t="s">
        <v>120</v>
      </c>
      <c r="D16" s="380" t="s">
        <v>121</v>
      </c>
      <c r="E16" s="380" t="s">
        <v>122</v>
      </c>
      <c r="F16" s="380"/>
      <c r="G16" s="380" t="s">
        <v>123</v>
      </c>
      <c r="H16" s="380"/>
      <c r="I16" s="380"/>
      <c r="J16" s="380"/>
      <c r="K16" s="380" t="s">
        <v>124</v>
      </c>
      <c r="L16" s="380"/>
      <c r="M16" s="380" t="s">
        <v>136</v>
      </c>
    </row>
    <row r="17" spans="1:13" ht="48" customHeight="1" x14ac:dyDescent="0.25">
      <c r="A17" s="380"/>
      <c r="B17" s="380"/>
      <c r="C17" s="380"/>
      <c r="D17" s="380"/>
      <c r="E17" s="380"/>
      <c r="F17" s="380"/>
      <c r="G17" s="380" t="s">
        <v>125</v>
      </c>
      <c r="H17" s="380"/>
      <c r="I17" s="380" t="s">
        <v>126</v>
      </c>
      <c r="J17" s="380"/>
      <c r="K17" s="380"/>
      <c r="L17" s="380"/>
      <c r="M17" s="380"/>
    </row>
    <row r="18" spans="1:13" ht="36" customHeight="1" x14ac:dyDescent="0.25">
      <c r="A18" s="380"/>
      <c r="B18" s="380"/>
      <c r="C18" s="380"/>
      <c r="D18" s="380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80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523" t="s">
        <v>19</v>
      </c>
      <c r="B39" s="523"/>
      <c r="C39" s="523"/>
      <c r="D39" s="523"/>
      <c r="E39" s="523"/>
      <c r="F39" s="523"/>
      <c r="G39" s="523"/>
      <c r="H39" s="523"/>
      <c r="I39" s="523"/>
      <c r="J39" s="523"/>
      <c r="K39" s="524" t="s">
        <v>20</v>
      </c>
      <c r="L39" s="524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79" t="s">
        <v>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</row>
    <row r="11" spans="1:17" ht="18.75" x14ac:dyDescent="0.25">
      <c r="A11" s="379" t="s">
        <v>175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</row>
    <row r="12" spans="1:17" ht="18.75" x14ac:dyDescent="0.25">
      <c r="A12" s="379" t="s">
        <v>176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</row>
    <row r="13" spans="1:17" ht="22.5" x14ac:dyDescent="0.25">
      <c r="A13" s="525" t="s">
        <v>174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  <c r="N13" s="525"/>
      <c r="O13" s="525"/>
      <c r="P13" s="525"/>
      <c r="Q13" s="525"/>
    </row>
    <row r="14" spans="1:17" ht="18.75" x14ac:dyDescent="0.25">
      <c r="A14" s="379" t="s">
        <v>177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</row>
    <row r="15" spans="1:17" ht="18.75" x14ac:dyDescent="0.25">
      <c r="A15" s="379" t="s">
        <v>178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</row>
    <row r="16" spans="1:17" ht="18.75" x14ac:dyDescent="0.25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</row>
    <row r="17" spans="1:17" ht="18.75" x14ac:dyDescent="0.25">
      <c r="A17" s="3"/>
    </row>
    <row r="18" spans="1:17" ht="24.75" customHeight="1" x14ac:dyDescent="0.25">
      <c r="A18" s="380" t="s">
        <v>55</v>
      </c>
      <c r="B18" s="380" t="s">
        <v>101</v>
      </c>
      <c r="C18" s="380" t="s">
        <v>102</v>
      </c>
      <c r="D18" s="380" t="s">
        <v>93</v>
      </c>
      <c r="E18" s="380" t="s">
        <v>91</v>
      </c>
      <c r="F18" s="380"/>
      <c r="G18" s="380"/>
      <c r="H18" s="380"/>
      <c r="I18" s="380" t="s">
        <v>137</v>
      </c>
      <c r="J18" s="380"/>
      <c r="K18" s="380"/>
      <c r="L18" s="380"/>
      <c r="M18" s="380"/>
      <c r="N18" s="380"/>
      <c r="O18" s="380"/>
      <c r="P18" s="380"/>
      <c r="Q18" s="380" t="s">
        <v>138</v>
      </c>
    </row>
    <row r="19" spans="1:17" ht="54" customHeight="1" x14ac:dyDescent="0.25">
      <c r="A19" s="380"/>
      <c r="B19" s="380"/>
      <c r="C19" s="380"/>
      <c r="D19" s="380"/>
      <c r="E19" s="380"/>
      <c r="F19" s="380"/>
      <c r="G19" s="380"/>
      <c r="H19" s="380"/>
      <c r="I19" s="380" t="s">
        <v>139</v>
      </c>
      <c r="J19" s="380"/>
      <c r="K19" s="380" t="s">
        <v>140</v>
      </c>
      <c r="L19" s="380"/>
      <c r="M19" s="380"/>
      <c r="N19" s="380"/>
      <c r="O19" s="380" t="s">
        <v>141</v>
      </c>
      <c r="P19" s="380"/>
      <c r="Q19" s="380"/>
    </row>
    <row r="20" spans="1:17" ht="39.75" customHeight="1" x14ac:dyDescent="0.25">
      <c r="A20" s="380"/>
      <c r="B20" s="380"/>
      <c r="C20" s="380"/>
      <c r="D20" s="380"/>
      <c r="E20" s="380" t="s">
        <v>93</v>
      </c>
      <c r="F20" s="380" t="s">
        <v>94</v>
      </c>
      <c r="G20" s="380" t="s">
        <v>95</v>
      </c>
      <c r="H20" s="380" t="s">
        <v>96</v>
      </c>
      <c r="I20" s="380"/>
      <c r="J20" s="380"/>
      <c r="K20" s="380" t="s">
        <v>125</v>
      </c>
      <c r="L20" s="380"/>
      <c r="M20" s="380" t="s">
        <v>126</v>
      </c>
      <c r="N20" s="380"/>
      <c r="O20" s="380"/>
      <c r="P20" s="380"/>
      <c r="Q20" s="380"/>
    </row>
    <row r="21" spans="1:17" ht="17.25" customHeight="1" x14ac:dyDescent="0.25">
      <c r="A21" s="380"/>
      <c r="B21" s="380"/>
      <c r="C21" s="380"/>
      <c r="D21" s="380"/>
      <c r="E21" s="380"/>
      <c r="F21" s="380"/>
      <c r="G21" s="380"/>
      <c r="H21" s="380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80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78"/>
      <c r="B23" s="378" t="s">
        <v>104</v>
      </c>
      <c r="C23" s="378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78"/>
      <c r="B24" s="378"/>
      <c r="C24" s="378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78"/>
      <c r="B25" s="378"/>
      <c r="C25" s="37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78"/>
      <c r="B26" s="378" t="s">
        <v>46</v>
      </c>
      <c r="C26" s="378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78"/>
      <c r="B27" s="378"/>
      <c r="C27" s="378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78"/>
      <c r="B28" s="378"/>
      <c r="C28" s="37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78"/>
      <c r="B30" s="378" t="s">
        <v>47</v>
      </c>
      <c r="C30" s="378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78"/>
      <c r="B31" s="378"/>
      <c r="C31" s="378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78"/>
      <c r="B32" s="378"/>
      <c r="C32" s="37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78"/>
      <c r="B33" s="378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78"/>
      <c r="B34" s="378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78"/>
      <c r="B35" s="37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78"/>
      <c r="B37" s="378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78"/>
      <c r="B38" s="378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78"/>
      <c r="B39" s="37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523" t="s">
        <v>19</v>
      </c>
      <c r="B41" s="523"/>
      <c r="C41" s="523"/>
      <c r="D41" s="523"/>
      <c r="E41" s="523"/>
      <c r="F41" s="523"/>
      <c r="G41" s="523"/>
      <c r="H41" s="523"/>
      <c r="I41" s="523"/>
      <c r="J41" s="523"/>
      <c r="K41" s="524" t="s">
        <v>20</v>
      </c>
      <c r="L41" s="524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79" t="s">
        <v>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</row>
    <row r="11" spans="1:13" ht="18.75" x14ac:dyDescent="0.25">
      <c r="A11" s="379" t="s">
        <v>168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</row>
    <row r="12" spans="1:13" ht="18.75" x14ac:dyDescent="0.25">
      <c r="A12" s="379" t="s">
        <v>173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</row>
    <row r="13" spans="1:13" ht="22.5" x14ac:dyDescent="0.25">
      <c r="A13" s="525" t="s">
        <v>174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/>
    </row>
    <row r="14" spans="1:13" ht="18.75" x14ac:dyDescent="0.25">
      <c r="A14" s="379" t="s">
        <v>172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80" t="s">
        <v>55</v>
      </c>
      <c r="B17" s="380" t="s">
        <v>143</v>
      </c>
      <c r="C17" s="380" t="s">
        <v>102</v>
      </c>
      <c r="D17" s="380" t="s">
        <v>144</v>
      </c>
      <c r="E17" s="380" t="s">
        <v>122</v>
      </c>
      <c r="F17" s="380"/>
      <c r="G17" s="380" t="s">
        <v>123</v>
      </c>
      <c r="H17" s="380"/>
      <c r="I17" s="380"/>
      <c r="J17" s="380"/>
      <c r="K17" s="380" t="s">
        <v>124</v>
      </c>
      <c r="L17" s="380"/>
      <c r="M17" s="380" t="s">
        <v>138</v>
      </c>
    </row>
    <row r="18" spans="1:13" ht="43.5" customHeight="1" x14ac:dyDescent="0.25">
      <c r="A18" s="380"/>
      <c r="B18" s="380"/>
      <c r="C18" s="380"/>
      <c r="D18" s="380"/>
      <c r="E18" s="380"/>
      <c r="F18" s="380"/>
      <c r="G18" s="380" t="s">
        <v>125</v>
      </c>
      <c r="H18" s="380"/>
      <c r="I18" s="380" t="s">
        <v>126</v>
      </c>
      <c r="J18" s="380"/>
      <c r="K18" s="380"/>
      <c r="L18" s="380"/>
      <c r="M18" s="380"/>
    </row>
    <row r="19" spans="1:13" ht="30.75" customHeight="1" x14ac:dyDescent="0.25">
      <c r="A19" s="380"/>
      <c r="B19" s="380"/>
      <c r="C19" s="380"/>
      <c r="D19" s="380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80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78"/>
      <c r="B21" s="526" t="s">
        <v>104</v>
      </c>
      <c r="C21" s="378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78"/>
      <c r="B22" s="526"/>
      <c r="C22" s="378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78"/>
      <c r="B23" s="526"/>
      <c r="C23" s="378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78"/>
      <c r="B24" s="526"/>
      <c r="C24" s="378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78"/>
      <c r="B25" s="526"/>
      <c r="C25" s="378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78"/>
      <c r="B26" s="526"/>
      <c r="C26" s="378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78"/>
      <c r="B27" s="526"/>
      <c r="C27" s="378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78"/>
      <c r="B28" s="526" t="s">
        <v>46</v>
      </c>
      <c r="C28" s="378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78"/>
      <c r="B29" s="526"/>
      <c r="C29" s="378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78"/>
      <c r="B30" s="526"/>
      <c r="C30" s="378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78"/>
      <c r="B31" s="526"/>
      <c r="C31" s="378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78"/>
      <c r="B32" s="526"/>
      <c r="C32" s="378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78"/>
      <c r="B33" s="526"/>
      <c r="C33" s="378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78"/>
      <c r="B34" s="526"/>
      <c r="C34" s="378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78"/>
      <c r="B35" s="526" t="s">
        <v>47</v>
      </c>
      <c r="C35" s="378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78"/>
      <c r="B36" s="526"/>
      <c r="C36" s="378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78"/>
      <c r="B37" s="526"/>
      <c r="C37" s="378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78"/>
      <c r="B38" s="526"/>
      <c r="C38" s="378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78"/>
      <c r="B39" s="526"/>
      <c r="C39" s="378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78"/>
      <c r="B40" s="526"/>
      <c r="C40" s="378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78"/>
      <c r="B41" s="526"/>
      <c r="C41" s="378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78"/>
      <c r="B42" s="526" t="s">
        <v>48</v>
      </c>
      <c r="C42" s="378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78"/>
      <c r="B43" s="526"/>
      <c r="C43" s="378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78"/>
      <c r="B44" s="526"/>
      <c r="C44" s="378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78"/>
      <c r="B45" s="526"/>
      <c r="C45" s="378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78"/>
      <c r="B46" s="526"/>
      <c r="C46" s="378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78"/>
      <c r="B47" s="526"/>
      <c r="C47" s="378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78"/>
      <c r="B48" s="526"/>
      <c r="C48" s="378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78"/>
      <c r="B49" s="526" t="s">
        <v>49</v>
      </c>
      <c r="C49" s="378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78"/>
      <c r="B50" s="526"/>
      <c r="C50" s="378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78"/>
      <c r="B51" s="526"/>
      <c r="C51" s="378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78"/>
      <c r="B52" s="526"/>
      <c r="C52" s="378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78"/>
      <c r="B53" s="526"/>
      <c r="C53" s="378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78"/>
      <c r="B54" s="526"/>
      <c r="C54" s="378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78"/>
      <c r="B55" s="526"/>
      <c r="C55" s="378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527" t="s">
        <v>148</v>
      </c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</row>
    <row r="57" spans="1:13" ht="23.25" customHeight="1" x14ac:dyDescent="0.25">
      <c r="A57" s="527" t="s">
        <v>149</v>
      </c>
      <c r="B57" s="527"/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</row>
    <row r="58" spans="1:13" ht="18.75" x14ac:dyDescent="0.25">
      <c r="A58" s="3"/>
    </row>
    <row r="59" spans="1:13" ht="52.5" customHeight="1" x14ac:dyDescent="0.3">
      <c r="A59" s="523" t="s">
        <v>19</v>
      </c>
      <c r="B59" s="523"/>
      <c r="C59" s="523"/>
      <c r="D59" s="523"/>
      <c r="E59" s="523"/>
      <c r="F59" s="523"/>
      <c r="G59" s="523"/>
      <c r="H59" s="523"/>
      <c r="I59" s="523"/>
      <c r="K59" s="524" t="s">
        <v>20</v>
      </c>
      <c r="L59" s="524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537" t="s">
        <v>3</v>
      </c>
      <c r="B10" s="537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</row>
    <row r="11" spans="1:14" ht="18.75" x14ac:dyDescent="0.25">
      <c r="A11" s="537" t="s">
        <v>169</v>
      </c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</row>
    <row r="12" spans="1:14" ht="18.75" x14ac:dyDescent="0.25">
      <c r="A12" s="537" t="s">
        <v>170</v>
      </c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</row>
    <row r="13" spans="1:14" ht="18.75" x14ac:dyDescent="0.25">
      <c r="A13" s="537" t="s">
        <v>171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537"/>
      <c r="N13" s="537"/>
    </row>
    <row r="14" spans="1:14" ht="22.5" x14ac:dyDescent="0.25">
      <c r="A14" s="525" t="s">
        <v>150</v>
      </c>
      <c r="B14" s="525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</row>
    <row r="15" spans="1:14" ht="18.75" x14ac:dyDescent="0.25">
      <c r="A15" s="537" t="s">
        <v>164</v>
      </c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29" t="s">
        <v>55</v>
      </c>
      <c r="B18" s="530" t="s">
        <v>82</v>
      </c>
      <c r="C18" s="529" t="s">
        <v>57</v>
      </c>
      <c r="D18" s="530" t="s">
        <v>166</v>
      </c>
      <c r="E18" s="530" t="s">
        <v>167</v>
      </c>
      <c r="F18" s="530"/>
      <c r="G18" s="529" t="s">
        <v>151</v>
      </c>
      <c r="H18" s="529"/>
      <c r="I18" s="529" t="s">
        <v>152</v>
      </c>
      <c r="J18" s="529"/>
      <c r="K18" s="529"/>
      <c r="L18" s="529" t="s">
        <v>153</v>
      </c>
      <c r="M18" s="529" t="s">
        <v>154</v>
      </c>
      <c r="N18" s="529" t="s">
        <v>155</v>
      </c>
    </row>
    <row r="19" spans="1:14" ht="93.75" x14ac:dyDescent="0.25">
      <c r="A19" s="529"/>
      <c r="B19" s="530"/>
      <c r="C19" s="529"/>
      <c r="D19" s="530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29"/>
      <c r="M19" s="529"/>
      <c r="N19" s="529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31" t="s">
        <v>61</v>
      </c>
      <c r="C21" s="531"/>
      <c r="D21" s="531"/>
      <c r="E21" s="531"/>
      <c r="F21" s="531"/>
      <c r="G21" s="531"/>
      <c r="H21" s="531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528" t="s">
        <v>62</v>
      </c>
      <c r="C22" s="528"/>
      <c r="D22" s="528"/>
      <c r="E22" s="528"/>
      <c r="F22" s="528"/>
      <c r="G22" s="528"/>
      <c r="H22" s="528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533" t="s">
        <v>63</v>
      </c>
      <c r="C23" s="533"/>
      <c r="D23" s="533"/>
      <c r="E23" s="533"/>
      <c r="F23" s="533"/>
      <c r="G23" s="533"/>
      <c r="H23" s="533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533" t="s">
        <v>160</v>
      </c>
      <c r="C24" s="533"/>
      <c r="D24" s="533"/>
      <c r="E24" s="533"/>
      <c r="F24" s="533"/>
      <c r="G24" s="533"/>
      <c r="H24" s="533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32" t="s">
        <v>65</v>
      </c>
      <c r="C26" s="532"/>
      <c r="D26" s="532"/>
      <c r="E26" s="532"/>
      <c r="F26" s="532"/>
      <c r="G26" s="532"/>
      <c r="H26" s="532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32" t="s">
        <v>66</v>
      </c>
      <c r="C27" s="532"/>
      <c r="D27" s="532"/>
      <c r="E27" s="532"/>
      <c r="F27" s="532"/>
      <c r="G27" s="532"/>
      <c r="H27" s="532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32" t="s">
        <v>67</v>
      </c>
      <c r="C28" s="532"/>
      <c r="D28" s="532"/>
      <c r="E28" s="532"/>
      <c r="F28" s="532"/>
      <c r="G28" s="532"/>
      <c r="H28" s="532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32" t="s">
        <v>161</v>
      </c>
      <c r="C29" s="532"/>
      <c r="D29" s="532"/>
      <c r="E29" s="532"/>
      <c r="F29" s="532"/>
      <c r="G29" s="532"/>
      <c r="H29" s="532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32" t="s">
        <v>69</v>
      </c>
      <c r="C30" s="532"/>
      <c r="D30" s="532"/>
      <c r="E30" s="532"/>
      <c r="F30" s="532"/>
      <c r="G30" s="532"/>
      <c r="H30" s="532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32" t="s">
        <v>65</v>
      </c>
      <c r="C32" s="532"/>
      <c r="D32" s="532"/>
      <c r="E32" s="532"/>
      <c r="F32" s="532"/>
      <c r="G32" s="532"/>
      <c r="H32" s="532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32" t="s">
        <v>66</v>
      </c>
      <c r="C33" s="532"/>
      <c r="D33" s="532"/>
      <c r="E33" s="532"/>
      <c r="F33" s="532"/>
      <c r="G33" s="532"/>
      <c r="H33" s="532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32" t="s">
        <v>67</v>
      </c>
      <c r="C34" s="532"/>
      <c r="D34" s="532"/>
      <c r="E34" s="532"/>
      <c r="F34" s="532"/>
      <c r="G34" s="532"/>
      <c r="H34" s="532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32" t="s">
        <v>161</v>
      </c>
      <c r="C35" s="532"/>
      <c r="D35" s="532"/>
      <c r="E35" s="532"/>
      <c r="F35" s="532"/>
      <c r="G35" s="532"/>
      <c r="H35" s="532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32" t="s">
        <v>69</v>
      </c>
      <c r="C36" s="532"/>
      <c r="D36" s="532"/>
      <c r="E36" s="532"/>
      <c r="F36" s="532"/>
      <c r="G36" s="532"/>
      <c r="H36" s="532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528" t="s">
        <v>14</v>
      </c>
      <c r="C37" s="528"/>
      <c r="D37" s="528"/>
      <c r="E37" s="528"/>
      <c r="F37" s="528"/>
      <c r="G37" s="528"/>
      <c r="H37" s="528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533" t="s">
        <v>71</v>
      </c>
      <c r="C38" s="533"/>
      <c r="D38" s="533"/>
      <c r="E38" s="533"/>
      <c r="F38" s="533"/>
      <c r="G38" s="533"/>
      <c r="H38" s="533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528" t="s">
        <v>14</v>
      </c>
      <c r="C39" s="528"/>
      <c r="D39" s="528"/>
      <c r="E39" s="528"/>
      <c r="F39" s="528"/>
      <c r="G39" s="528"/>
      <c r="H39" s="528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528" t="s">
        <v>72</v>
      </c>
      <c r="C40" s="528"/>
      <c r="D40" s="528"/>
      <c r="E40" s="528"/>
      <c r="F40" s="528"/>
      <c r="G40" s="528"/>
      <c r="H40" s="528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534" t="s">
        <v>65</v>
      </c>
      <c r="C41" s="534"/>
      <c r="D41" s="534"/>
      <c r="E41" s="534"/>
      <c r="F41" s="534"/>
      <c r="G41" s="534"/>
      <c r="H41" s="534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534" t="s">
        <v>66</v>
      </c>
      <c r="C42" s="534"/>
      <c r="D42" s="534"/>
      <c r="E42" s="534"/>
      <c r="F42" s="534"/>
      <c r="G42" s="534"/>
      <c r="H42" s="534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534" t="s">
        <v>67</v>
      </c>
      <c r="C43" s="534"/>
      <c r="D43" s="534"/>
      <c r="E43" s="534"/>
      <c r="F43" s="534"/>
      <c r="G43" s="534"/>
      <c r="H43" s="534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534" t="s">
        <v>145</v>
      </c>
      <c r="C44" s="534"/>
      <c r="D44" s="534"/>
      <c r="E44" s="534"/>
      <c r="F44" s="534"/>
      <c r="G44" s="534"/>
      <c r="H44" s="534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534" t="s">
        <v>69</v>
      </c>
      <c r="C45" s="534"/>
      <c r="D45" s="534"/>
      <c r="E45" s="534"/>
      <c r="F45" s="534"/>
      <c r="G45" s="534"/>
      <c r="H45" s="534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534" t="s">
        <v>14</v>
      </c>
      <c r="C46" s="534"/>
      <c r="D46" s="534"/>
      <c r="E46" s="534"/>
      <c r="F46" s="534"/>
      <c r="G46" s="534"/>
      <c r="H46" s="534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528" t="s">
        <v>73</v>
      </c>
      <c r="C47" s="528"/>
      <c r="D47" s="528"/>
      <c r="E47" s="528"/>
      <c r="F47" s="528"/>
      <c r="G47" s="528"/>
      <c r="H47" s="528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528" t="s">
        <v>14</v>
      </c>
      <c r="C48" s="528"/>
      <c r="D48" s="528"/>
      <c r="E48" s="528"/>
      <c r="F48" s="528"/>
      <c r="G48" s="528"/>
      <c r="H48" s="528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533" t="s">
        <v>74</v>
      </c>
      <c r="C49" s="533"/>
      <c r="D49" s="533"/>
      <c r="E49" s="533"/>
      <c r="F49" s="533"/>
      <c r="G49" s="533"/>
      <c r="H49" s="533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528" t="s">
        <v>14</v>
      </c>
      <c r="C50" s="528"/>
      <c r="D50" s="528"/>
      <c r="E50" s="528"/>
      <c r="F50" s="528"/>
      <c r="G50" s="528"/>
      <c r="H50" s="528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536" t="s">
        <v>75</v>
      </c>
      <c r="C51" s="536"/>
      <c r="D51" s="536"/>
      <c r="E51" s="536"/>
      <c r="F51" s="536"/>
      <c r="G51" s="536"/>
      <c r="H51" s="536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535" t="s">
        <v>65</v>
      </c>
      <c r="C52" s="535"/>
      <c r="D52" s="535"/>
      <c r="E52" s="535"/>
      <c r="F52" s="535"/>
      <c r="G52" s="535"/>
      <c r="H52" s="535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535" t="s">
        <v>66</v>
      </c>
      <c r="C53" s="535"/>
      <c r="D53" s="535"/>
      <c r="E53" s="535"/>
      <c r="F53" s="535"/>
      <c r="G53" s="535"/>
      <c r="H53" s="535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535" t="s">
        <v>67</v>
      </c>
      <c r="C54" s="535"/>
      <c r="D54" s="535"/>
      <c r="E54" s="535"/>
      <c r="F54" s="535"/>
      <c r="G54" s="535"/>
      <c r="H54" s="535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535" t="s">
        <v>161</v>
      </c>
      <c r="C55" s="535"/>
      <c r="D55" s="535"/>
      <c r="E55" s="535"/>
      <c r="F55" s="535"/>
      <c r="G55" s="535"/>
      <c r="H55" s="535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535" t="s">
        <v>69</v>
      </c>
      <c r="C56" s="535"/>
      <c r="D56" s="535"/>
      <c r="E56" s="535"/>
      <c r="F56" s="535"/>
      <c r="G56" s="535"/>
      <c r="H56" s="535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535" t="s">
        <v>65</v>
      </c>
      <c r="C57" s="535"/>
      <c r="D57" s="535"/>
      <c r="E57" s="535"/>
      <c r="F57" s="535"/>
      <c r="G57" s="535"/>
      <c r="H57" s="535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528" t="s">
        <v>62</v>
      </c>
      <c r="C58" s="528"/>
      <c r="D58" s="528"/>
      <c r="E58" s="528"/>
      <c r="F58" s="528"/>
      <c r="G58" s="528"/>
      <c r="H58" s="528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535" t="s">
        <v>65</v>
      </c>
      <c r="C59" s="535"/>
      <c r="D59" s="535"/>
      <c r="E59" s="535"/>
      <c r="F59" s="535"/>
      <c r="G59" s="535"/>
      <c r="H59" s="535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535" t="s">
        <v>66</v>
      </c>
      <c r="C60" s="535"/>
      <c r="D60" s="535"/>
      <c r="E60" s="535"/>
      <c r="F60" s="535"/>
      <c r="G60" s="535"/>
      <c r="H60" s="535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535" t="s">
        <v>67</v>
      </c>
      <c r="C61" s="535"/>
      <c r="D61" s="535"/>
      <c r="E61" s="535"/>
      <c r="F61" s="535"/>
      <c r="G61" s="535"/>
      <c r="H61" s="535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535" t="s">
        <v>161</v>
      </c>
      <c r="C62" s="535"/>
      <c r="D62" s="535"/>
      <c r="E62" s="535"/>
      <c r="F62" s="535"/>
      <c r="G62" s="535"/>
      <c r="H62" s="535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535" t="s">
        <v>69</v>
      </c>
      <c r="C63" s="535"/>
      <c r="D63" s="535"/>
      <c r="E63" s="535"/>
      <c r="F63" s="535"/>
      <c r="G63" s="535"/>
      <c r="H63" s="535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528" t="s">
        <v>74</v>
      </c>
      <c r="C64" s="528"/>
      <c r="D64" s="528"/>
      <c r="E64" s="528"/>
      <c r="F64" s="528"/>
      <c r="G64" s="528"/>
      <c r="H64" s="528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528" t="s">
        <v>14</v>
      </c>
      <c r="C65" s="528"/>
      <c r="D65" s="528"/>
      <c r="E65" s="528"/>
      <c r="F65" s="528"/>
      <c r="G65" s="528"/>
      <c r="H65" s="528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528" t="s">
        <v>76</v>
      </c>
      <c r="C66" s="528"/>
      <c r="D66" s="528"/>
      <c r="E66" s="528"/>
      <c r="F66" s="528"/>
      <c r="G66" s="528"/>
      <c r="H66" s="528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528" t="s">
        <v>14</v>
      </c>
      <c r="C67" s="528"/>
      <c r="D67" s="528"/>
      <c r="E67" s="528"/>
      <c r="F67" s="528"/>
      <c r="G67" s="528"/>
      <c r="H67" s="528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528" t="s">
        <v>77</v>
      </c>
      <c r="C68" s="528"/>
      <c r="D68" s="528"/>
      <c r="E68" s="528"/>
      <c r="F68" s="528"/>
      <c r="G68" s="528"/>
      <c r="H68" s="528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535" t="s">
        <v>65</v>
      </c>
      <c r="C69" s="535"/>
      <c r="D69" s="535"/>
      <c r="E69" s="535"/>
      <c r="F69" s="535"/>
      <c r="G69" s="535"/>
      <c r="H69" s="535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535" t="s">
        <v>66</v>
      </c>
      <c r="C70" s="535"/>
      <c r="D70" s="535"/>
      <c r="E70" s="535"/>
      <c r="F70" s="535"/>
      <c r="G70" s="535"/>
      <c r="H70" s="535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535" t="s">
        <v>67</v>
      </c>
      <c r="C71" s="535"/>
      <c r="D71" s="535"/>
      <c r="E71" s="535"/>
      <c r="F71" s="535"/>
      <c r="G71" s="535"/>
      <c r="H71" s="535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535" t="s">
        <v>161</v>
      </c>
      <c r="C72" s="535"/>
      <c r="D72" s="535"/>
      <c r="E72" s="535"/>
      <c r="F72" s="535"/>
      <c r="G72" s="535"/>
      <c r="H72" s="535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535" t="s">
        <v>69</v>
      </c>
      <c r="C73" s="535"/>
      <c r="D73" s="535"/>
      <c r="E73" s="535"/>
      <c r="F73" s="535"/>
      <c r="G73" s="535"/>
      <c r="H73" s="535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535" t="s">
        <v>65</v>
      </c>
      <c r="C74" s="535"/>
      <c r="D74" s="535"/>
      <c r="E74" s="535"/>
      <c r="F74" s="535"/>
      <c r="G74" s="535"/>
      <c r="H74" s="535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528" t="s">
        <v>162</v>
      </c>
      <c r="C75" s="528"/>
      <c r="D75" s="528"/>
      <c r="E75" s="528"/>
      <c r="F75" s="528"/>
      <c r="G75" s="528"/>
      <c r="H75" s="528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535" t="s">
        <v>65</v>
      </c>
      <c r="C76" s="535"/>
      <c r="D76" s="535"/>
      <c r="E76" s="535"/>
      <c r="F76" s="535"/>
      <c r="G76" s="535"/>
      <c r="H76" s="535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535" t="s">
        <v>67</v>
      </c>
      <c r="C77" s="535"/>
      <c r="D77" s="535"/>
      <c r="E77" s="535"/>
      <c r="F77" s="535"/>
      <c r="G77" s="535"/>
      <c r="H77" s="535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535" t="s">
        <v>66</v>
      </c>
      <c r="C78" s="535"/>
      <c r="D78" s="535"/>
      <c r="E78" s="535"/>
      <c r="F78" s="535"/>
      <c r="G78" s="535"/>
      <c r="H78" s="535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535" t="s">
        <v>161</v>
      </c>
      <c r="C79" s="535"/>
      <c r="D79" s="535"/>
      <c r="E79" s="535"/>
      <c r="F79" s="535"/>
      <c r="G79" s="535"/>
      <c r="H79" s="535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535" t="s">
        <v>69</v>
      </c>
      <c r="C80" s="535"/>
      <c r="D80" s="535"/>
      <c r="E80" s="535"/>
      <c r="F80" s="535"/>
      <c r="G80" s="535"/>
      <c r="H80" s="535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535" t="s">
        <v>163</v>
      </c>
      <c r="C81" s="535"/>
      <c r="D81" s="535"/>
      <c r="E81" s="535"/>
      <c r="F81" s="535"/>
      <c r="G81" s="535"/>
      <c r="H81" s="535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528" t="s">
        <v>14</v>
      </c>
      <c r="C82" s="528"/>
      <c r="D82" s="528"/>
      <c r="E82" s="528"/>
      <c r="F82" s="528"/>
      <c r="G82" s="528"/>
      <c r="H82" s="528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538" t="s">
        <v>183</v>
      </c>
      <c r="B84" s="538"/>
      <c r="C84" s="538"/>
      <c r="D84" s="538"/>
      <c r="E84" s="538"/>
      <c r="F84" s="538"/>
      <c r="G84" s="538"/>
      <c r="H84" s="538"/>
      <c r="I84" s="538"/>
      <c r="J84" s="538"/>
      <c r="K84" s="538"/>
      <c r="L84" s="538"/>
      <c r="M84" s="538"/>
      <c r="N84" s="538"/>
    </row>
    <row r="85" spans="1:14" ht="45" customHeight="1" x14ac:dyDescent="0.25">
      <c r="A85" s="538" t="s">
        <v>184</v>
      </c>
      <c r="B85" s="538"/>
      <c r="C85" s="538"/>
      <c r="D85" s="538"/>
      <c r="E85" s="538"/>
      <c r="F85" s="538"/>
      <c r="G85" s="538"/>
      <c r="H85" s="538"/>
      <c r="I85" s="538"/>
      <c r="J85" s="538"/>
      <c r="K85" s="538"/>
      <c r="L85" s="538"/>
      <c r="M85" s="538"/>
      <c r="N85" s="538"/>
    </row>
    <row r="86" spans="1:14" ht="45" customHeight="1" x14ac:dyDescent="0.25">
      <c r="A86" s="538" t="s">
        <v>185</v>
      </c>
      <c r="B86" s="538"/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</row>
    <row r="87" spans="1:14" ht="18.75" x14ac:dyDescent="0.25">
      <c r="A87" s="29"/>
    </row>
    <row r="88" spans="1:14" ht="52.5" customHeight="1" x14ac:dyDescent="0.3">
      <c r="A88" s="539" t="s">
        <v>19</v>
      </c>
      <c r="B88" s="539"/>
      <c r="C88" s="539"/>
      <c r="D88" s="539"/>
      <c r="E88" s="539"/>
      <c r="F88" s="539"/>
      <c r="G88" s="539"/>
      <c r="H88" s="539"/>
      <c r="I88" s="539"/>
      <c r="K88" s="540" t="s">
        <v>20</v>
      </c>
      <c r="L88" s="540"/>
      <c r="N88" s="34" t="s">
        <v>21</v>
      </c>
    </row>
    <row r="89" spans="1:14" ht="18.75" x14ac:dyDescent="0.2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79" t="s">
        <v>3</v>
      </c>
      <c r="B10" s="379"/>
      <c r="C10" s="379"/>
      <c r="D10" s="379"/>
      <c r="E10" s="379"/>
      <c r="F10" s="379"/>
    </row>
    <row r="11" spans="1:6" x14ac:dyDescent="0.3">
      <c r="A11" s="379" t="s">
        <v>194</v>
      </c>
      <c r="B11" s="379"/>
      <c r="C11" s="379"/>
      <c r="D11" s="379"/>
      <c r="E11" s="379"/>
      <c r="F11" s="379"/>
    </row>
    <row r="12" spans="1:6" x14ac:dyDescent="0.3">
      <c r="A12" s="379" t="s">
        <v>193</v>
      </c>
      <c r="B12" s="379"/>
      <c r="C12" s="379"/>
      <c r="D12" s="379"/>
      <c r="E12" s="379"/>
      <c r="F12" s="379"/>
    </row>
    <row r="13" spans="1:6" x14ac:dyDescent="0.3">
      <c r="A13" s="3"/>
    </row>
    <row r="14" spans="1:6" ht="66.75" customHeight="1" x14ac:dyDescent="0.3">
      <c r="A14" s="380" t="s">
        <v>55</v>
      </c>
      <c r="B14" s="380" t="s">
        <v>186</v>
      </c>
      <c r="C14" s="381" t="s">
        <v>195</v>
      </c>
      <c r="D14" s="380" t="s">
        <v>187</v>
      </c>
      <c r="E14" s="380" t="s">
        <v>123</v>
      </c>
      <c r="F14" s="380"/>
    </row>
    <row r="15" spans="1:6" x14ac:dyDescent="0.3">
      <c r="A15" s="380"/>
      <c r="B15" s="380"/>
      <c r="C15" s="381"/>
      <c r="D15" s="380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78"/>
      <c r="B17" s="378" t="s">
        <v>190</v>
      </c>
      <c r="C17" s="378" t="s">
        <v>188</v>
      </c>
      <c r="D17" s="6" t="s">
        <v>13</v>
      </c>
      <c r="E17" s="6"/>
      <c r="F17" s="6"/>
    </row>
    <row r="18" spans="1:6" x14ac:dyDescent="0.3">
      <c r="A18" s="378"/>
      <c r="B18" s="378"/>
      <c r="C18" s="378"/>
      <c r="D18" s="6" t="s">
        <v>14</v>
      </c>
      <c r="E18" s="6"/>
      <c r="F18" s="6"/>
    </row>
    <row r="19" spans="1:6" ht="31.5" x14ac:dyDescent="0.3">
      <c r="A19" s="378"/>
      <c r="B19" s="378"/>
      <c r="C19" s="378"/>
      <c r="D19" s="6" t="s">
        <v>15</v>
      </c>
      <c r="E19" s="6"/>
      <c r="F19" s="6"/>
    </row>
    <row r="20" spans="1:6" ht="31.5" x14ac:dyDescent="0.3">
      <c r="A20" s="378"/>
      <c r="B20" s="378"/>
      <c r="C20" s="378" t="s">
        <v>188</v>
      </c>
      <c r="D20" s="6" t="s">
        <v>13</v>
      </c>
      <c r="E20" s="6"/>
      <c r="F20" s="6"/>
    </row>
    <row r="21" spans="1:6" x14ac:dyDescent="0.3">
      <c r="A21" s="378"/>
      <c r="B21" s="378"/>
      <c r="C21" s="378"/>
      <c r="D21" s="6" t="s">
        <v>14</v>
      </c>
      <c r="E21" s="6"/>
      <c r="F21" s="6"/>
    </row>
    <row r="22" spans="1:6" ht="31.5" x14ac:dyDescent="0.3">
      <c r="A22" s="378"/>
      <c r="B22" s="378"/>
      <c r="C22" s="378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78"/>
      <c r="B24" s="378" t="s">
        <v>191</v>
      </c>
      <c r="C24" s="378" t="s">
        <v>188</v>
      </c>
      <c r="D24" s="6" t="s">
        <v>13</v>
      </c>
      <c r="E24" s="6"/>
      <c r="F24" s="6"/>
    </row>
    <row r="25" spans="1:6" x14ac:dyDescent="0.3">
      <c r="A25" s="378"/>
      <c r="B25" s="378"/>
      <c r="C25" s="378"/>
      <c r="D25" s="6" t="s">
        <v>14</v>
      </c>
      <c r="E25" s="6"/>
      <c r="F25" s="6"/>
    </row>
    <row r="26" spans="1:6" ht="31.5" x14ac:dyDescent="0.3">
      <c r="A26" s="378"/>
      <c r="B26" s="378"/>
      <c r="C26" s="378"/>
      <c r="D26" s="6" t="s">
        <v>15</v>
      </c>
      <c r="E26" s="6"/>
      <c r="F26" s="6"/>
    </row>
    <row r="27" spans="1:6" ht="31.5" x14ac:dyDescent="0.3">
      <c r="A27" s="378"/>
      <c r="B27" s="378"/>
      <c r="C27" s="378" t="s">
        <v>188</v>
      </c>
      <c r="D27" s="6" t="s">
        <v>13</v>
      </c>
      <c r="E27" s="6"/>
      <c r="F27" s="6"/>
    </row>
    <row r="28" spans="1:6" x14ac:dyDescent="0.3">
      <c r="A28" s="378"/>
      <c r="B28" s="378"/>
      <c r="C28" s="378"/>
      <c r="D28" s="6" t="s">
        <v>14</v>
      </c>
      <c r="E28" s="6"/>
      <c r="F28" s="6"/>
    </row>
    <row r="29" spans="1:6" ht="31.5" x14ac:dyDescent="0.3">
      <c r="A29" s="378"/>
      <c r="B29" s="378"/>
      <c r="C29" s="378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41" t="s">
        <v>196</v>
      </c>
      <c r="B33" s="541"/>
      <c r="C33" s="541"/>
      <c r="D33" s="541"/>
      <c r="E33" s="541"/>
      <c r="F33" s="541"/>
    </row>
    <row r="34" spans="1:12" x14ac:dyDescent="0.3">
      <c r="A34" s="3"/>
    </row>
    <row r="35" spans="1:12" s="1" customFormat="1" ht="52.5" customHeight="1" x14ac:dyDescent="0.3">
      <c r="A35" s="542" t="s">
        <v>19</v>
      </c>
      <c r="B35" s="542"/>
      <c r="C35" s="542"/>
      <c r="D35" s="542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M52"/>
  <sheetViews>
    <sheetView zoomScale="75" zoomScaleNormal="75" workbookViewId="0">
      <selection activeCell="M41" sqref="M41"/>
    </sheetView>
  </sheetViews>
  <sheetFormatPr defaultRowHeight="15.75" outlineLevelCol="1" x14ac:dyDescent="0.25"/>
  <cols>
    <col min="1" max="1" width="10.875" style="206" bestFit="1" customWidth="1"/>
    <col min="2" max="2" width="25.125" style="206" customWidth="1"/>
    <col min="3" max="3" width="11.5" style="206" customWidth="1"/>
    <col min="4" max="4" width="14.875" style="206" customWidth="1"/>
    <col min="5" max="5" width="10.5" style="206" customWidth="1" outlineLevel="1"/>
    <col min="6" max="6" width="10" style="206" customWidth="1" outlineLevel="1"/>
    <col min="7" max="7" width="9.75" style="206" customWidth="1"/>
    <col min="8" max="8" width="9.875" style="206" customWidth="1"/>
    <col min="9" max="9" width="9.5" style="206" customWidth="1"/>
    <col min="10" max="10" width="10" style="206" customWidth="1"/>
    <col min="11" max="11" width="10.75" style="206" customWidth="1"/>
    <col min="12" max="13" width="11.25" style="206" customWidth="1"/>
    <col min="14" max="261" width="9" style="1"/>
    <col min="262" max="262" width="10.875" style="1" bestFit="1" customWidth="1"/>
    <col min="263" max="263" width="25.125" style="1" customWidth="1"/>
    <col min="264" max="264" width="11.5" style="1" customWidth="1"/>
    <col min="265" max="265" width="14.875" style="1" customWidth="1"/>
    <col min="266" max="266" width="12.875" style="1" customWidth="1"/>
    <col min="267" max="267" width="12" style="1" customWidth="1"/>
    <col min="268" max="268" width="13.25" style="1" customWidth="1"/>
    <col min="269" max="269" width="13.375" style="1" customWidth="1"/>
    <col min="270" max="517" width="9" style="1"/>
    <col min="518" max="518" width="10.875" style="1" bestFit="1" customWidth="1"/>
    <col min="519" max="519" width="25.125" style="1" customWidth="1"/>
    <col min="520" max="520" width="11.5" style="1" customWidth="1"/>
    <col min="521" max="521" width="14.875" style="1" customWidth="1"/>
    <col min="522" max="522" width="12.875" style="1" customWidth="1"/>
    <col min="523" max="523" width="12" style="1" customWidth="1"/>
    <col min="524" max="524" width="13.25" style="1" customWidth="1"/>
    <col min="525" max="525" width="13.375" style="1" customWidth="1"/>
    <col min="526" max="773" width="9" style="1"/>
    <col min="774" max="774" width="10.875" style="1" bestFit="1" customWidth="1"/>
    <col min="775" max="775" width="25.125" style="1" customWidth="1"/>
    <col min="776" max="776" width="11.5" style="1" customWidth="1"/>
    <col min="777" max="777" width="14.875" style="1" customWidth="1"/>
    <col min="778" max="778" width="12.875" style="1" customWidth="1"/>
    <col min="779" max="779" width="12" style="1" customWidth="1"/>
    <col min="780" max="780" width="13.25" style="1" customWidth="1"/>
    <col min="781" max="781" width="13.375" style="1" customWidth="1"/>
    <col min="782" max="1029" width="9" style="1"/>
    <col min="1030" max="1030" width="10.875" style="1" bestFit="1" customWidth="1"/>
    <col min="1031" max="1031" width="25.125" style="1" customWidth="1"/>
    <col min="1032" max="1032" width="11.5" style="1" customWidth="1"/>
    <col min="1033" max="1033" width="14.875" style="1" customWidth="1"/>
    <col min="1034" max="1034" width="12.875" style="1" customWidth="1"/>
    <col min="1035" max="1035" width="12" style="1" customWidth="1"/>
    <col min="1036" max="1036" width="13.25" style="1" customWidth="1"/>
    <col min="1037" max="1037" width="13.375" style="1" customWidth="1"/>
    <col min="1038" max="1285" width="9" style="1"/>
    <col min="1286" max="1286" width="10.875" style="1" bestFit="1" customWidth="1"/>
    <col min="1287" max="1287" width="25.125" style="1" customWidth="1"/>
    <col min="1288" max="1288" width="11.5" style="1" customWidth="1"/>
    <col min="1289" max="1289" width="14.875" style="1" customWidth="1"/>
    <col min="1290" max="1290" width="12.875" style="1" customWidth="1"/>
    <col min="1291" max="1291" width="12" style="1" customWidth="1"/>
    <col min="1292" max="1292" width="13.25" style="1" customWidth="1"/>
    <col min="1293" max="1293" width="13.375" style="1" customWidth="1"/>
    <col min="1294" max="1541" width="9" style="1"/>
    <col min="1542" max="1542" width="10.875" style="1" bestFit="1" customWidth="1"/>
    <col min="1543" max="1543" width="25.125" style="1" customWidth="1"/>
    <col min="1544" max="1544" width="11.5" style="1" customWidth="1"/>
    <col min="1545" max="1545" width="14.875" style="1" customWidth="1"/>
    <col min="1546" max="1546" width="12.875" style="1" customWidth="1"/>
    <col min="1547" max="1547" width="12" style="1" customWidth="1"/>
    <col min="1548" max="1548" width="13.25" style="1" customWidth="1"/>
    <col min="1549" max="1549" width="13.375" style="1" customWidth="1"/>
    <col min="1550" max="1797" width="9" style="1"/>
    <col min="1798" max="1798" width="10.875" style="1" bestFit="1" customWidth="1"/>
    <col min="1799" max="1799" width="25.125" style="1" customWidth="1"/>
    <col min="1800" max="1800" width="11.5" style="1" customWidth="1"/>
    <col min="1801" max="1801" width="14.875" style="1" customWidth="1"/>
    <col min="1802" max="1802" width="12.875" style="1" customWidth="1"/>
    <col min="1803" max="1803" width="12" style="1" customWidth="1"/>
    <col min="1804" max="1804" width="13.25" style="1" customWidth="1"/>
    <col min="1805" max="1805" width="13.375" style="1" customWidth="1"/>
    <col min="1806" max="2053" width="9" style="1"/>
    <col min="2054" max="2054" width="10.875" style="1" bestFit="1" customWidth="1"/>
    <col min="2055" max="2055" width="25.125" style="1" customWidth="1"/>
    <col min="2056" max="2056" width="11.5" style="1" customWidth="1"/>
    <col min="2057" max="2057" width="14.875" style="1" customWidth="1"/>
    <col min="2058" max="2058" width="12.875" style="1" customWidth="1"/>
    <col min="2059" max="2059" width="12" style="1" customWidth="1"/>
    <col min="2060" max="2060" width="13.25" style="1" customWidth="1"/>
    <col min="2061" max="2061" width="13.375" style="1" customWidth="1"/>
    <col min="2062" max="2309" width="9" style="1"/>
    <col min="2310" max="2310" width="10.875" style="1" bestFit="1" customWidth="1"/>
    <col min="2311" max="2311" width="25.125" style="1" customWidth="1"/>
    <col min="2312" max="2312" width="11.5" style="1" customWidth="1"/>
    <col min="2313" max="2313" width="14.875" style="1" customWidth="1"/>
    <col min="2314" max="2314" width="12.875" style="1" customWidth="1"/>
    <col min="2315" max="2315" width="12" style="1" customWidth="1"/>
    <col min="2316" max="2316" width="13.25" style="1" customWidth="1"/>
    <col min="2317" max="2317" width="13.375" style="1" customWidth="1"/>
    <col min="2318" max="2565" width="9" style="1"/>
    <col min="2566" max="2566" width="10.875" style="1" bestFit="1" customWidth="1"/>
    <col min="2567" max="2567" width="25.125" style="1" customWidth="1"/>
    <col min="2568" max="2568" width="11.5" style="1" customWidth="1"/>
    <col min="2569" max="2569" width="14.875" style="1" customWidth="1"/>
    <col min="2570" max="2570" width="12.875" style="1" customWidth="1"/>
    <col min="2571" max="2571" width="12" style="1" customWidth="1"/>
    <col min="2572" max="2572" width="13.25" style="1" customWidth="1"/>
    <col min="2573" max="2573" width="13.375" style="1" customWidth="1"/>
    <col min="2574" max="2821" width="9" style="1"/>
    <col min="2822" max="2822" width="10.875" style="1" bestFit="1" customWidth="1"/>
    <col min="2823" max="2823" width="25.125" style="1" customWidth="1"/>
    <col min="2824" max="2824" width="11.5" style="1" customWidth="1"/>
    <col min="2825" max="2825" width="14.875" style="1" customWidth="1"/>
    <col min="2826" max="2826" width="12.875" style="1" customWidth="1"/>
    <col min="2827" max="2827" width="12" style="1" customWidth="1"/>
    <col min="2828" max="2828" width="13.25" style="1" customWidth="1"/>
    <col min="2829" max="2829" width="13.375" style="1" customWidth="1"/>
    <col min="2830" max="3077" width="9" style="1"/>
    <col min="3078" max="3078" width="10.875" style="1" bestFit="1" customWidth="1"/>
    <col min="3079" max="3079" width="25.125" style="1" customWidth="1"/>
    <col min="3080" max="3080" width="11.5" style="1" customWidth="1"/>
    <col min="3081" max="3081" width="14.875" style="1" customWidth="1"/>
    <col min="3082" max="3082" width="12.875" style="1" customWidth="1"/>
    <col min="3083" max="3083" width="12" style="1" customWidth="1"/>
    <col min="3084" max="3084" width="13.25" style="1" customWidth="1"/>
    <col min="3085" max="3085" width="13.375" style="1" customWidth="1"/>
    <col min="3086" max="3333" width="9" style="1"/>
    <col min="3334" max="3334" width="10.875" style="1" bestFit="1" customWidth="1"/>
    <col min="3335" max="3335" width="25.125" style="1" customWidth="1"/>
    <col min="3336" max="3336" width="11.5" style="1" customWidth="1"/>
    <col min="3337" max="3337" width="14.875" style="1" customWidth="1"/>
    <col min="3338" max="3338" width="12.875" style="1" customWidth="1"/>
    <col min="3339" max="3339" width="12" style="1" customWidth="1"/>
    <col min="3340" max="3340" width="13.25" style="1" customWidth="1"/>
    <col min="3341" max="3341" width="13.375" style="1" customWidth="1"/>
    <col min="3342" max="3589" width="9" style="1"/>
    <col min="3590" max="3590" width="10.875" style="1" bestFit="1" customWidth="1"/>
    <col min="3591" max="3591" width="25.125" style="1" customWidth="1"/>
    <col min="3592" max="3592" width="11.5" style="1" customWidth="1"/>
    <col min="3593" max="3593" width="14.875" style="1" customWidth="1"/>
    <col min="3594" max="3594" width="12.875" style="1" customWidth="1"/>
    <col min="3595" max="3595" width="12" style="1" customWidth="1"/>
    <col min="3596" max="3596" width="13.25" style="1" customWidth="1"/>
    <col min="3597" max="3597" width="13.375" style="1" customWidth="1"/>
    <col min="3598" max="3845" width="9" style="1"/>
    <col min="3846" max="3846" width="10.875" style="1" bestFit="1" customWidth="1"/>
    <col min="3847" max="3847" width="25.125" style="1" customWidth="1"/>
    <col min="3848" max="3848" width="11.5" style="1" customWidth="1"/>
    <col min="3849" max="3849" width="14.875" style="1" customWidth="1"/>
    <col min="3850" max="3850" width="12.875" style="1" customWidth="1"/>
    <col min="3851" max="3851" width="12" style="1" customWidth="1"/>
    <col min="3852" max="3852" width="13.25" style="1" customWidth="1"/>
    <col min="3853" max="3853" width="13.375" style="1" customWidth="1"/>
    <col min="3854" max="4101" width="9" style="1"/>
    <col min="4102" max="4102" width="10.875" style="1" bestFit="1" customWidth="1"/>
    <col min="4103" max="4103" width="25.125" style="1" customWidth="1"/>
    <col min="4104" max="4104" width="11.5" style="1" customWidth="1"/>
    <col min="4105" max="4105" width="14.875" style="1" customWidth="1"/>
    <col min="4106" max="4106" width="12.875" style="1" customWidth="1"/>
    <col min="4107" max="4107" width="12" style="1" customWidth="1"/>
    <col min="4108" max="4108" width="13.25" style="1" customWidth="1"/>
    <col min="4109" max="4109" width="13.375" style="1" customWidth="1"/>
    <col min="4110" max="4357" width="9" style="1"/>
    <col min="4358" max="4358" width="10.875" style="1" bestFit="1" customWidth="1"/>
    <col min="4359" max="4359" width="25.125" style="1" customWidth="1"/>
    <col min="4360" max="4360" width="11.5" style="1" customWidth="1"/>
    <col min="4361" max="4361" width="14.875" style="1" customWidth="1"/>
    <col min="4362" max="4362" width="12.875" style="1" customWidth="1"/>
    <col min="4363" max="4363" width="12" style="1" customWidth="1"/>
    <col min="4364" max="4364" width="13.25" style="1" customWidth="1"/>
    <col min="4365" max="4365" width="13.375" style="1" customWidth="1"/>
    <col min="4366" max="4613" width="9" style="1"/>
    <col min="4614" max="4614" width="10.875" style="1" bestFit="1" customWidth="1"/>
    <col min="4615" max="4615" width="25.125" style="1" customWidth="1"/>
    <col min="4616" max="4616" width="11.5" style="1" customWidth="1"/>
    <col min="4617" max="4617" width="14.875" style="1" customWidth="1"/>
    <col min="4618" max="4618" width="12.875" style="1" customWidth="1"/>
    <col min="4619" max="4619" width="12" style="1" customWidth="1"/>
    <col min="4620" max="4620" width="13.25" style="1" customWidth="1"/>
    <col min="4621" max="4621" width="13.375" style="1" customWidth="1"/>
    <col min="4622" max="4869" width="9" style="1"/>
    <col min="4870" max="4870" width="10.875" style="1" bestFit="1" customWidth="1"/>
    <col min="4871" max="4871" width="25.125" style="1" customWidth="1"/>
    <col min="4872" max="4872" width="11.5" style="1" customWidth="1"/>
    <col min="4873" max="4873" width="14.875" style="1" customWidth="1"/>
    <col min="4874" max="4874" width="12.875" style="1" customWidth="1"/>
    <col min="4875" max="4875" width="12" style="1" customWidth="1"/>
    <col min="4876" max="4876" width="13.25" style="1" customWidth="1"/>
    <col min="4877" max="4877" width="13.375" style="1" customWidth="1"/>
    <col min="4878" max="5125" width="9" style="1"/>
    <col min="5126" max="5126" width="10.875" style="1" bestFit="1" customWidth="1"/>
    <col min="5127" max="5127" width="25.125" style="1" customWidth="1"/>
    <col min="5128" max="5128" width="11.5" style="1" customWidth="1"/>
    <col min="5129" max="5129" width="14.875" style="1" customWidth="1"/>
    <col min="5130" max="5130" width="12.875" style="1" customWidth="1"/>
    <col min="5131" max="5131" width="12" style="1" customWidth="1"/>
    <col min="5132" max="5132" width="13.25" style="1" customWidth="1"/>
    <col min="5133" max="5133" width="13.375" style="1" customWidth="1"/>
    <col min="5134" max="5381" width="9" style="1"/>
    <col min="5382" max="5382" width="10.875" style="1" bestFit="1" customWidth="1"/>
    <col min="5383" max="5383" width="25.125" style="1" customWidth="1"/>
    <col min="5384" max="5384" width="11.5" style="1" customWidth="1"/>
    <col min="5385" max="5385" width="14.875" style="1" customWidth="1"/>
    <col min="5386" max="5386" width="12.875" style="1" customWidth="1"/>
    <col min="5387" max="5387" width="12" style="1" customWidth="1"/>
    <col min="5388" max="5388" width="13.25" style="1" customWidth="1"/>
    <col min="5389" max="5389" width="13.375" style="1" customWidth="1"/>
    <col min="5390" max="5637" width="9" style="1"/>
    <col min="5638" max="5638" width="10.875" style="1" bestFit="1" customWidth="1"/>
    <col min="5639" max="5639" width="25.125" style="1" customWidth="1"/>
    <col min="5640" max="5640" width="11.5" style="1" customWidth="1"/>
    <col min="5641" max="5641" width="14.875" style="1" customWidth="1"/>
    <col min="5642" max="5642" width="12.875" style="1" customWidth="1"/>
    <col min="5643" max="5643" width="12" style="1" customWidth="1"/>
    <col min="5644" max="5644" width="13.25" style="1" customWidth="1"/>
    <col min="5645" max="5645" width="13.375" style="1" customWidth="1"/>
    <col min="5646" max="5893" width="9" style="1"/>
    <col min="5894" max="5894" width="10.875" style="1" bestFit="1" customWidth="1"/>
    <col min="5895" max="5895" width="25.125" style="1" customWidth="1"/>
    <col min="5896" max="5896" width="11.5" style="1" customWidth="1"/>
    <col min="5897" max="5897" width="14.875" style="1" customWidth="1"/>
    <col min="5898" max="5898" width="12.875" style="1" customWidth="1"/>
    <col min="5899" max="5899" width="12" style="1" customWidth="1"/>
    <col min="5900" max="5900" width="13.25" style="1" customWidth="1"/>
    <col min="5901" max="5901" width="13.375" style="1" customWidth="1"/>
    <col min="5902" max="6149" width="9" style="1"/>
    <col min="6150" max="6150" width="10.875" style="1" bestFit="1" customWidth="1"/>
    <col min="6151" max="6151" width="25.125" style="1" customWidth="1"/>
    <col min="6152" max="6152" width="11.5" style="1" customWidth="1"/>
    <col min="6153" max="6153" width="14.875" style="1" customWidth="1"/>
    <col min="6154" max="6154" width="12.875" style="1" customWidth="1"/>
    <col min="6155" max="6155" width="12" style="1" customWidth="1"/>
    <col min="6156" max="6156" width="13.25" style="1" customWidth="1"/>
    <col min="6157" max="6157" width="13.375" style="1" customWidth="1"/>
    <col min="6158" max="6405" width="9" style="1"/>
    <col min="6406" max="6406" width="10.875" style="1" bestFit="1" customWidth="1"/>
    <col min="6407" max="6407" width="25.125" style="1" customWidth="1"/>
    <col min="6408" max="6408" width="11.5" style="1" customWidth="1"/>
    <col min="6409" max="6409" width="14.875" style="1" customWidth="1"/>
    <col min="6410" max="6410" width="12.875" style="1" customWidth="1"/>
    <col min="6411" max="6411" width="12" style="1" customWidth="1"/>
    <col min="6412" max="6412" width="13.25" style="1" customWidth="1"/>
    <col min="6413" max="6413" width="13.375" style="1" customWidth="1"/>
    <col min="6414" max="6661" width="9" style="1"/>
    <col min="6662" max="6662" width="10.875" style="1" bestFit="1" customWidth="1"/>
    <col min="6663" max="6663" width="25.125" style="1" customWidth="1"/>
    <col min="6664" max="6664" width="11.5" style="1" customWidth="1"/>
    <col min="6665" max="6665" width="14.875" style="1" customWidth="1"/>
    <col min="6666" max="6666" width="12.875" style="1" customWidth="1"/>
    <col min="6667" max="6667" width="12" style="1" customWidth="1"/>
    <col min="6668" max="6668" width="13.25" style="1" customWidth="1"/>
    <col min="6669" max="6669" width="13.375" style="1" customWidth="1"/>
    <col min="6670" max="6917" width="9" style="1"/>
    <col min="6918" max="6918" width="10.875" style="1" bestFit="1" customWidth="1"/>
    <col min="6919" max="6919" width="25.125" style="1" customWidth="1"/>
    <col min="6920" max="6920" width="11.5" style="1" customWidth="1"/>
    <col min="6921" max="6921" width="14.875" style="1" customWidth="1"/>
    <col min="6922" max="6922" width="12.875" style="1" customWidth="1"/>
    <col min="6923" max="6923" width="12" style="1" customWidth="1"/>
    <col min="6924" max="6924" width="13.25" style="1" customWidth="1"/>
    <col min="6925" max="6925" width="13.375" style="1" customWidth="1"/>
    <col min="6926" max="7173" width="9" style="1"/>
    <col min="7174" max="7174" width="10.875" style="1" bestFit="1" customWidth="1"/>
    <col min="7175" max="7175" width="25.125" style="1" customWidth="1"/>
    <col min="7176" max="7176" width="11.5" style="1" customWidth="1"/>
    <col min="7177" max="7177" width="14.875" style="1" customWidth="1"/>
    <col min="7178" max="7178" width="12.875" style="1" customWidth="1"/>
    <col min="7179" max="7179" width="12" style="1" customWidth="1"/>
    <col min="7180" max="7180" width="13.25" style="1" customWidth="1"/>
    <col min="7181" max="7181" width="13.375" style="1" customWidth="1"/>
    <col min="7182" max="7429" width="9" style="1"/>
    <col min="7430" max="7430" width="10.875" style="1" bestFit="1" customWidth="1"/>
    <col min="7431" max="7431" width="25.125" style="1" customWidth="1"/>
    <col min="7432" max="7432" width="11.5" style="1" customWidth="1"/>
    <col min="7433" max="7433" width="14.875" style="1" customWidth="1"/>
    <col min="7434" max="7434" width="12.875" style="1" customWidth="1"/>
    <col min="7435" max="7435" width="12" style="1" customWidth="1"/>
    <col min="7436" max="7436" width="13.25" style="1" customWidth="1"/>
    <col min="7437" max="7437" width="13.375" style="1" customWidth="1"/>
    <col min="7438" max="7685" width="9" style="1"/>
    <col min="7686" max="7686" width="10.875" style="1" bestFit="1" customWidth="1"/>
    <col min="7687" max="7687" width="25.125" style="1" customWidth="1"/>
    <col min="7688" max="7688" width="11.5" style="1" customWidth="1"/>
    <col min="7689" max="7689" width="14.875" style="1" customWidth="1"/>
    <col min="7690" max="7690" width="12.875" style="1" customWidth="1"/>
    <col min="7691" max="7691" width="12" style="1" customWidth="1"/>
    <col min="7692" max="7692" width="13.25" style="1" customWidth="1"/>
    <col min="7693" max="7693" width="13.375" style="1" customWidth="1"/>
    <col min="7694" max="7941" width="9" style="1"/>
    <col min="7942" max="7942" width="10.875" style="1" bestFit="1" customWidth="1"/>
    <col min="7943" max="7943" width="25.125" style="1" customWidth="1"/>
    <col min="7944" max="7944" width="11.5" style="1" customWidth="1"/>
    <col min="7945" max="7945" width="14.875" style="1" customWidth="1"/>
    <col min="7946" max="7946" width="12.875" style="1" customWidth="1"/>
    <col min="7947" max="7947" width="12" style="1" customWidth="1"/>
    <col min="7948" max="7948" width="13.25" style="1" customWidth="1"/>
    <col min="7949" max="7949" width="13.375" style="1" customWidth="1"/>
    <col min="7950" max="8197" width="9" style="1"/>
    <col min="8198" max="8198" width="10.875" style="1" bestFit="1" customWidth="1"/>
    <col min="8199" max="8199" width="25.125" style="1" customWidth="1"/>
    <col min="8200" max="8200" width="11.5" style="1" customWidth="1"/>
    <col min="8201" max="8201" width="14.875" style="1" customWidth="1"/>
    <col min="8202" max="8202" width="12.875" style="1" customWidth="1"/>
    <col min="8203" max="8203" width="12" style="1" customWidth="1"/>
    <col min="8204" max="8204" width="13.25" style="1" customWidth="1"/>
    <col min="8205" max="8205" width="13.375" style="1" customWidth="1"/>
    <col min="8206" max="8453" width="9" style="1"/>
    <col min="8454" max="8454" width="10.875" style="1" bestFit="1" customWidth="1"/>
    <col min="8455" max="8455" width="25.125" style="1" customWidth="1"/>
    <col min="8456" max="8456" width="11.5" style="1" customWidth="1"/>
    <col min="8457" max="8457" width="14.875" style="1" customWidth="1"/>
    <col min="8458" max="8458" width="12.875" style="1" customWidth="1"/>
    <col min="8459" max="8459" width="12" style="1" customWidth="1"/>
    <col min="8460" max="8460" width="13.25" style="1" customWidth="1"/>
    <col min="8461" max="8461" width="13.375" style="1" customWidth="1"/>
    <col min="8462" max="8709" width="9" style="1"/>
    <col min="8710" max="8710" width="10.875" style="1" bestFit="1" customWidth="1"/>
    <col min="8711" max="8711" width="25.125" style="1" customWidth="1"/>
    <col min="8712" max="8712" width="11.5" style="1" customWidth="1"/>
    <col min="8713" max="8713" width="14.875" style="1" customWidth="1"/>
    <col min="8714" max="8714" width="12.875" style="1" customWidth="1"/>
    <col min="8715" max="8715" width="12" style="1" customWidth="1"/>
    <col min="8716" max="8716" width="13.25" style="1" customWidth="1"/>
    <col min="8717" max="8717" width="13.375" style="1" customWidth="1"/>
    <col min="8718" max="8965" width="9" style="1"/>
    <col min="8966" max="8966" width="10.875" style="1" bestFit="1" customWidth="1"/>
    <col min="8967" max="8967" width="25.125" style="1" customWidth="1"/>
    <col min="8968" max="8968" width="11.5" style="1" customWidth="1"/>
    <col min="8969" max="8969" width="14.875" style="1" customWidth="1"/>
    <col min="8970" max="8970" width="12.875" style="1" customWidth="1"/>
    <col min="8971" max="8971" width="12" style="1" customWidth="1"/>
    <col min="8972" max="8972" width="13.25" style="1" customWidth="1"/>
    <col min="8973" max="8973" width="13.375" style="1" customWidth="1"/>
    <col min="8974" max="9221" width="9" style="1"/>
    <col min="9222" max="9222" width="10.875" style="1" bestFit="1" customWidth="1"/>
    <col min="9223" max="9223" width="25.125" style="1" customWidth="1"/>
    <col min="9224" max="9224" width="11.5" style="1" customWidth="1"/>
    <col min="9225" max="9225" width="14.875" style="1" customWidth="1"/>
    <col min="9226" max="9226" width="12.875" style="1" customWidth="1"/>
    <col min="9227" max="9227" width="12" style="1" customWidth="1"/>
    <col min="9228" max="9228" width="13.25" style="1" customWidth="1"/>
    <col min="9229" max="9229" width="13.375" style="1" customWidth="1"/>
    <col min="9230" max="9477" width="9" style="1"/>
    <col min="9478" max="9478" width="10.875" style="1" bestFit="1" customWidth="1"/>
    <col min="9479" max="9479" width="25.125" style="1" customWidth="1"/>
    <col min="9480" max="9480" width="11.5" style="1" customWidth="1"/>
    <col min="9481" max="9481" width="14.875" style="1" customWidth="1"/>
    <col min="9482" max="9482" width="12.875" style="1" customWidth="1"/>
    <col min="9483" max="9483" width="12" style="1" customWidth="1"/>
    <col min="9484" max="9484" width="13.25" style="1" customWidth="1"/>
    <col min="9485" max="9485" width="13.375" style="1" customWidth="1"/>
    <col min="9486" max="9733" width="9" style="1"/>
    <col min="9734" max="9734" width="10.875" style="1" bestFit="1" customWidth="1"/>
    <col min="9735" max="9735" width="25.125" style="1" customWidth="1"/>
    <col min="9736" max="9736" width="11.5" style="1" customWidth="1"/>
    <col min="9737" max="9737" width="14.875" style="1" customWidth="1"/>
    <col min="9738" max="9738" width="12.875" style="1" customWidth="1"/>
    <col min="9739" max="9739" width="12" style="1" customWidth="1"/>
    <col min="9740" max="9740" width="13.25" style="1" customWidth="1"/>
    <col min="9741" max="9741" width="13.375" style="1" customWidth="1"/>
    <col min="9742" max="9989" width="9" style="1"/>
    <col min="9990" max="9990" width="10.875" style="1" bestFit="1" customWidth="1"/>
    <col min="9991" max="9991" width="25.125" style="1" customWidth="1"/>
    <col min="9992" max="9992" width="11.5" style="1" customWidth="1"/>
    <col min="9993" max="9993" width="14.875" style="1" customWidth="1"/>
    <col min="9994" max="9994" width="12.875" style="1" customWidth="1"/>
    <col min="9995" max="9995" width="12" style="1" customWidth="1"/>
    <col min="9996" max="9996" width="13.25" style="1" customWidth="1"/>
    <col min="9997" max="9997" width="13.375" style="1" customWidth="1"/>
    <col min="9998" max="10245" width="9" style="1"/>
    <col min="10246" max="10246" width="10.875" style="1" bestFit="1" customWidth="1"/>
    <col min="10247" max="10247" width="25.12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1" width="12" style="1" customWidth="1"/>
    <col min="10252" max="10252" width="13.25" style="1" customWidth="1"/>
    <col min="10253" max="10253" width="13.375" style="1" customWidth="1"/>
    <col min="10254" max="10501" width="9" style="1"/>
    <col min="10502" max="10502" width="10.875" style="1" bestFit="1" customWidth="1"/>
    <col min="10503" max="10503" width="25.12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7" width="12" style="1" customWidth="1"/>
    <col min="10508" max="10508" width="13.25" style="1" customWidth="1"/>
    <col min="10509" max="10509" width="13.375" style="1" customWidth="1"/>
    <col min="10510" max="10757" width="9" style="1"/>
    <col min="10758" max="10758" width="10.875" style="1" bestFit="1" customWidth="1"/>
    <col min="10759" max="10759" width="25.12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3" width="12" style="1" customWidth="1"/>
    <col min="10764" max="10764" width="13.25" style="1" customWidth="1"/>
    <col min="10765" max="10765" width="13.375" style="1" customWidth="1"/>
    <col min="10766" max="11013" width="9" style="1"/>
    <col min="11014" max="11014" width="10.875" style="1" bestFit="1" customWidth="1"/>
    <col min="11015" max="11015" width="25.12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19" width="12" style="1" customWidth="1"/>
    <col min="11020" max="11020" width="13.25" style="1" customWidth="1"/>
    <col min="11021" max="11021" width="13.375" style="1" customWidth="1"/>
    <col min="11022" max="11269" width="9" style="1"/>
    <col min="11270" max="11270" width="10.875" style="1" bestFit="1" customWidth="1"/>
    <col min="11271" max="11271" width="25.12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5" width="12" style="1" customWidth="1"/>
    <col min="11276" max="11276" width="13.25" style="1" customWidth="1"/>
    <col min="11277" max="11277" width="13.375" style="1" customWidth="1"/>
    <col min="11278" max="11525" width="9" style="1"/>
    <col min="11526" max="11526" width="10.875" style="1" bestFit="1" customWidth="1"/>
    <col min="11527" max="11527" width="25.12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1" width="12" style="1" customWidth="1"/>
    <col min="11532" max="11532" width="13.25" style="1" customWidth="1"/>
    <col min="11533" max="11533" width="13.375" style="1" customWidth="1"/>
    <col min="11534" max="11781" width="9" style="1"/>
    <col min="11782" max="11782" width="10.875" style="1" bestFit="1" customWidth="1"/>
    <col min="11783" max="11783" width="25.12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7" width="12" style="1" customWidth="1"/>
    <col min="11788" max="11788" width="13.25" style="1" customWidth="1"/>
    <col min="11789" max="11789" width="13.375" style="1" customWidth="1"/>
    <col min="11790" max="12037" width="9" style="1"/>
    <col min="12038" max="12038" width="10.875" style="1" bestFit="1" customWidth="1"/>
    <col min="12039" max="12039" width="25.12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3" width="12" style="1" customWidth="1"/>
    <col min="12044" max="12044" width="13.25" style="1" customWidth="1"/>
    <col min="12045" max="12045" width="13.375" style="1" customWidth="1"/>
    <col min="12046" max="12293" width="9" style="1"/>
    <col min="12294" max="12294" width="10.875" style="1" bestFit="1" customWidth="1"/>
    <col min="12295" max="12295" width="25.12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299" width="12" style="1" customWidth="1"/>
    <col min="12300" max="12300" width="13.25" style="1" customWidth="1"/>
    <col min="12301" max="12301" width="13.375" style="1" customWidth="1"/>
    <col min="12302" max="12549" width="9" style="1"/>
    <col min="12550" max="12550" width="10.875" style="1" bestFit="1" customWidth="1"/>
    <col min="12551" max="12551" width="25.12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5" width="12" style="1" customWidth="1"/>
    <col min="12556" max="12556" width="13.25" style="1" customWidth="1"/>
    <col min="12557" max="12557" width="13.375" style="1" customWidth="1"/>
    <col min="12558" max="12805" width="9" style="1"/>
    <col min="12806" max="12806" width="10.875" style="1" bestFit="1" customWidth="1"/>
    <col min="12807" max="12807" width="25.12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1" width="12" style="1" customWidth="1"/>
    <col min="12812" max="12812" width="13.25" style="1" customWidth="1"/>
    <col min="12813" max="12813" width="13.375" style="1" customWidth="1"/>
    <col min="12814" max="13061" width="9" style="1"/>
    <col min="13062" max="13062" width="10.875" style="1" bestFit="1" customWidth="1"/>
    <col min="13063" max="13063" width="25.12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7" width="12" style="1" customWidth="1"/>
    <col min="13068" max="13068" width="13.25" style="1" customWidth="1"/>
    <col min="13069" max="13069" width="13.375" style="1" customWidth="1"/>
    <col min="13070" max="13317" width="9" style="1"/>
    <col min="13318" max="13318" width="10.875" style="1" bestFit="1" customWidth="1"/>
    <col min="13319" max="13319" width="25.12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3" width="12" style="1" customWidth="1"/>
    <col min="13324" max="13324" width="13.25" style="1" customWidth="1"/>
    <col min="13325" max="13325" width="13.375" style="1" customWidth="1"/>
    <col min="13326" max="13573" width="9" style="1"/>
    <col min="13574" max="13574" width="10.875" style="1" bestFit="1" customWidth="1"/>
    <col min="13575" max="13575" width="25.12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79" width="12" style="1" customWidth="1"/>
    <col min="13580" max="13580" width="13.25" style="1" customWidth="1"/>
    <col min="13581" max="13581" width="13.375" style="1" customWidth="1"/>
    <col min="13582" max="13829" width="9" style="1"/>
    <col min="13830" max="13830" width="10.875" style="1" bestFit="1" customWidth="1"/>
    <col min="13831" max="13831" width="25.12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5" width="12" style="1" customWidth="1"/>
    <col min="13836" max="13836" width="13.25" style="1" customWidth="1"/>
    <col min="13837" max="13837" width="13.375" style="1" customWidth="1"/>
    <col min="13838" max="14085" width="9" style="1"/>
    <col min="14086" max="14086" width="10.875" style="1" bestFit="1" customWidth="1"/>
    <col min="14087" max="14087" width="25.12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1" width="12" style="1" customWidth="1"/>
    <col min="14092" max="14092" width="13.25" style="1" customWidth="1"/>
    <col min="14093" max="14093" width="13.375" style="1" customWidth="1"/>
    <col min="14094" max="14341" width="9" style="1"/>
    <col min="14342" max="14342" width="10.875" style="1" bestFit="1" customWidth="1"/>
    <col min="14343" max="14343" width="25.12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7" width="12" style="1" customWidth="1"/>
    <col min="14348" max="14348" width="13.25" style="1" customWidth="1"/>
    <col min="14349" max="14349" width="13.375" style="1" customWidth="1"/>
    <col min="14350" max="14597" width="9" style="1"/>
    <col min="14598" max="14598" width="10.875" style="1" bestFit="1" customWidth="1"/>
    <col min="14599" max="14599" width="25.12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3" width="12" style="1" customWidth="1"/>
    <col min="14604" max="14604" width="13.25" style="1" customWidth="1"/>
    <col min="14605" max="14605" width="13.375" style="1" customWidth="1"/>
    <col min="14606" max="14853" width="9" style="1"/>
    <col min="14854" max="14854" width="10.875" style="1" bestFit="1" customWidth="1"/>
    <col min="14855" max="14855" width="25.12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59" width="12" style="1" customWidth="1"/>
    <col min="14860" max="14860" width="13.25" style="1" customWidth="1"/>
    <col min="14861" max="14861" width="13.375" style="1" customWidth="1"/>
    <col min="14862" max="15109" width="9" style="1"/>
    <col min="15110" max="15110" width="10.875" style="1" bestFit="1" customWidth="1"/>
    <col min="15111" max="15111" width="25.12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5" width="12" style="1" customWidth="1"/>
    <col min="15116" max="15116" width="13.25" style="1" customWidth="1"/>
    <col min="15117" max="15117" width="13.375" style="1" customWidth="1"/>
    <col min="15118" max="15365" width="9" style="1"/>
    <col min="15366" max="15366" width="10.875" style="1" bestFit="1" customWidth="1"/>
    <col min="15367" max="15367" width="25.12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1" width="12" style="1" customWidth="1"/>
    <col min="15372" max="15372" width="13.25" style="1" customWidth="1"/>
    <col min="15373" max="15373" width="13.375" style="1" customWidth="1"/>
    <col min="15374" max="15621" width="9" style="1"/>
    <col min="15622" max="15622" width="10.875" style="1" bestFit="1" customWidth="1"/>
    <col min="15623" max="15623" width="25.12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7" width="12" style="1" customWidth="1"/>
    <col min="15628" max="15628" width="13.25" style="1" customWidth="1"/>
    <col min="15629" max="15629" width="13.375" style="1" customWidth="1"/>
    <col min="15630" max="15877" width="9" style="1"/>
    <col min="15878" max="15878" width="10.875" style="1" bestFit="1" customWidth="1"/>
    <col min="15879" max="15879" width="25.12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3" width="12" style="1" customWidth="1"/>
    <col min="15884" max="15884" width="13.25" style="1" customWidth="1"/>
    <col min="15885" max="15885" width="13.375" style="1" customWidth="1"/>
    <col min="15886" max="16133" width="9" style="1"/>
    <col min="16134" max="16134" width="10.875" style="1" bestFit="1" customWidth="1"/>
    <col min="16135" max="16135" width="25.12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39" width="12" style="1" customWidth="1"/>
    <col min="16140" max="16140" width="13.25" style="1" customWidth="1"/>
    <col min="16141" max="16141" width="13.375" style="1" customWidth="1"/>
    <col min="16142" max="16384" width="9" style="1"/>
  </cols>
  <sheetData>
    <row r="1" spans="1:13" ht="18.75" x14ac:dyDescent="0.25">
      <c r="F1" s="209"/>
      <c r="G1" s="373" t="s">
        <v>427</v>
      </c>
      <c r="H1" s="373"/>
      <c r="I1" s="373"/>
      <c r="J1" s="373"/>
      <c r="K1" s="373"/>
      <c r="L1" s="373"/>
      <c r="M1" s="373"/>
    </row>
    <row r="2" spans="1:13" ht="43.5" customHeight="1" x14ac:dyDescent="0.25">
      <c r="F2" s="209"/>
      <c r="G2" s="374" t="s">
        <v>487</v>
      </c>
      <c r="H2" s="374"/>
      <c r="I2" s="374"/>
      <c r="J2" s="374"/>
      <c r="K2" s="374"/>
      <c r="L2" s="374"/>
      <c r="M2" s="374"/>
    </row>
    <row r="3" spans="1:13" ht="18.75" x14ac:dyDescent="0.25">
      <c r="F3" s="209"/>
    </row>
    <row r="4" spans="1:13" ht="18.75" hidden="1" x14ac:dyDescent="0.25">
      <c r="F4" s="209"/>
    </row>
    <row r="5" spans="1:13" ht="18.75" hidden="1" x14ac:dyDescent="0.25">
      <c r="F5" s="209"/>
    </row>
    <row r="6" spans="1:13" ht="18.75" hidden="1" x14ac:dyDescent="0.25">
      <c r="A6" s="209"/>
    </row>
    <row r="7" spans="1:13" ht="18.75" hidden="1" x14ac:dyDescent="0.25">
      <c r="A7" s="209"/>
    </row>
    <row r="8" spans="1:13" ht="18.75" hidden="1" x14ac:dyDescent="0.25">
      <c r="A8" s="209"/>
    </row>
    <row r="9" spans="1:13" ht="18.75" x14ac:dyDescent="0.25">
      <c r="A9" s="210"/>
    </row>
    <row r="10" spans="1:13" ht="18.75" x14ac:dyDescent="0.25">
      <c r="A10" s="371" t="s">
        <v>26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</row>
    <row r="11" spans="1:13" ht="18.75" x14ac:dyDescent="0.25">
      <c r="A11" s="371" t="s">
        <v>113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</row>
    <row r="12" spans="1:13" ht="18.75" x14ac:dyDescent="0.25">
      <c r="A12" s="210"/>
    </row>
    <row r="13" spans="1:13" ht="15.75" customHeight="1" x14ac:dyDescent="0.25">
      <c r="A13" s="372" t="s">
        <v>55</v>
      </c>
      <c r="B13" s="372" t="s">
        <v>110</v>
      </c>
      <c r="C13" s="372" t="s">
        <v>27</v>
      </c>
      <c r="D13" s="372" t="s">
        <v>111</v>
      </c>
      <c r="E13" s="372" t="s">
        <v>112</v>
      </c>
      <c r="F13" s="372"/>
      <c r="G13" s="372"/>
      <c r="H13" s="372"/>
      <c r="I13" s="372"/>
      <c r="J13" s="372"/>
      <c r="K13" s="372"/>
      <c r="L13" s="372"/>
      <c r="M13" s="372"/>
    </row>
    <row r="14" spans="1:13" x14ac:dyDescent="0.25">
      <c r="A14" s="372"/>
      <c r="B14" s="372"/>
      <c r="C14" s="372"/>
      <c r="D14" s="372"/>
      <c r="E14" s="211">
        <v>2016</v>
      </c>
      <c r="F14" s="313">
        <v>2017</v>
      </c>
      <c r="G14" s="313">
        <v>2018</v>
      </c>
      <c r="H14" s="313">
        <v>2019</v>
      </c>
      <c r="I14" s="313">
        <v>2020</v>
      </c>
      <c r="J14" s="313">
        <v>2021</v>
      </c>
      <c r="K14" s="313">
        <v>2022</v>
      </c>
      <c r="L14" s="334">
        <v>2023</v>
      </c>
      <c r="M14" s="313">
        <v>2024</v>
      </c>
    </row>
    <row r="15" spans="1:13" x14ac:dyDescent="0.25">
      <c r="A15" s="313">
        <v>1</v>
      </c>
      <c r="B15" s="313">
        <v>2</v>
      </c>
      <c r="C15" s="313">
        <v>3</v>
      </c>
      <c r="D15" s="313">
        <v>4</v>
      </c>
      <c r="E15" s="313">
        <v>5</v>
      </c>
      <c r="F15" s="313">
        <v>6</v>
      </c>
      <c r="G15" s="313">
        <v>7</v>
      </c>
      <c r="H15" s="313">
        <v>8</v>
      </c>
      <c r="I15" s="313">
        <v>9</v>
      </c>
      <c r="J15" s="313">
        <v>10</v>
      </c>
      <c r="K15" s="313">
        <v>11</v>
      </c>
      <c r="L15" s="334">
        <v>12</v>
      </c>
      <c r="M15" s="313">
        <v>13</v>
      </c>
    </row>
    <row r="16" spans="1:13" ht="53.25" hidden="1" customHeight="1" x14ac:dyDescent="0.25">
      <c r="A16" s="364" t="s">
        <v>430</v>
      </c>
      <c r="B16" s="364"/>
      <c r="C16" s="364"/>
      <c r="D16" s="364"/>
      <c r="E16" s="364"/>
      <c r="F16" s="364"/>
      <c r="G16" s="364"/>
      <c r="H16" s="316"/>
      <c r="I16" s="316"/>
      <c r="J16" s="316"/>
      <c r="K16" s="316"/>
      <c r="L16" s="337"/>
      <c r="M16" s="316"/>
    </row>
    <row r="17" spans="1:13" ht="110.25" hidden="1" customHeight="1" x14ac:dyDescent="0.25">
      <c r="A17" s="212">
        <v>1</v>
      </c>
      <c r="B17" s="213" t="s">
        <v>431</v>
      </c>
      <c r="C17" s="214" t="s">
        <v>207</v>
      </c>
      <c r="D17" s="215" t="s">
        <v>432</v>
      </c>
      <c r="E17" s="216">
        <v>92.2</v>
      </c>
      <c r="F17" s="216">
        <v>95</v>
      </c>
      <c r="G17" s="216">
        <v>95</v>
      </c>
      <c r="H17" s="216"/>
      <c r="I17" s="216">
        <v>97</v>
      </c>
      <c r="J17" s="216">
        <v>97</v>
      </c>
      <c r="K17" s="216">
        <v>97</v>
      </c>
      <c r="L17" s="216">
        <v>97</v>
      </c>
      <c r="M17" s="216">
        <v>97</v>
      </c>
    </row>
    <row r="18" spans="1:13" ht="267.75" hidden="1" customHeight="1" x14ac:dyDescent="0.25">
      <c r="A18" s="212" t="s">
        <v>433</v>
      </c>
      <c r="B18" s="213" t="s">
        <v>206</v>
      </c>
      <c r="C18" s="214" t="s">
        <v>207</v>
      </c>
      <c r="D18" s="215" t="s">
        <v>434</v>
      </c>
      <c r="E18" s="214">
        <v>100</v>
      </c>
      <c r="F18" s="214">
        <v>100</v>
      </c>
      <c r="G18" s="214">
        <v>100</v>
      </c>
      <c r="H18" s="214"/>
      <c r="I18" s="214">
        <v>100</v>
      </c>
      <c r="J18" s="214">
        <v>100</v>
      </c>
      <c r="K18" s="214">
        <v>100</v>
      </c>
      <c r="L18" s="214">
        <v>100</v>
      </c>
      <c r="M18" s="214">
        <v>100</v>
      </c>
    </row>
    <row r="19" spans="1:13" ht="189" hidden="1" customHeight="1" x14ac:dyDescent="0.25">
      <c r="A19" s="212" t="s">
        <v>435</v>
      </c>
      <c r="B19" s="217" t="s">
        <v>436</v>
      </c>
      <c r="C19" s="218" t="s">
        <v>207</v>
      </c>
      <c r="D19" s="218" t="s">
        <v>434</v>
      </c>
      <c r="E19" s="218">
        <v>1.74</v>
      </c>
      <c r="F19" s="218">
        <v>1.5</v>
      </c>
      <c r="G19" s="218">
        <v>1</v>
      </c>
      <c r="H19" s="218"/>
      <c r="I19" s="218">
        <v>1</v>
      </c>
      <c r="J19" s="218">
        <v>1</v>
      </c>
      <c r="K19" s="218">
        <v>1</v>
      </c>
      <c r="L19" s="218">
        <v>1</v>
      </c>
      <c r="M19" s="218">
        <v>1</v>
      </c>
    </row>
    <row r="20" spans="1:13" ht="157.5" hidden="1" customHeight="1" x14ac:dyDescent="0.25">
      <c r="A20" s="212" t="s">
        <v>437</v>
      </c>
      <c r="B20" s="213" t="s">
        <v>438</v>
      </c>
      <c r="C20" s="214" t="s">
        <v>207</v>
      </c>
      <c r="D20" s="218" t="s">
        <v>434</v>
      </c>
      <c r="E20" s="219">
        <v>76.150000000000006</v>
      </c>
      <c r="F20" s="220"/>
      <c r="G20" s="220"/>
      <c r="H20" s="220"/>
      <c r="I20" s="212"/>
      <c r="J20" s="212"/>
      <c r="K20" s="212"/>
      <c r="L20" s="212"/>
      <c r="M20" s="212"/>
    </row>
    <row r="21" spans="1:13" ht="15.75" hidden="1" customHeight="1" x14ac:dyDescent="0.25">
      <c r="A21" s="356" t="s">
        <v>439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8"/>
    </row>
    <row r="22" spans="1:13" ht="15.75" hidden="1" customHeight="1" x14ac:dyDescent="0.25">
      <c r="A22" s="356" t="s">
        <v>488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8"/>
    </row>
    <row r="23" spans="1:13" ht="297.75" hidden="1" customHeight="1" x14ac:dyDescent="0.25">
      <c r="A23" s="212" t="s">
        <v>332</v>
      </c>
      <c r="B23" s="213" t="s">
        <v>206</v>
      </c>
      <c r="C23" s="214" t="s">
        <v>207</v>
      </c>
      <c r="D23" s="215" t="s">
        <v>434</v>
      </c>
      <c r="E23" s="214">
        <v>100</v>
      </c>
      <c r="F23" s="214">
        <v>100</v>
      </c>
      <c r="G23" s="214">
        <v>100</v>
      </c>
      <c r="H23" s="214"/>
      <c r="I23" s="212" t="s">
        <v>441</v>
      </c>
      <c r="J23" s="212" t="s">
        <v>441</v>
      </c>
      <c r="K23" s="212" t="s">
        <v>441</v>
      </c>
      <c r="L23" s="212" t="s">
        <v>441</v>
      </c>
      <c r="M23" s="212" t="s">
        <v>441</v>
      </c>
    </row>
    <row r="24" spans="1:13" ht="171.75" hidden="1" customHeight="1" x14ac:dyDescent="0.25">
      <c r="A24" s="212" t="s">
        <v>337</v>
      </c>
      <c r="B24" s="213" t="s">
        <v>209</v>
      </c>
      <c r="C24" s="214" t="s">
        <v>207</v>
      </c>
      <c r="D24" s="215" t="s">
        <v>434</v>
      </c>
      <c r="E24" s="214">
        <v>60</v>
      </c>
      <c r="F24" s="214">
        <v>60</v>
      </c>
      <c r="G24" s="214">
        <v>60</v>
      </c>
      <c r="H24" s="214"/>
      <c r="I24" s="212"/>
      <c r="J24" s="212"/>
      <c r="K24" s="212"/>
      <c r="L24" s="212"/>
      <c r="M24" s="212"/>
    </row>
    <row r="25" spans="1:13" ht="15.75" hidden="1" customHeight="1" x14ac:dyDescent="0.25">
      <c r="A25" s="364" t="s">
        <v>262</v>
      </c>
      <c r="B25" s="364"/>
      <c r="C25" s="364"/>
      <c r="D25" s="364"/>
      <c r="E25" s="364"/>
      <c r="F25" s="364"/>
      <c r="G25" s="364"/>
      <c r="H25" s="316"/>
      <c r="I25" s="316"/>
      <c r="J25" s="316"/>
      <c r="K25" s="316"/>
      <c r="L25" s="337"/>
      <c r="M25" s="316"/>
    </row>
    <row r="26" spans="1:13" ht="252" hidden="1" customHeight="1" x14ac:dyDescent="0.25">
      <c r="A26" s="212" t="s">
        <v>443</v>
      </c>
      <c r="B26" s="213" t="s">
        <v>444</v>
      </c>
      <c r="C26" s="218" t="s">
        <v>207</v>
      </c>
      <c r="D26" s="215" t="s">
        <v>432</v>
      </c>
      <c r="E26" s="222">
        <v>9.4</v>
      </c>
      <c r="F26" s="222">
        <v>9.4</v>
      </c>
      <c r="G26" s="222">
        <v>5</v>
      </c>
      <c r="H26" s="222"/>
      <c r="I26" s="212" t="s">
        <v>435</v>
      </c>
      <c r="J26" s="212" t="s">
        <v>435</v>
      </c>
      <c r="K26" s="212" t="s">
        <v>435</v>
      </c>
      <c r="L26" s="212" t="s">
        <v>435</v>
      </c>
      <c r="M26" s="212" t="s">
        <v>435</v>
      </c>
    </row>
    <row r="27" spans="1:13" ht="189" hidden="1" customHeight="1" x14ac:dyDescent="0.25">
      <c r="A27" s="212" t="s">
        <v>342</v>
      </c>
      <c r="B27" s="213" t="s">
        <v>445</v>
      </c>
      <c r="C27" s="218" t="s">
        <v>207</v>
      </c>
      <c r="D27" s="215" t="s">
        <v>432</v>
      </c>
      <c r="E27" s="223">
        <v>83.96</v>
      </c>
      <c r="F27" s="223">
        <v>83.96</v>
      </c>
      <c r="G27" s="223">
        <v>83.96</v>
      </c>
      <c r="H27" s="223"/>
      <c r="I27" s="212" t="s">
        <v>441</v>
      </c>
      <c r="J27" s="212" t="s">
        <v>441</v>
      </c>
      <c r="K27" s="212" t="s">
        <v>441</v>
      </c>
      <c r="L27" s="212" t="s">
        <v>441</v>
      </c>
      <c r="M27" s="212" t="s">
        <v>441</v>
      </c>
    </row>
    <row r="28" spans="1:13" ht="94.5" hidden="1" customHeight="1" x14ac:dyDescent="0.25">
      <c r="A28" s="212" t="s">
        <v>446</v>
      </c>
      <c r="B28" s="213" t="s">
        <v>447</v>
      </c>
      <c r="C28" s="218" t="s">
        <v>207</v>
      </c>
      <c r="D28" s="218" t="s">
        <v>434</v>
      </c>
      <c r="E28" s="224">
        <v>98</v>
      </c>
      <c r="F28" s="224">
        <v>98</v>
      </c>
      <c r="G28" s="224">
        <v>100</v>
      </c>
      <c r="H28" s="224"/>
      <c r="I28" s="212" t="s">
        <v>441</v>
      </c>
      <c r="J28" s="212" t="s">
        <v>441</v>
      </c>
      <c r="K28" s="212" t="s">
        <v>441</v>
      </c>
      <c r="L28" s="212" t="s">
        <v>441</v>
      </c>
      <c r="M28" s="212" t="s">
        <v>441</v>
      </c>
    </row>
    <row r="29" spans="1:13" ht="173.25" hidden="1" customHeight="1" x14ac:dyDescent="0.25">
      <c r="A29" s="212" t="s">
        <v>448</v>
      </c>
      <c r="B29" s="213" t="s">
        <v>449</v>
      </c>
      <c r="C29" s="214" t="s">
        <v>207</v>
      </c>
      <c r="D29" s="218" t="s">
        <v>434</v>
      </c>
      <c r="E29" s="219">
        <v>2.64</v>
      </c>
      <c r="F29" s="219">
        <v>2.64</v>
      </c>
      <c r="G29" s="219">
        <v>1</v>
      </c>
      <c r="H29" s="219"/>
      <c r="I29" s="212" t="s">
        <v>450</v>
      </c>
      <c r="J29" s="212" t="s">
        <v>450</v>
      </c>
      <c r="K29" s="212" t="s">
        <v>450</v>
      </c>
      <c r="L29" s="212" t="s">
        <v>450</v>
      </c>
      <c r="M29" s="212" t="s">
        <v>450</v>
      </c>
    </row>
    <row r="30" spans="1:13" ht="173.25" hidden="1" customHeight="1" x14ac:dyDescent="0.25">
      <c r="A30" s="212" t="s">
        <v>451</v>
      </c>
      <c r="B30" s="213" t="s">
        <v>452</v>
      </c>
      <c r="C30" s="218" t="s">
        <v>207</v>
      </c>
      <c r="D30" s="215" t="s">
        <v>432</v>
      </c>
      <c r="E30" s="223">
        <v>17.5</v>
      </c>
      <c r="F30" s="223">
        <v>17.5</v>
      </c>
      <c r="G30" s="223">
        <v>9</v>
      </c>
      <c r="H30" s="223"/>
      <c r="I30" s="212" t="s">
        <v>453</v>
      </c>
      <c r="J30" s="212" t="s">
        <v>453</v>
      </c>
      <c r="K30" s="212" t="s">
        <v>453</v>
      </c>
      <c r="L30" s="212" t="s">
        <v>453</v>
      </c>
      <c r="M30" s="212" t="s">
        <v>453</v>
      </c>
    </row>
    <row r="31" spans="1:13" ht="252" hidden="1" customHeight="1" x14ac:dyDescent="0.25">
      <c r="A31" s="212" t="s">
        <v>454</v>
      </c>
      <c r="B31" s="213" t="s">
        <v>455</v>
      </c>
      <c r="C31" s="225" t="s">
        <v>207</v>
      </c>
      <c r="D31" s="218" t="s">
        <v>434</v>
      </c>
      <c r="E31" s="225">
        <v>100</v>
      </c>
      <c r="F31" s="225">
        <v>100</v>
      </c>
      <c r="G31" s="225">
        <v>100</v>
      </c>
      <c r="H31" s="225"/>
      <c r="I31" s="212" t="s">
        <v>441</v>
      </c>
      <c r="J31" s="212" t="s">
        <v>441</v>
      </c>
      <c r="K31" s="212" t="s">
        <v>441</v>
      </c>
      <c r="L31" s="212" t="s">
        <v>441</v>
      </c>
      <c r="M31" s="212" t="s">
        <v>441</v>
      </c>
    </row>
    <row r="32" spans="1:13" ht="157.5" hidden="1" customHeight="1" x14ac:dyDescent="0.25">
      <c r="A32" s="212" t="s">
        <v>456</v>
      </c>
      <c r="B32" s="213" t="s">
        <v>457</v>
      </c>
      <c r="C32" s="225" t="s">
        <v>207</v>
      </c>
      <c r="D32" s="218" t="s">
        <v>434</v>
      </c>
      <c r="E32" s="226">
        <v>48</v>
      </c>
      <c r="F32" s="226">
        <v>48</v>
      </c>
      <c r="G32" s="226">
        <v>48</v>
      </c>
      <c r="H32" s="226"/>
      <c r="I32" s="212" t="s">
        <v>458</v>
      </c>
      <c r="J32" s="212" t="s">
        <v>458</v>
      </c>
      <c r="K32" s="212" t="s">
        <v>458</v>
      </c>
      <c r="L32" s="212" t="s">
        <v>458</v>
      </c>
      <c r="M32" s="212" t="s">
        <v>458</v>
      </c>
    </row>
    <row r="33" spans="1:13" ht="173.25" hidden="1" customHeight="1" x14ac:dyDescent="0.25">
      <c r="A33" s="212" t="s">
        <v>459</v>
      </c>
      <c r="B33" s="213" t="s">
        <v>460</v>
      </c>
      <c r="C33" s="225" t="s">
        <v>207</v>
      </c>
      <c r="D33" s="218" t="s">
        <v>434</v>
      </c>
      <c r="E33" s="226">
        <v>12</v>
      </c>
      <c r="F33" s="226">
        <v>12</v>
      </c>
      <c r="G33" s="226">
        <v>75</v>
      </c>
      <c r="H33" s="226"/>
      <c r="I33" s="212" t="s">
        <v>441</v>
      </c>
      <c r="J33" s="212" t="s">
        <v>441</v>
      </c>
      <c r="K33" s="212" t="s">
        <v>441</v>
      </c>
      <c r="L33" s="212" t="s">
        <v>441</v>
      </c>
      <c r="M33" s="212" t="s">
        <v>441</v>
      </c>
    </row>
    <row r="34" spans="1:13" ht="15.75" hidden="1" customHeight="1" x14ac:dyDescent="0.25">
      <c r="A34" s="363" t="s">
        <v>461</v>
      </c>
      <c r="B34" s="363"/>
      <c r="C34" s="363"/>
      <c r="D34" s="363"/>
      <c r="E34" s="363"/>
      <c r="F34" s="363"/>
      <c r="G34" s="363"/>
      <c r="H34" s="315"/>
      <c r="I34" s="315"/>
      <c r="J34" s="315"/>
      <c r="K34" s="315"/>
      <c r="L34" s="336"/>
      <c r="M34" s="315"/>
    </row>
    <row r="35" spans="1:13" ht="157.5" hidden="1" customHeight="1" x14ac:dyDescent="0.25">
      <c r="A35" s="228" t="s">
        <v>349</v>
      </c>
      <c r="B35" s="217" t="s">
        <v>462</v>
      </c>
      <c r="C35" s="214" t="s">
        <v>207</v>
      </c>
      <c r="D35" s="215" t="s">
        <v>434</v>
      </c>
      <c r="E35" s="218">
        <v>70.599999999999994</v>
      </c>
      <c r="F35" s="218">
        <v>70.599999999999994</v>
      </c>
      <c r="G35" s="218">
        <v>70.599999999999994</v>
      </c>
      <c r="H35" s="218"/>
      <c r="I35" s="228" t="s">
        <v>463</v>
      </c>
      <c r="J35" s="228" t="s">
        <v>463</v>
      </c>
      <c r="K35" s="228" t="s">
        <v>463</v>
      </c>
      <c r="L35" s="228" t="s">
        <v>463</v>
      </c>
      <c r="M35" s="228" t="s">
        <v>463</v>
      </c>
    </row>
    <row r="36" spans="1:13" ht="315" hidden="1" customHeight="1" x14ac:dyDescent="0.25">
      <c r="A36" s="228" t="s">
        <v>390</v>
      </c>
      <c r="B36" s="217" t="s">
        <v>464</v>
      </c>
      <c r="C36" s="214" t="s">
        <v>207</v>
      </c>
      <c r="D36" s="215" t="s">
        <v>434</v>
      </c>
      <c r="E36" s="218">
        <v>100</v>
      </c>
      <c r="F36" s="218">
        <v>100</v>
      </c>
      <c r="G36" s="218">
        <v>100</v>
      </c>
      <c r="H36" s="218"/>
      <c r="I36" s="218">
        <v>100</v>
      </c>
      <c r="J36" s="218">
        <v>100</v>
      </c>
      <c r="K36" s="218">
        <v>100</v>
      </c>
      <c r="L36" s="218">
        <v>100</v>
      </c>
      <c r="M36" s="218">
        <v>100</v>
      </c>
    </row>
    <row r="37" spans="1:13" ht="15.75" hidden="1" customHeight="1" x14ac:dyDescent="0.25">
      <c r="A37" s="363" t="s">
        <v>289</v>
      </c>
      <c r="B37" s="363"/>
      <c r="C37" s="363"/>
      <c r="D37" s="363"/>
      <c r="E37" s="363"/>
      <c r="F37" s="363"/>
      <c r="G37" s="363"/>
      <c r="H37" s="315"/>
      <c r="I37" s="315"/>
      <c r="J37" s="315"/>
      <c r="K37" s="315"/>
      <c r="L37" s="336"/>
      <c r="M37" s="315"/>
    </row>
    <row r="38" spans="1:13" ht="204.75" hidden="1" customHeight="1" x14ac:dyDescent="0.25">
      <c r="A38" s="228" t="s">
        <v>290</v>
      </c>
      <c r="B38" s="217" t="s">
        <v>465</v>
      </c>
      <c r="C38" s="214" t="s">
        <v>207</v>
      </c>
      <c r="D38" s="215" t="s">
        <v>434</v>
      </c>
      <c r="E38" s="218">
        <v>80.5</v>
      </c>
      <c r="F38" s="218">
        <v>80.5</v>
      </c>
      <c r="G38" s="218">
        <v>80.5</v>
      </c>
      <c r="H38" s="218"/>
      <c r="I38" s="228" t="s">
        <v>441</v>
      </c>
      <c r="J38" s="228" t="s">
        <v>441</v>
      </c>
      <c r="K38" s="228" t="s">
        <v>441</v>
      </c>
      <c r="L38" s="228" t="s">
        <v>441</v>
      </c>
      <c r="M38" s="228" t="s">
        <v>441</v>
      </c>
    </row>
    <row r="39" spans="1:13" ht="15.75" hidden="1" customHeight="1" x14ac:dyDescent="0.25">
      <c r="A39" s="365" t="s">
        <v>466</v>
      </c>
      <c r="B39" s="365"/>
      <c r="C39" s="365"/>
      <c r="D39" s="365"/>
      <c r="E39" s="365"/>
      <c r="F39" s="365"/>
      <c r="G39" s="365"/>
      <c r="H39" s="317"/>
      <c r="I39" s="317"/>
      <c r="J39" s="317"/>
      <c r="K39" s="317"/>
      <c r="L39" s="338"/>
      <c r="M39" s="317"/>
    </row>
    <row r="40" spans="1:13" ht="31.5" hidden="1" customHeight="1" x14ac:dyDescent="0.25">
      <c r="A40" s="230" t="s">
        <v>296</v>
      </c>
      <c r="B40" s="217" t="s">
        <v>467</v>
      </c>
      <c r="C40" s="218" t="s">
        <v>207</v>
      </c>
      <c r="D40" s="215" t="s">
        <v>434</v>
      </c>
      <c r="E40" s="215">
        <v>82.9</v>
      </c>
      <c r="F40" s="215">
        <v>82.9</v>
      </c>
      <c r="G40" s="215">
        <v>82.9</v>
      </c>
      <c r="H40" s="215"/>
      <c r="I40" s="230" t="s">
        <v>463</v>
      </c>
      <c r="J40" s="230" t="s">
        <v>463</v>
      </c>
      <c r="K40" s="230" t="s">
        <v>463</v>
      </c>
      <c r="L40" s="230" t="s">
        <v>463</v>
      </c>
      <c r="M40" s="230" t="s">
        <v>463</v>
      </c>
    </row>
    <row r="41" spans="1:13" x14ac:dyDescent="0.25">
      <c r="A41" s="362" t="s">
        <v>468</v>
      </c>
      <c r="B41" s="362"/>
      <c r="C41" s="362"/>
      <c r="D41" s="362"/>
      <c r="E41" s="362"/>
      <c r="F41" s="362"/>
      <c r="G41" s="362"/>
      <c r="H41" s="314"/>
      <c r="I41" s="314"/>
      <c r="J41" s="314"/>
      <c r="K41" s="314"/>
      <c r="L41" s="335"/>
      <c r="M41" s="314"/>
    </row>
    <row r="42" spans="1:13" ht="15.75" customHeight="1" x14ac:dyDescent="0.25">
      <c r="A42" s="363" t="s">
        <v>469</v>
      </c>
      <c r="B42" s="363"/>
      <c r="C42" s="363"/>
      <c r="D42" s="363"/>
      <c r="E42" s="363"/>
      <c r="F42" s="363"/>
      <c r="G42" s="363"/>
      <c r="H42" s="315"/>
      <c r="I42" s="315"/>
      <c r="J42" s="315"/>
      <c r="K42" s="315"/>
      <c r="L42" s="336"/>
      <c r="M42" s="315"/>
    </row>
    <row r="43" spans="1:13" ht="298.5" customHeight="1" x14ac:dyDescent="0.25">
      <c r="A43" s="212" t="s">
        <v>371</v>
      </c>
      <c r="B43" s="213" t="s">
        <v>470</v>
      </c>
      <c r="C43" s="225" t="s">
        <v>207</v>
      </c>
      <c r="D43" s="215" t="s">
        <v>432</v>
      </c>
      <c r="E43" s="219">
        <v>97.13</v>
      </c>
      <c r="F43" s="219">
        <v>97.13</v>
      </c>
      <c r="G43" s="219">
        <v>100</v>
      </c>
      <c r="H43" s="219">
        <v>98</v>
      </c>
      <c r="I43" s="219">
        <v>98</v>
      </c>
      <c r="J43" s="219">
        <v>98</v>
      </c>
      <c r="K43" s="219">
        <v>98</v>
      </c>
      <c r="L43" s="219">
        <v>98</v>
      </c>
      <c r="M43" s="219">
        <v>98</v>
      </c>
    </row>
    <row r="44" spans="1:13" ht="120" customHeight="1" x14ac:dyDescent="0.25">
      <c r="A44" s="212" t="s">
        <v>342</v>
      </c>
      <c r="B44" s="213" t="s">
        <v>471</v>
      </c>
      <c r="C44" s="218" t="s">
        <v>374</v>
      </c>
      <c r="D44" s="215" t="s">
        <v>434</v>
      </c>
      <c r="E44" s="232">
        <v>10</v>
      </c>
      <c r="F44" s="232">
        <v>10</v>
      </c>
      <c r="G44" s="232">
        <v>3</v>
      </c>
      <c r="H44" s="232">
        <v>1</v>
      </c>
      <c r="I44" s="232">
        <v>1</v>
      </c>
      <c r="J44" s="232">
        <v>1</v>
      </c>
      <c r="K44" s="232">
        <v>1</v>
      </c>
      <c r="L44" s="232">
        <v>1</v>
      </c>
      <c r="M44" s="232">
        <v>1</v>
      </c>
    </row>
    <row r="45" spans="1:13" ht="180.75" customHeight="1" x14ac:dyDescent="0.25">
      <c r="A45" s="212" t="s">
        <v>446</v>
      </c>
      <c r="B45" s="213" t="s">
        <v>472</v>
      </c>
      <c r="C45" s="218" t="s">
        <v>374</v>
      </c>
      <c r="D45" s="215" t="s">
        <v>434</v>
      </c>
      <c r="E45" s="232">
        <v>2</v>
      </c>
      <c r="F45" s="232">
        <v>2</v>
      </c>
      <c r="G45" s="232">
        <v>23</v>
      </c>
      <c r="H45" s="232">
        <v>22</v>
      </c>
      <c r="I45" s="232">
        <v>22</v>
      </c>
      <c r="J45" s="232">
        <v>22</v>
      </c>
      <c r="K45" s="232">
        <v>22</v>
      </c>
      <c r="L45" s="232">
        <v>22</v>
      </c>
      <c r="M45" s="232">
        <v>22</v>
      </c>
    </row>
    <row r="46" spans="1:13" ht="346.5" x14ac:dyDescent="0.25">
      <c r="A46" s="212" t="s">
        <v>473</v>
      </c>
      <c r="B46" s="213" t="s">
        <v>474</v>
      </c>
      <c r="C46" s="225" t="s">
        <v>207</v>
      </c>
      <c r="D46" s="215" t="s">
        <v>432</v>
      </c>
      <c r="E46" s="214">
        <v>3</v>
      </c>
      <c r="F46" s="214">
        <v>3</v>
      </c>
      <c r="G46" s="214">
        <v>11.5</v>
      </c>
      <c r="H46" s="212" t="s">
        <v>511</v>
      </c>
      <c r="I46" s="212" t="s">
        <v>511</v>
      </c>
      <c r="J46" s="212" t="s">
        <v>511</v>
      </c>
      <c r="K46" s="212" t="s">
        <v>511</v>
      </c>
      <c r="L46" s="212" t="s">
        <v>511</v>
      </c>
      <c r="M46" s="212" t="s">
        <v>511</v>
      </c>
    </row>
    <row r="47" spans="1:13" hidden="1" x14ac:dyDescent="0.25">
      <c r="A47" s="364" t="s">
        <v>475</v>
      </c>
      <c r="B47" s="364"/>
      <c r="C47" s="364"/>
      <c r="D47" s="364"/>
      <c r="E47" s="364"/>
      <c r="F47" s="364"/>
      <c r="G47" s="364"/>
      <c r="H47" s="246"/>
      <c r="I47" s="265"/>
      <c r="J47" s="277"/>
      <c r="K47" s="316"/>
      <c r="L47" s="337"/>
      <c r="M47" s="221"/>
    </row>
    <row r="48" spans="1:13" hidden="1" x14ac:dyDescent="0.25">
      <c r="A48" s="365" t="s">
        <v>476</v>
      </c>
      <c r="B48" s="365"/>
      <c r="C48" s="365"/>
      <c r="D48" s="365"/>
      <c r="E48" s="365"/>
      <c r="F48" s="365"/>
      <c r="G48" s="365"/>
      <c r="H48" s="247"/>
      <c r="I48" s="264"/>
      <c r="J48" s="278"/>
      <c r="K48" s="317"/>
      <c r="L48" s="338"/>
      <c r="M48" s="229"/>
    </row>
    <row r="49" spans="1:13" ht="189" hidden="1" x14ac:dyDescent="0.25">
      <c r="A49" s="228" t="s">
        <v>372</v>
      </c>
      <c r="B49" s="221" t="s">
        <v>477</v>
      </c>
      <c r="C49" s="218" t="s">
        <v>207</v>
      </c>
      <c r="D49" s="218" t="s">
        <v>478</v>
      </c>
      <c r="E49" s="214">
        <v>100</v>
      </c>
      <c r="F49" s="214">
        <v>100</v>
      </c>
      <c r="G49" s="214">
        <v>100</v>
      </c>
      <c r="H49" s="214"/>
      <c r="I49" s="228" t="s">
        <v>441</v>
      </c>
      <c r="J49" s="228" t="s">
        <v>441</v>
      </c>
      <c r="K49" s="228" t="s">
        <v>441</v>
      </c>
      <c r="L49" s="228" t="s">
        <v>441</v>
      </c>
      <c r="M49" s="228" t="s">
        <v>441</v>
      </c>
    </row>
    <row r="50" spans="1:13" ht="78.75" hidden="1" x14ac:dyDescent="0.25">
      <c r="A50" s="212" t="s">
        <v>479</v>
      </c>
      <c r="B50" s="233" t="s">
        <v>480</v>
      </c>
      <c r="C50" s="218" t="s">
        <v>207</v>
      </c>
      <c r="D50" s="218" t="s">
        <v>478</v>
      </c>
      <c r="E50" s="214">
        <v>100</v>
      </c>
      <c r="F50" s="214">
        <v>100</v>
      </c>
      <c r="G50" s="214">
        <v>100</v>
      </c>
      <c r="H50" s="214"/>
      <c r="I50" s="212" t="s">
        <v>441</v>
      </c>
      <c r="J50" s="212" t="s">
        <v>441</v>
      </c>
      <c r="K50" s="212" t="s">
        <v>441</v>
      </c>
      <c r="L50" s="212" t="s">
        <v>441</v>
      </c>
      <c r="M50" s="212" t="s">
        <v>441</v>
      </c>
    </row>
    <row r="51" spans="1:13" ht="110.25" hidden="1" x14ac:dyDescent="0.25">
      <c r="A51" s="218" t="s">
        <v>481</v>
      </c>
      <c r="B51" s="221" t="s">
        <v>482</v>
      </c>
      <c r="C51" s="218" t="s">
        <v>207</v>
      </c>
      <c r="D51" s="218" t="s">
        <v>478</v>
      </c>
      <c r="E51" s="218">
        <v>100</v>
      </c>
      <c r="F51" s="218">
        <v>100</v>
      </c>
      <c r="G51" s="218">
        <v>100</v>
      </c>
      <c r="H51" s="218"/>
      <c r="I51" s="218">
        <v>100</v>
      </c>
      <c r="J51" s="218">
        <v>100</v>
      </c>
      <c r="K51" s="218">
        <v>100</v>
      </c>
      <c r="L51" s="218">
        <v>100</v>
      </c>
      <c r="M51" s="218">
        <v>100</v>
      </c>
    </row>
    <row r="52" spans="1:13" ht="78.75" hidden="1" x14ac:dyDescent="0.25">
      <c r="A52" s="237">
        <v>37991</v>
      </c>
      <c r="B52" s="235" t="s">
        <v>484</v>
      </c>
      <c r="C52" s="214" t="s">
        <v>207</v>
      </c>
      <c r="D52" s="233" t="s">
        <v>485</v>
      </c>
      <c r="E52" s="236" t="s">
        <v>486</v>
      </c>
      <c r="F52" s="236" t="s">
        <v>486</v>
      </c>
      <c r="G52" s="236" t="s">
        <v>486</v>
      </c>
      <c r="H52" s="236"/>
      <c r="I52" s="236" t="s">
        <v>486</v>
      </c>
      <c r="J52" s="236" t="s">
        <v>486</v>
      </c>
      <c r="K52" s="236" t="s">
        <v>486</v>
      </c>
      <c r="L52" s="236" t="s">
        <v>486</v>
      </c>
      <c r="M52" s="236" t="s">
        <v>486</v>
      </c>
    </row>
  </sheetData>
  <mergeCells count="20">
    <mergeCell ref="A37:G37"/>
    <mergeCell ref="G1:M1"/>
    <mergeCell ref="G2:M2"/>
    <mergeCell ref="A10:M10"/>
    <mergeCell ref="A11:M11"/>
    <mergeCell ref="A13:A14"/>
    <mergeCell ref="B13:B14"/>
    <mergeCell ref="C13:C14"/>
    <mergeCell ref="D13:D14"/>
    <mergeCell ref="E13:M13"/>
    <mergeCell ref="A16:G16"/>
    <mergeCell ref="A21:M21"/>
    <mergeCell ref="A22:M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65" right="0.18" top="0.74803149606299213" bottom="0.74803149606299213" header="0.31496062992125984" footer="0.31496062992125984"/>
  <pageSetup paperSize="9" scale="57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52"/>
  <sheetViews>
    <sheetView zoomScale="75" zoomScaleNormal="75" workbookViewId="0">
      <selection activeCell="I51" sqref="I51"/>
    </sheetView>
  </sheetViews>
  <sheetFormatPr defaultRowHeight="15.75" outlineLevelCol="1" x14ac:dyDescent="0.25"/>
  <cols>
    <col min="1" max="1" width="10.875" style="238" bestFit="1" customWidth="1"/>
    <col min="2" max="2" width="34.75" style="206" customWidth="1"/>
    <col min="3" max="3" width="11.5" style="206" customWidth="1"/>
    <col min="4" max="4" width="14.875" style="206" customWidth="1"/>
    <col min="5" max="5" width="12.875" style="206" customWidth="1" outlineLevel="1"/>
    <col min="6" max="6" width="12" style="206" customWidth="1" outlineLevel="1"/>
    <col min="7" max="13" width="12" style="206" customWidth="1"/>
    <col min="14" max="261" width="9" style="1"/>
    <col min="262" max="262" width="10.875" style="1" bestFit="1" customWidth="1"/>
    <col min="263" max="263" width="34.75" style="1" customWidth="1"/>
    <col min="264" max="264" width="11.5" style="1" customWidth="1"/>
    <col min="265" max="265" width="14.875" style="1" customWidth="1"/>
    <col min="266" max="266" width="12.875" style="1" customWidth="1"/>
    <col min="267" max="269" width="12" style="1" customWidth="1"/>
    <col min="270" max="517" width="9" style="1"/>
    <col min="518" max="518" width="10.875" style="1" bestFit="1" customWidth="1"/>
    <col min="519" max="519" width="34.75" style="1" customWidth="1"/>
    <col min="520" max="520" width="11.5" style="1" customWidth="1"/>
    <col min="521" max="521" width="14.875" style="1" customWidth="1"/>
    <col min="522" max="522" width="12.875" style="1" customWidth="1"/>
    <col min="523" max="525" width="12" style="1" customWidth="1"/>
    <col min="526" max="773" width="9" style="1"/>
    <col min="774" max="774" width="10.875" style="1" bestFit="1" customWidth="1"/>
    <col min="775" max="775" width="34.75" style="1" customWidth="1"/>
    <col min="776" max="776" width="11.5" style="1" customWidth="1"/>
    <col min="777" max="777" width="14.875" style="1" customWidth="1"/>
    <col min="778" max="778" width="12.875" style="1" customWidth="1"/>
    <col min="779" max="781" width="12" style="1" customWidth="1"/>
    <col min="782" max="1029" width="9" style="1"/>
    <col min="1030" max="1030" width="10.875" style="1" bestFit="1" customWidth="1"/>
    <col min="1031" max="1031" width="34.75" style="1" customWidth="1"/>
    <col min="1032" max="1032" width="11.5" style="1" customWidth="1"/>
    <col min="1033" max="1033" width="14.875" style="1" customWidth="1"/>
    <col min="1034" max="1034" width="12.875" style="1" customWidth="1"/>
    <col min="1035" max="1037" width="12" style="1" customWidth="1"/>
    <col min="1038" max="1285" width="9" style="1"/>
    <col min="1286" max="1286" width="10.875" style="1" bestFit="1" customWidth="1"/>
    <col min="1287" max="1287" width="34.75" style="1" customWidth="1"/>
    <col min="1288" max="1288" width="11.5" style="1" customWidth="1"/>
    <col min="1289" max="1289" width="14.875" style="1" customWidth="1"/>
    <col min="1290" max="1290" width="12.875" style="1" customWidth="1"/>
    <col min="1291" max="1293" width="12" style="1" customWidth="1"/>
    <col min="1294" max="1541" width="9" style="1"/>
    <col min="1542" max="1542" width="10.875" style="1" bestFit="1" customWidth="1"/>
    <col min="1543" max="1543" width="34.75" style="1" customWidth="1"/>
    <col min="1544" max="1544" width="11.5" style="1" customWidth="1"/>
    <col min="1545" max="1545" width="14.875" style="1" customWidth="1"/>
    <col min="1546" max="1546" width="12.875" style="1" customWidth="1"/>
    <col min="1547" max="1549" width="12" style="1" customWidth="1"/>
    <col min="1550" max="1797" width="9" style="1"/>
    <col min="1798" max="1798" width="10.875" style="1" bestFit="1" customWidth="1"/>
    <col min="1799" max="1799" width="34.75" style="1" customWidth="1"/>
    <col min="1800" max="1800" width="11.5" style="1" customWidth="1"/>
    <col min="1801" max="1801" width="14.875" style="1" customWidth="1"/>
    <col min="1802" max="1802" width="12.875" style="1" customWidth="1"/>
    <col min="1803" max="1805" width="12" style="1" customWidth="1"/>
    <col min="1806" max="2053" width="9" style="1"/>
    <col min="2054" max="2054" width="10.875" style="1" bestFit="1" customWidth="1"/>
    <col min="2055" max="2055" width="34.75" style="1" customWidth="1"/>
    <col min="2056" max="2056" width="11.5" style="1" customWidth="1"/>
    <col min="2057" max="2057" width="14.875" style="1" customWidth="1"/>
    <col min="2058" max="2058" width="12.875" style="1" customWidth="1"/>
    <col min="2059" max="2061" width="12" style="1" customWidth="1"/>
    <col min="2062" max="2309" width="9" style="1"/>
    <col min="2310" max="2310" width="10.875" style="1" bestFit="1" customWidth="1"/>
    <col min="2311" max="2311" width="34.75" style="1" customWidth="1"/>
    <col min="2312" max="2312" width="11.5" style="1" customWidth="1"/>
    <col min="2313" max="2313" width="14.875" style="1" customWidth="1"/>
    <col min="2314" max="2314" width="12.875" style="1" customWidth="1"/>
    <col min="2315" max="2317" width="12" style="1" customWidth="1"/>
    <col min="2318" max="2565" width="9" style="1"/>
    <col min="2566" max="2566" width="10.875" style="1" bestFit="1" customWidth="1"/>
    <col min="2567" max="2567" width="34.75" style="1" customWidth="1"/>
    <col min="2568" max="2568" width="11.5" style="1" customWidth="1"/>
    <col min="2569" max="2569" width="14.875" style="1" customWidth="1"/>
    <col min="2570" max="2570" width="12.875" style="1" customWidth="1"/>
    <col min="2571" max="2573" width="12" style="1" customWidth="1"/>
    <col min="2574" max="2821" width="9" style="1"/>
    <col min="2822" max="2822" width="10.875" style="1" bestFit="1" customWidth="1"/>
    <col min="2823" max="2823" width="34.75" style="1" customWidth="1"/>
    <col min="2824" max="2824" width="11.5" style="1" customWidth="1"/>
    <col min="2825" max="2825" width="14.875" style="1" customWidth="1"/>
    <col min="2826" max="2826" width="12.875" style="1" customWidth="1"/>
    <col min="2827" max="2829" width="12" style="1" customWidth="1"/>
    <col min="2830" max="3077" width="9" style="1"/>
    <col min="3078" max="3078" width="10.875" style="1" bestFit="1" customWidth="1"/>
    <col min="3079" max="3079" width="34.75" style="1" customWidth="1"/>
    <col min="3080" max="3080" width="11.5" style="1" customWidth="1"/>
    <col min="3081" max="3081" width="14.875" style="1" customWidth="1"/>
    <col min="3082" max="3082" width="12.875" style="1" customWidth="1"/>
    <col min="3083" max="3085" width="12" style="1" customWidth="1"/>
    <col min="3086" max="3333" width="9" style="1"/>
    <col min="3334" max="3334" width="10.875" style="1" bestFit="1" customWidth="1"/>
    <col min="3335" max="3335" width="34.75" style="1" customWidth="1"/>
    <col min="3336" max="3336" width="11.5" style="1" customWidth="1"/>
    <col min="3337" max="3337" width="14.875" style="1" customWidth="1"/>
    <col min="3338" max="3338" width="12.875" style="1" customWidth="1"/>
    <col min="3339" max="3341" width="12" style="1" customWidth="1"/>
    <col min="3342" max="3589" width="9" style="1"/>
    <col min="3590" max="3590" width="10.875" style="1" bestFit="1" customWidth="1"/>
    <col min="3591" max="3591" width="34.75" style="1" customWidth="1"/>
    <col min="3592" max="3592" width="11.5" style="1" customWidth="1"/>
    <col min="3593" max="3593" width="14.875" style="1" customWidth="1"/>
    <col min="3594" max="3594" width="12.875" style="1" customWidth="1"/>
    <col min="3595" max="3597" width="12" style="1" customWidth="1"/>
    <col min="3598" max="3845" width="9" style="1"/>
    <col min="3846" max="3846" width="10.875" style="1" bestFit="1" customWidth="1"/>
    <col min="3847" max="3847" width="34.75" style="1" customWidth="1"/>
    <col min="3848" max="3848" width="11.5" style="1" customWidth="1"/>
    <col min="3849" max="3849" width="14.875" style="1" customWidth="1"/>
    <col min="3850" max="3850" width="12.875" style="1" customWidth="1"/>
    <col min="3851" max="3853" width="12" style="1" customWidth="1"/>
    <col min="3854" max="4101" width="9" style="1"/>
    <col min="4102" max="4102" width="10.875" style="1" bestFit="1" customWidth="1"/>
    <col min="4103" max="4103" width="34.75" style="1" customWidth="1"/>
    <col min="4104" max="4104" width="11.5" style="1" customWidth="1"/>
    <col min="4105" max="4105" width="14.875" style="1" customWidth="1"/>
    <col min="4106" max="4106" width="12.875" style="1" customWidth="1"/>
    <col min="4107" max="4109" width="12" style="1" customWidth="1"/>
    <col min="4110" max="4357" width="9" style="1"/>
    <col min="4358" max="4358" width="10.875" style="1" bestFit="1" customWidth="1"/>
    <col min="4359" max="4359" width="34.75" style="1" customWidth="1"/>
    <col min="4360" max="4360" width="11.5" style="1" customWidth="1"/>
    <col min="4361" max="4361" width="14.875" style="1" customWidth="1"/>
    <col min="4362" max="4362" width="12.875" style="1" customWidth="1"/>
    <col min="4363" max="4365" width="12" style="1" customWidth="1"/>
    <col min="4366" max="4613" width="9" style="1"/>
    <col min="4614" max="4614" width="10.875" style="1" bestFit="1" customWidth="1"/>
    <col min="4615" max="4615" width="34.75" style="1" customWidth="1"/>
    <col min="4616" max="4616" width="11.5" style="1" customWidth="1"/>
    <col min="4617" max="4617" width="14.875" style="1" customWidth="1"/>
    <col min="4618" max="4618" width="12.875" style="1" customWidth="1"/>
    <col min="4619" max="4621" width="12" style="1" customWidth="1"/>
    <col min="4622" max="4869" width="9" style="1"/>
    <col min="4870" max="4870" width="10.875" style="1" bestFit="1" customWidth="1"/>
    <col min="4871" max="4871" width="34.75" style="1" customWidth="1"/>
    <col min="4872" max="4872" width="11.5" style="1" customWidth="1"/>
    <col min="4873" max="4873" width="14.875" style="1" customWidth="1"/>
    <col min="4874" max="4874" width="12.875" style="1" customWidth="1"/>
    <col min="4875" max="4877" width="12" style="1" customWidth="1"/>
    <col min="4878" max="5125" width="9" style="1"/>
    <col min="5126" max="5126" width="10.875" style="1" bestFit="1" customWidth="1"/>
    <col min="5127" max="5127" width="34.75" style="1" customWidth="1"/>
    <col min="5128" max="5128" width="11.5" style="1" customWidth="1"/>
    <col min="5129" max="5129" width="14.875" style="1" customWidth="1"/>
    <col min="5130" max="5130" width="12.875" style="1" customWidth="1"/>
    <col min="5131" max="5133" width="12" style="1" customWidth="1"/>
    <col min="5134" max="5381" width="9" style="1"/>
    <col min="5382" max="5382" width="10.875" style="1" bestFit="1" customWidth="1"/>
    <col min="5383" max="5383" width="34.75" style="1" customWidth="1"/>
    <col min="5384" max="5384" width="11.5" style="1" customWidth="1"/>
    <col min="5385" max="5385" width="14.875" style="1" customWidth="1"/>
    <col min="5386" max="5386" width="12.875" style="1" customWidth="1"/>
    <col min="5387" max="5389" width="12" style="1" customWidth="1"/>
    <col min="5390" max="5637" width="9" style="1"/>
    <col min="5638" max="5638" width="10.875" style="1" bestFit="1" customWidth="1"/>
    <col min="5639" max="5639" width="34.75" style="1" customWidth="1"/>
    <col min="5640" max="5640" width="11.5" style="1" customWidth="1"/>
    <col min="5641" max="5641" width="14.875" style="1" customWidth="1"/>
    <col min="5642" max="5642" width="12.875" style="1" customWidth="1"/>
    <col min="5643" max="5645" width="12" style="1" customWidth="1"/>
    <col min="5646" max="5893" width="9" style="1"/>
    <col min="5894" max="5894" width="10.875" style="1" bestFit="1" customWidth="1"/>
    <col min="5895" max="5895" width="34.75" style="1" customWidth="1"/>
    <col min="5896" max="5896" width="11.5" style="1" customWidth="1"/>
    <col min="5897" max="5897" width="14.875" style="1" customWidth="1"/>
    <col min="5898" max="5898" width="12.875" style="1" customWidth="1"/>
    <col min="5899" max="5901" width="12" style="1" customWidth="1"/>
    <col min="5902" max="6149" width="9" style="1"/>
    <col min="6150" max="6150" width="10.875" style="1" bestFit="1" customWidth="1"/>
    <col min="6151" max="6151" width="34.75" style="1" customWidth="1"/>
    <col min="6152" max="6152" width="11.5" style="1" customWidth="1"/>
    <col min="6153" max="6153" width="14.875" style="1" customWidth="1"/>
    <col min="6154" max="6154" width="12.875" style="1" customWidth="1"/>
    <col min="6155" max="6157" width="12" style="1" customWidth="1"/>
    <col min="6158" max="6405" width="9" style="1"/>
    <col min="6406" max="6406" width="10.875" style="1" bestFit="1" customWidth="1"/>
    <col min="6407" max="6407" width="34.75" style="1" customWidth="1"/>
    <col min="6408" max="6408" width="11.5" style="1" customWidth="1"/>
    <col min="6409" max="6409" width="14.875" style="1" customWidth="1"/>
    <col min="6410" max="6410" width="12.875" style="1" customWidth="1"/>
    <col min="6411" max="6413" width="12" style="1" customWidth="1"/>
    <col min="6414" max="6661" width="9" style="1"/>
    <col min="6662" max="6662" width="10.875" style="1" bestFit="1" customWidth="1"/>
    <col min="6663" max="6663" width="34.75" style="1" customWidth="1"/>
    <col min="6664" max="6664" width="11.5" style="1" customWidth="1"/>
    <col min="6665" max="6665" width="14.875" style="1" customWidth="1"/>
    <col min="6666" max="6666" width="12.875" style="1" customWidth="1"/>
    <col min="6667" max="6669" width="12" style="1" customWidth="1"/>
    <col min="6670" max="6917" width="9" style="1"/>
    <col min="6918" max="6918" width="10.875" style="1" bestFit="1" customWidth="1"/>
    <col min="6919" max="6919" width="34.75" style="1" customWidth="1"/>
    <col min="6920" max="6920" width="11.5" style="1" customWidth="1"/>
    <col min="6921" max="6921" width="14.875" style="1" customWidth="1"/>
    <col min="6922" max="6922" width="12.875" style="1" customWidth="1"/>
    <col min="6923" max="6925" width="12" style="1" customWidth="1"/>
    <col min="6926" max="7173" width="9" style="1"/>
    <col min="7174" max="7174" width="10.875" style="1" bestFit="1" customWidth="1"/>
    <col min="7175" max="7175" width="34.75" style="1" customWidth="1"/>
    <col min="7176" max="7176" width="11.5" style="1" customWidth="1"/>
    <col min="7177" max="7177" width="14.875" style="1" customWidth="1"/>
    <col min="7178" max="7178" width="12.875" style="1" customWidth="1"/>
    <col min="7179" max="7181" width="12" style="1" customWidth="1"/>
    <col min="7182" max="7429" width="9" style="1"/>
    <col min="7430" max="7430" width="10.875" style="1" bestFit="1" customWidth="1"/>
    <col min="7431" max="7431" width="34.75" style="1" customWidth="1"/>
    <col min="7432" max="7432" width="11.5" style="1" customWidth="1"/>
    <col min="7433" max="7433" width="14.875" style="1" customWidth="1"/>
    <col min="7434" max="7434" width="12.875" style="1" customWidth="1"/>
    <col min="7435" max="7437" width="12" style="1" customWidth="1"/>
    <col min="7438" max="7685" width="9" style="1"/>
    <col min="7686" max="7686" width="10.875" style="1" bestFit="1" customWidth="1"/>
    <col min="7687" max="7687" width="34.75" style="1" customWidth="1"/>
    <col min="7688" max="7688" width="11.5" style="1" customWidth="1"/>
    <col min="7689" max="7689" width="14.875" style="1" customWidth="1"/>
    <col min="7690" max="7690" width="12.875" style="1" customWidth="1"/>
    <col min="7691" max="7693" width="12" style="1" customWidth="1"/>
    <col min="7694" max="7941" width="9" style="1"/>
    <col min="7942" max="7942" width="10.875" style="1" bestFit="1" customWidth="1"/>
    <col min="7943" max="7943" width="34.75" style="1" customWidth="1"/>
    <col min="7944" max="7944" width="11.5" style="1" customWidth="1"/>
    <col min="7945" max="7945" width="14.875" style="1" customWidth="1"/>
    <col min="7946" max="7946" width="12.875" style="1" customWidth="1"/>
    <col min="7947" max="7949" width="12" style="1" customWidth="1"/>
    <col min="7950" max="8197" width="9" style="1"/>
    <col min="8198" max="8198" width="10.875" style="1" bestFit="1" customWidth="1"/>
    <col min="8199" max="8199" width="34.75" style="1" customWidth="1"/>
    <col min="8200" max="8200" width="11.5" style="1" customWidth="1"/>
    <col min="8201" max="8201" width="14.875" style="1" customWidth="1"/>
    <col min="8202" max="8202" width="12.875" style="1" customWidth="1"/>
    <col min="8203" max="8205" width="12" style="1" customWidth="1"/>
    <col min="8206" max="8453" width="9" style="1"/>
    <col min="8454" max="8454" width="10.875" style="1" bestFit="1" customWidth="1"/>
    <col min="8455" max="8455" width="34.75" style="1" customWidth="1"/>
    <col min="8456" max="8456" width="11.5" style="1" customWidth="1"/>
    <col min="8457" max="8457" width="14.875" style="1" customWidth="1"/>
    <col min="8458" max="8458" width="12.875" style="1" customWidth="1"/>
    <col min="8459" max="8461" width="12" style="1" customWidth="1"/>
    <col min="8462" max="8709" width="9" style="1"/>
    <col min="8710" max="8710" width="10.875" style="1" bestFit="1" customWidth="1"/>
    <col min="8711" max="8711" width="34.75" style="1" customWidth="1"/>
    <col min="8712" max="8712" width="11.5" style="1" customWidth="1"/>
    <col min="8713" max="8713" width="14.875" style="1" customWidth="1"/>
    <col min="8714" max="8714" width="12.875" style="1" customWidth="1"/>
    <col min="8715" max="8717" width="12" style="1" customWidth="1"/>
    <col min="8718" max="8965" width="9" style="1"/>
    <col min="8966" max="8966" width="10.875" style="1" bestFit="1" customWidth="1"/>
    <col min="8967" max="8967" width="34.75" style="1" customWidth="1"/>
    <col min="8968" max="8968" width="11.5" style="1" customWidth="1"/>
    <col min="8969" max="8969" width="14.875" style="1" customWidth="1"/>
    <col min="8970" max="8970" width="12.875" style="1" customWidth="1"/>
    <col min="8971" max="8973" width="12" style="1" customWidth="1"/>
    <col min="8974" max="9221" width="9" style="1"/>
    <col min="9222" max="9222" width="10.875" style="1" bestFit="1" customWidth="1"/>
    <col min="9223" max="9223" width="34.75" style="1" customWidth="1"/>
    <col min="9224" max="9224" width="11.5" style="1" customWidth="1"/>
    <col min="9225" max="9225" width="14.875" style="1" customWidth="1"/>
    <col min="9226" max="9226" width="12.875" style="1" customWidth="1"/>
    <col min="9227" max="9229" width="12" style="1" customWidth="1"/>
    <col min="9230" max="9477" width="9" style="1"/>
    <col min="9478" max="9478" width="10.875" style="1" bestFit="1" customWidth="1"/>
    <col min="9479" max="9479" width="34.75" style="1" customWidth="1"/>
    <col min="9480" max="9480" width="11.5" style="1" customWidth="1"/>
    <col min="9481" max="9481" width="14.875" style="1" customWidth="1"/>
    <col min="9482" max="9482" width="12.875" style="1" customWidth="1"/>
    <col min="9483" max="9485" width="12" style="1" customWidth="1"/>
    <col min="9486" max="9733" width="9" style="1"/>
    <col min="9734" max="9734" width="10.875" style="1" bestFit="1" customWidth="1"/>
    <col min="9735" max="9735" width="34.75" style="1" customWidth="1"/>
    <col min="9736" max="9736" width="11.5" style="1" customWidth="1"/>
    <col min="9737" max="9737" width="14.875" style="1" customWidth="1"/>
    <col min="9738" max="9738" width="12.875" style="1" customWidth="1"/>
    <col min="9739" max="9741" width="12" style="1" customWidth="1"/>
    <col min="9742" max="9989" width="9" style="1"/>
    <col min="9990" max="9990" width="10.875" style="1" bestFit="1" customWidth="1"/>
    <col min="9991" max="9991" width="34.75" style="1" customWidth="1"/>
    <col min="9992" max="9992" width="11.5" style="1" customWidth="1"/>
    <col min="9993" max="9993" width="14.875" style="1" customWidth="1"/>
    <col min="9994" max="9994" width="12.875" style="1" customWidth="1"/>
    <col min="9995" max="9997" width="12" style="1" customWidth="1"/>
    <col min="9998" max="10245" width="9" style="1"/>
    <col min="10246" max="10246" width="10.875" style="1" bestFit="1" customWidth="1"/>
    <col min="10247" max="10247" width="34.7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3" width="12" style="1" customWidth="1"/>
    <col min="10254" max="10501" width="9" style="1"/>
    <col min="10502" max="10502" width="10.875" style="1" bestFit="1" customWidth="1"/>
    <col min="10503" max="10503" width="34.7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9" width="12" style="1" customWidth="1"/>
    <col min="10510" max="10757" width="9" style="1"/>
    <col min="10758" max="10758" width="10.875" style="1" bestFit="1" customWidth="1"/>
    <col min="10759" max="10759" width="34.7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5" width="12" style="1" customWidth="1"/>
    <col min="10766" max="11013" width="9" style="1"/>
    <col min="11014" max="11014" width="10.875" style="1" bestFit="1" customWidth="1"/>
    <col min="11015" max="11015" width="34.7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21" width="12" style="1" customWidth="1"/>
    <col min="11022" max="11269" width="9" style="1"/>
    <col min="11270" max="11270" width="10.875" style="1" bestFit="1" customWidth="1"/>
    <col min="11271" max="11271" width="34.7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7" width="12" style="1" customWidth="1"/>
    <col min="11278" max="11525" width="9" style="1"/>
    <col min="11526" max="11526" width="10.875" style="1" bestFit="1" customWidth="1"/>
    <col min="11527" max="11527" width="34.7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3" width="12" style="1" customWidth="1"/>
    <col min="11534" max="11781" width="9" style="1"/>
    <col min="11782" max="11782" width="10.875" style="1" bestFit="1" customWidth="1"/>
    <col min="11783" max="11783" width="34.7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9" width="12" style="1" customWidth="1"/>
    <col min="11790" max="12037" width="9" style="1"/>
    <col min="12038" max="12038" width="10.875" style="1" bestFit="1" customWidth="1"/>
    <col min="12039" max="12039" width="34.7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5" width="12" style="1" customWidth="1"/>
    <col min="12046" max="12293" width="9" style="1"/>
    <col min="12294" max="12294" width="10.875" style="1" bestFit="1" customWidth="1"/>
    <col min="12295" max="12295" width="34.7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301" width="12" style="1" customWidth="1"/>
    <col min="12302" max="12549" width="9" style="1"/>
    <col min="12550" max="12550" width="10.875" style="1" bestFit="1" customWidth="1"/>
    <col min="12551" max="12551" width="34.7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7" width="12" style="1" customWidth="1"/>
    <col min="12558" max="12805" width="9" style="1"/>
    <col min="12806" max="12806" width="10.875" style="1" bestFit="1" customWidth="1"/>
    <col min="12807" max="12807" width="34.7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3" width="12" style="1" customWidth="1"/>
    <col min="12814" max="13061" width="9" style="1"/>
    <col min="13062" max="13062" width="10.875" style="1" bestFit="1" customWidth="1"/>
    <col min="13063" max="13063" width="34.7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9" width="12" style="1" customWidth="1"/>
    <col min="13070" max="13317" width="9" style="1"/>
    <col min="13318" max="13318" width="10.875" style="1" bestFit="1" customWidth="1"/>
    <col min="13319" max="13319" width="34.7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5" width="12" style="1" customWidth="1"/>
    <col min="13326" max="13573" width="9" style="1"/>
    <col min="13574" max="13574" width="10.875" style="1" bestFit="1" customWidth="1"/>
    <col min="13575" max="13575" width="34.7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81" width="12" style="1" customWidth="1"/>
    <col min="13582" max="13829" width="9" style="1"/>
    <col min="13830" max="13830" width="10.875" style="1" bestFit="1" customWidth="1"/>
    <col min="13831" max="13831" width="34.7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7" width="12" style="1" customWidth="1"/>
    <col min="13838" max="14085" width="9" style="1"/>
    <col min="14086" max="14086" width="10.875" style="1" bestFit="1" customWidth="1"/>
    <col min="14087" max="14087" width="34.7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3" width="12" style="1" customWidth="1"/>
    <col min="14094" max="14341" width="9" style="1"/>
    <col min="14342" max="14342" width="10.875" style="1" bestFit="1" customWidth="1"/>
    <col min="14343" max="14343" width="34.7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9" width="12" style="1" customWidth="1"/>
    <col min="14350" max="14597" width="9" style="1"/>
    <col min="14598" max="14598" width="10.875" style="1" bestFit="1" customWidth="1"/>
    <col min="14599" max="14599" width="34.7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5" width="12" style="1" customWidth="1"/>
    <col min="14606" max="14853" width="9" style="1"/>
    <col min="14854" max="14854" width="10.875" style="1" bestFit="1" customWidth="1"/>
    <col min="14855" max="14855" width="34.7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61" width="12" style="1" customWidth="1"/>
    <col min="14862" max="15109" width="9" style="1"/>
    <col min="15110" max="15110" width="10.875" style="1" bestFit="1" customWidth="1"/>
    <col min="15111" max="15111" width="34.7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7" width="12" style="1" customWidth="1"/>
    <col min="15118" max="15365" width="9" style="1"/>
    <col min="15366" max="15366" width="10.875" style="1" bestFit="1" customWidth="1"/>
    <col min="15367" max="15367" width="34.7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3" width="12" style="1" customWidth="1"/>
    <col min="15374" max="15621" width="9" style="1"/>
    <col min="15622" max="15622" width="10.875" style="1" bestFit="1" customWidth="1"/>
    <col min="15623" max="15623" width="34.7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9" width="12" style="1" customWidth="1"/>
    <col min="15630" max="15877" width="9" style="1"/>
    <col min="15878" max="15878" width="10.875" style="1" bestFit="1" customWidth="1"/>
    <col min="15879" max="15879" width="34.7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5" width="12" style="1" customWidth="1"/>
    <col min="15886" max="16133" width="9" style="1"/>
    <col min="16134" max="16134" width="10.875" style="1" bestFit="1" customWidth="1"/>
    <col min="16135" max="16135" width="34.7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41" width="12" style="1" customWidth="1"/>
    <col min="16142" max="16384" width="9" style="1"/>
  </cols>
  <sheetData>
    <row r="1" spans="1:13" ht="84" customHeight="1" x14ac:dyDescent="0.25">
      <c r="F1" s="375" t="s">
        <v>489</v>
      </c>
      <c r="G1" s="375"/>
      <c r="H1" s="375"/>
      <c r="I1" s="375"/>
      <c r="J1" s="375"/>
      <c r="K1" s="375"/>
      <c r="L1" s="375"/>
      <c r="M1" s="375"/>
    </row>
    <row r="2" spans="1:13" ht="18.75" hidden="1" x14ac:dyDescent="0.25">
      <c r="F2" s="209"/>
    </row>
    <row r="3" spans="1:13" ht="18.75" hidden="1" x14ac:dyDescent="0.25">
      <c r="F3" s="209"/>
    </row>
    <row r="4" spans="1:13" ht="18.75" hidden="1" x14ac:dyDescent="0.25">
      <c r="F4" s="209"/>
    </row>
    <row r="5" spans="1:13" ht="18.75" hidden="1" x14ac:dyDescent="0.25">
      <c r="F5" s="209"/>
    </row>
    <row r="6" spans="1:13" ht="18.75" hidden="1" x14ac:dyDescent="0.25">
      <c r="A6" s="239"/>
    </row>
    <row r="7" spans="1:13" ht="18.75" hidden="1" x14ac:dyDescent="0.25">
      <c r="A7" s="239"/>
    </row>
    <row r="8" spans="1:13" ht="18.75" x14ac:dyDescent="0.25">
      <c r="A8" s="239"/>
    </row>
    <row r="9" spans="1:13" ht="18.75" x14ac:dyDescent="0.25">
      <c r="A9" s="239"/>
    </row>
    <row r="10" spans="1:13" ht="18.75" x14ac:dyDescent="0.25">
      <c r="A10" s="371" t="s">
        <v>26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</row>
    <row r="11" spans="1:13" ht="18.75" x14ac:dyDescent="0.25">
      <c r="A11" s="371" t="s">
        <v>113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</row>
    <row r="12" spans="1:13" ht="18.75" x14ac:dyDescent="0.25">
      <c r="A12" s="239"/>
    </row>
    <row r="13" spans="1:13" ht="15.75" customHeight="1" x14ac:dyDescent="0.25">
      <c r="A13" s="372" t="s">
        <v>55</v>
      </c>
      <c r="B13" s="372" t="s">
        <v>110</v>
      </c>
      <c r="C13" s="372" t="s">
        <v>27</v>
      </c>
      <c r="D13" s="372" t="s">
        <v>111</v>
      </c>
      <c r="E13" s="372" t="s">
        <v>112</v>
      </c>
      <c r="F13" s="372"/>
      <c r="G13" s="372"/>
      <c r="H13" s="372"/>
      <c r="I13" s="372"/>
      <c r="J13" s="372"/>
      <c r="K13" s="372"/>
      <c r="L13" s="372"/>
      <c r="M13" s="372"/>
    </row>
    <row r="14" spans="1:13" x14ac:dyDescent="0.25">
      <c r="A14" s="372"/>
      <c r="B14" s="372"/>
      <c r="C14" s="372"/>
      <c r="D14" s="372"/>
      <c r="E14" s="211">
        <v>2016</v>
      </c>
      <c r="F14" s="313">
        <v>2017</v>
      </c>
      <c r="G14" s="313">
        <v>2018</v>
      </c>
      <c r="H14" s="313">
        <v>2019</v>
      </c>
      <c r="I14" s="313">
        <v>2020</v>
      </c>
      <c r="J14" s="313">
        <v>2021</v>
      </c>
      <c r="K14" s="313">
        <v>2022</v>
      </c>
      <c r="L14" s="334">
        <v>2023</v>
      </c>
      <c r="M14" s="313">
        <v>2024</v>
      </c>
    </row>
    <row r="15" spans="1:13" x14ac:dyDescent="0.25">
      <c r="A15" s="313">
        <v>1</v>
      </c>
      <c r="B15" s="313">
        <v>2</v>
      </c>
      <c r="C15" s="313">
        <v>3</v>
      </c>
      <c r="D15" s="313">
        <v>4</v>
      </c>
      <c r="E15" s="313">
        <v>5</v>
      </c>
      <c r="F15" s="313">
        <v>6</v>
      </c>
      <c r="G15" s="313">
        <v>7</v>
      </c>
      <c r="H15" s="313">
        <v>8</v>
      </c>
      <c r="I15" s="313">
        <v>9</v>
      </c>
      <c r="J15" s="313">
        <v>10</v>
      </c>
      <c r="K15" s="313">
        <v>11</v>
      </c>
      <c r="L15" s="334">
        <v>12</v>
      </c>
      <c r="M15" s="313">
        <v>13</v>
      </c>
    </row>
    <row r="16" spans="1:13" ht="53.25" hidden="1" customHeight="1" x14ac:dyDescent="0.25">
      <c r="A16" s="364" t="s">
        <v>430</v>
      </c>
      <c r="B16" s="364"/>
      <c r="C16" s="364"/>
      <c r="D16" s="364"/>
      <c r="E16" s="364"/>
      <c r="F16" s="364"/>
      <c r="G16" s="364"/>
      <c r="H16" s="316"/>
      <c r="I16" s="316"/>
      <c r="J16" s="316"/>
      <c r="K16" s="316"/>
      <c r="L16" s="337"/>
      <c r="M16" s="316"/>
    </row>
    <row r="17" spans="1:13" ht="78.75" hidden="1" customHeight="1" x14ac:dyDescent="0.25">
      <c r="A17" s="212">
        <v>1</v>
      </c>
      <c r="B17" s="213" t="s">
        <v>431</v>
      </c>
      <c r="C17" s="214" t="s">
        <v>207</v>
      </c>
      <c r="D17" s="215" t="s">
        <v>432</v>
      </c>
      <c r="E17" s="216">
        <v>92.2</v>
      </c>
      <c r="F17" s="216">
        <v>95</v>
      </c>
      <c r="G17" s="216">
        <v>95</v>
      </c>
      <c r="H17" s="216"/>
      <c r="I17" s="216">
        <v>97</v>
      </c>
      <c r="J17" s="216">
        <v>97</v>
      </c>
      <c r="K17" s="216">
        <v>97</v>
      </c>
      <c r="L17" s="216">
        <v>97</v>
      </c>
      <c r="M17" s="216">
        <v>97</v>
      </c>
    </row>
    <row r="18" spans="1:13" ht="189" hidden="1" customHeight="1" x14ac:dyDescent="0.25">
      <c r="A18" s="212" t="s">
        <v>433</v>
      </c>
      <c r="B18" s="213" t="s">
        <v>206</v>
      </c>
      <c r="C18" s="214" t="s">
        <v>207</v>
      </c>
      <c r="D18" s="215" t="s">
        <v>434</v>
      </c>
      <c r="E18" s="214">
        <v>100</v>
      </c>
      <c r="F18" s="214">
        <v>100</v>
      </c>
      <c r="G18" s="214">
        <v>100</v>
      </c>
      <c r="H18" s="214"/>
      <c r="I18" s="214">
        <v>100</v>
      </c>
      <c r="J18" s="214">
        <v>100</v>
      </c>
      <c r="K18" s="214">
        <v>100</v>
      </c>
      <c r="L18" s="214">
        <v>100</v>
      </c>
      <c r="M18" s="214">
        <v>100</v>
      </c>
    </row>
    <row r="19" spans="1:13" ht="126" hidden="1" customHeight="1" x14ac:dyDescent="0.25">
      <c r="A19" s="212" t="s">
        <v>435</v>
      </c>
      <c r="B19" s="217" t="s">
        <v>436</v>
      </c>
      <c r="C19" s="218" t="s">
        <v>207</v>
      </c>
      <c r="D19" s="218" t="s">
        <v>434</v>
      </c>
      <c r="E19" s="218">
        <v>1.74</v>
      </c>
      <c r="F19" s="218">
        <v>1.5</v>
      </c>
      <c r="G19" s="218">
        <v>1</v>
      </c>
      <c r="H19" s="218"/>
      <c r="I19" s="218">
        <v>1</v>
      </c>
      <c r="J19" s="218">
        <v>1</v>
      </c>
      <c r="K19" s="218">
        <v>1</v>
      </c>
      <c r="L19" s="218">
        <v>1</v>
      </c>
      <c r="M19" s="218">
        <v>1</v>
      </c>
    </row>
    <row r="20" spans="1:13" ht="94.5" hidden="1" customHeight="1" x14ac:dyDescent="0.25">
      <c r="A20" s="212" t="s">
        <v>437</v>
      </c>
      <c r="B20" s="213" t="s">
        <v>438</v>
      </c>
      <c r="C20" s="214" t="s">
        <v>207</v>
      </c>
      <c r="D20" s="218" t="s">
        <v>434</v>
      </c>
      <c r="E20" s="219">
        <v>76.150000000000006</v>
      </c>
      <c r="F20" s="220"/>
      <c r="G20" s="220"/>
      <c r="H20" s="220"/>
      <c r="I20" s="212"/>
      <c r="J20" s="212"/>
      <c r="K20" s="212"/>
      <c r="L20" s="212"/>
      <c r="M20" s="212"/>
    </row>
    <row r="21" spans="1:13" ht="15.75" hidden="1" customHeight="1" x14ac:dyDescent="0.25">
      <c r="A21" s="364" t="s">
        <v>439</v>
      </c>
      <c r="B21" s="364"/>
      <c r="C21" s="364"/>
      <c r="D21" s="364"/>
      <c r="E21" s="364"/>
      <c r="F21" s="364"/>
      <c r="G21" s="364"/>
      <c r="H21" s="316"/>
      <c r="I21" s="316"/>
      <c r="J21" s="316"/>
      <c r="K21" s="316"/>
      <c r="L21" s="337"/>
      <c r="M21" s="316"/>
    </row>
    <row r="22" spans="1:13" ht="15.75" hidden="1" customHeight="1" x14ac:dyDescent="0.25">
      <c r="A22" s="364" t="s">
        <v>488</v>
      </c>
      <c r="B22" s="364"/>
      <c r="C22" s="364"/>
      <c r="D22" s="364"/>
      <c r="E22" s="364"/>
      <c r="F22" s="364"/>
      <c r="G22" s="364"/>
      <c r="H22" s="316"/>
      <c r="I22" s="316"/>
      <c r="J22" s="316"/>
      <c r="K22" s="316"/>
      <c r="L22" s="337"/>
      <c r="M22" s="316"/>
    </row>
    <row r="23" spans="1:13" ht="189" hidden="1" customHeight="1" x14ac:dyDescent="0.25">
      <c r="A23" s="212" t="s">
        <v>332</v>
      </c>
      <c r="B23" s="213" t="s">
        <v>206</v>
      </c>
      <c r="C23" s="214" t="s">
        <v>207</v>
      </c>
      <c r="D23" s="215" t="s">
        <v>434</v>
      </c>
      <c r="E23" s="214">
        <v>100</v>
      </c>
      <c r="F23" s="214">
        <v>100</v>
      </c>
      <c r="G23" s="214">
        <v>100</v>
      </c>
      <c r="H23" s="214"/>
      <c r="I23" s="212" t="s">
        <v>441</v>
      </c>
      <c r="J23" s="212" t="s">
        <v>441</v>
      </c>
      <c r="K23" s="212" t="s">
        <v>441</v>
      </c>
      <c r="L23" s="212" t="s">
        <v>441</v>
      </c>
      <c r="M23" s="212" t="s">
        <v>441</v>
      </c>
    </row>
    <row r="24" spans="1:13" ht="171.75" hidden="1" customHeight="1" x14ac:dyDescent="0.25">
      <c r="A24" s="212" t="s">
        <v>337</v>
      </c>
      <c r="B24" s="213" t="s">
        <v>209</v>
      </c>
      <c r="C24" s="214" t="s">
        <v>207</v>
      </c>
      <c r="D24" s="215" t="s">
        <v>434</v>
      </c>
      <c r="E24" s="214">
        <v>60</v>
      </c>
      <c r="F24" s="214">
        <v>60</v>
      </c>
      <c r="G24" s="214">
        <v>60</v>
      </c>
      <c r="H24" s="214"/>
      <c r="I24" s="212"/>
      <c r="J24" s="212"/>
      <c r="K24" s="212"/>
      <c r="L24" s="212"/>
      <c r="M24" s="212"/>
    </row>
    <row r="25" spans="1:13" ht="15.75" hidden="1" customHeight="1" x14ac:dyDescent="0.25">
      <c r="A25" s="364" t="s">
        <v>262</v>
      </c>
      <c r="B25" s="364"/>
      <c r="C25" s="364"/>
      <c r="D25" s="364"/>
      <c r="E25" s="364"/>
      <c r="F25" s="364"/>
      <c r="G25" s="364"/>
      <c r="H25" s="316"/>
      <c r="I25" s="316"/>
      <c r="J25" s="316"/>
      <c r="K25" s="316"/>
      <c r="L25" s="337"/>
      <c r="M25" s="316"/>
    </row>
    <row r="26" spans="1:13" ht="173.25" hidden="1" customHeight="1" x14ac:dyDescent="0.25">
      <c r="A26" s="212" t="s">
        <v>443</v>
      </c>
      <c r="B26" s="213" t="s">
        <v>444</v>
      </c>
      <c r="C26" s="218" t="s">
        <v>207</v>
      </c>
      <c r="D26" s="215" t="s">
        <v>432</v>
      </c>
      <c r="E26" s="222">
        <v>9.4</v>
      </c>
      <c r="F26" s="222">
        <v>9.4</v>
      </c>
      <c r="G26" s="222">
        <v>5</v>
      </c>
      <c r="H26" s="222"/>
      <c r="I26" s="212" t="s">
        <v>435</v>
      </c>
      <c r="J26" s="212" t="s">
        <v>435</v>
      </c>
      <c r="K26" s="212" t="s">
        <v>435</v>
      </c>
      <c r="L26" s="212" t="s">
        <v>435</v>
      </c>
      <c r="M26" s="212" t="s">
        <v>435</v>
      </c>
    </row>
    <row r="27" spans="1:13" ht="141.75" hidden="1" customHeight="1" x14ac:dyDescent="0.25">
      <c r="A27" s="212" t="s">
        <v>342</v>
      </c>
      <c r="B27" s="213" t="s">
        <v>445</v>
      </c>
      <c r="C27" s="218" t="s">
        <v>207</v>
      </c>
      <c r="D27" s="215" t="s">
        <v>432</v>
      </c>
      <c r="E27" s="223">
        <v>83.96</v>
      </c>
      <c r="F27" s="223">
        <v>83.96</v>
      </c>
      <c r="G27" s="223">
        <v>83.96</v>
      </c>
      <c r="H27" s="223"/>
      <c r="I27" s="212" t="s">
        <v>441</v>
      </c>
      <c r="J27" s="212" t="s">
        <v>441</v>
      </c>
      <c r="K27" s="212" t="s">
        <v>441</v>
      </c>
      <c r="L27" s="212" t="s">
        <v>441</v>
      </c>
      <c r="M27" s="212" t="s">
        <v>441</v>
      </c>
    </row>
    <row r="28" spans="1:13" ht="63" hidden="1" customHeight="1" x14ac:dyDescent="0.25">
      <c r="A28" s="212" t="s">
        <v>446</v>
      </c>
      <c r="B28" s="213" t="s">
        <v>447</v>
      </c>
      <c r="C28" s="218" t="s">
        <v>207</v>
      </c>
      <c r="D28" s="218" t="s">
        <v>434</v>
      </c>
      <c r="E28" s="224">
        <v>98</v>
      </c>
      <c r="F28" s="224">
        <v>98</v>
      </c>
      <c r="G28" s="224">
        <v>100</v>
      </c>
      <c r="H28" s="224"/>
      <c r="I28" s="212" t="s">
        <v>441</v>
      </c>
      <c r="J28" s="212" t="s">
        <v>441</v>
      </c>
      <c r="K28" s="212" t="s">
        <v>441</v>
      </c>
      <c r="L28" s="212" t="s">
        <v>441</v>
      </c>
      <c r="M28" s="212" t="s">
        <v>441</v>
      </c>
    </row>
    <row r="29" spans="1:13" ht="110.25" hidden="1" customHeight="1" x14ac:dyDescent="0.25">
      <c r="A29" s="212" t="s">
        <v>448</v>
      </c>
      <c r="B29" s="213" t="s">
        <v>449</v>
      </c>
      <c r="C29" s="214" t="s">
        <v>207</v>
      </c>
      <c r="D29" s="218" t="s">
        <v>434</v>
      </c>
      <c r="E29" s="219">
        <v>2.64</v>
      </c>
      <c r="F29" s="219">
        <v>2.64</v>
      </c>
      <c r="G29" s="219">
        <v>1</v>
      </c>
      <c r="H29" s="219"/>
      <c r="I29" s="212" t="s">
        <v>450</v>
      </c>
      <c r="J29" s="212" t="s">
        <v>450</v>
      </c>
      <c r="K29" s="212" t="s">
        <v>450</v>
      </c>
      <c r="L29" s="212" t="s">
        <v>450</v>
      </c>
      <c r="M29" s="212" t="s">
        <v>450</v>
      </c>
    </row>
    <row r="30" spans="1:13" ht="110.25" hidden="1" customHeight="1" x14ac:dyDescent="0.25">
      <c r="A30" s="212" t="s">
        <v>451</v>
      </c>
      <c r="B30" s="213" t="s">
        <v>452</v>
      </c>
      <c r="C30" s="218" t="s">
        <v>207</v>
      </c>
      <c r="D30" s="215" t="s">
        <v>432</v>
      </c>
      <c r="E30" s="223">
        <v>17.5</v>
      </c>
      <c r="F30" s="223">
        <v>17.5</v>
      </c>
      <c r="G30" s="223">
        <v>9</v>
      </c>
      <c r="H30" s="223"/>
      <c r="I30" s="212" t="s">
        <v>453</v>
      </c>
      <c r="J30" s="212" t="s">
        <v>453</v>
      </c>
      <c r="K30" s="212" t="s">
        <v>453</v>
      </c>
      <c r="L30" s="212" t="s">
        <v>453</v>
      </c>
      <c r="M30" s="212" t="s">
        <v>453</v>
      </c>
    </row>
    <row r="31" spans="1:13" ht="173.25" hidden="1" customHeight="1" x14ac:dyDescent="0.25">
      <c r="A31" s="212" t="s">
        <v>454</v>
      </c>
      <c r="B31" s="213" t="s">
        <v>455</v>
      </c>
      <c r="C31" s="225" t="s">
        <v>207</v>
      </c>
      <c r="D31" s="218" t="s">
        <v>434</v>
      </c>
      <c r="E31" s="225">
        <v>100</v>
      </c>
      <c r="F31" s="225">
        <v>100</v>
      </c>
      <c r="G31" s="225">
        <v>100</v>
      </c>
      <c r="H31" s="225"/>
      <c r="I31" s="212" t="s">
        <v>441</v>
      </c>
      <c r="J31" s="212" t="s">
        <v>441</v>
      </c>
      <c r="K31" s="212" t="s">
        <v>441</v>
      </c>
      <c r="L31" s="212" t="s">
        <v>441</v>
      </c>
      <c r="M31" s="212" t="s">
        <v>441</v>
      </c>
    </row>
    <row r="32" spans="1:13" ht="110.25" hidden="1" customHeight="1" x14ac:dyDescent="0.25">
      <c r="A32" s="212" t="s">
        <v>456</v>
      </c>
      <c r="B32" s="213" t="s">
        <v>457</v>
      </c>
      <c r="C32" s="225" t="s">
        <v>207</v>
      </c>
      <c r="D32" s="218" t="s">
        <v>434</v>
      </c>
      <c r="E32" s="226">
        <v>48</v>
      </c>
      <c r="F32" s="226">
        <v>48</v>
      </c>
      <c r="G32" s="226">
        <v>48</v>
      </c>
      <c r="H32" s="226"/>
      <c r="I32" s="212" t="s">
        <v>458</v>
      </c>
      <c r="J32" s="212" t="s">
        <v>458</v>
      </c>
      <c r="K32" s="212" t="s">
        <v>458</v>
      </c>
      <c r="L32" s="212" t="s">
        <v>458</v>
      </c>
      <c r="M32" s="212" t="s">
        <v>458</v>
      </c>
    </row>
    <row r="33" spans="1:13" ht="110.25" hidden="1" customHeight="1" x14ac:dyDescent="0.25">
      <c r="A33" s="212" t="s">
        <v>459</v>
      </c>
      <c r="B33" s="213" t="s">
        <v>460</v>
      </c>
      <c r="C33" s="225" t="s">
        <v>207</v>
      </c>
      <c r="D33" s="218" t="s">
        <v>434</v>
      </c>
      <c r="E33" s="226">
        <v>12</v>
      </c>
      <c r="F33" s="226">
        <v>12</v>
      </c>
      <c r="G33" s="226">
        <v>75</v>
      </c>
      <c r="H33" s="226"/>
      <c r="I33" s="212" t="s">
        <v>441</v>
      </c>
      <c r="J33" s="212" t="s">
        <v>441</v>
      </c>
      <c r="K33" s="212" t="s">
        <v>441</v>
      </c>
      <c r="L33" s="212" t="s">
        <v>441</v>
      </c>
      <c r="M33" s="212" t="s">
        <v>441</v>
      </c>
    </row>
    <row r="34" spans="1:13" ht="15.75" hidden="1" customHeight="1" x14ac:dyDescent="0.25">
      <c r="A34" s="363" t="s">
        <v>461</v>
      </c>
      <c r="B34" s="363"/>
      <c r="C34" s="363"/>
      <c r="D34" s="363"/>
      <c r="E34" s="363"/>
      <c r="F34" s="363"/>
      <c r="G34" s="363"/>
      <c r="H34" s="315"/>
      <c r="I34" s="315"/>
      <c r="J34" s="315"/>
      <c r="K34" s="315"/>
      <c r="L34" s="336"/>
      <c r="M34" s="315"/>
    </row>
    <row r="35" spans="1:13" ht="110.25" hidden="1" customHeight="1" x14ac:dyDescent="0.25">
      <c r="A35" s="228" t="s">
        <v>349</v>
      </c>
      <c r="B35" s="217" t="s">
        <v>462</v>
      </c>
      <c r="C35" s="214" t="s">
        <v>207</v>
      </c>
      <c r="D35" s="215" t="s">
        <v>434</v>
      </c>
      <c r="E35" s="218">
        <v>70.599999999999994</v>
      </c>
      <c r="F35" s="218">
        <v>70.599999999999994</v>
      </c>
      <c r="G35" s="218">
        <v>70.599999999999994</v>
      </c>
      <c r="H35" s="218"/>
      <c r="I35" s="228" t="s">
        <v>463</v>
      </c>
      <c r="J35" s="228" t="s">
        <v>463</v>
      </c>
      <c r="K35" s="228" t="s">
        <v>463</v>
      </c>
      <c r="L35" s="228" t="s">
        <v>463</v>
      </c>
      <c r="M35" s="228" t="s">
        <v>463</v>
      </c>
    </row>
    <row r="36" spans="1:13" ht="189" hidden="1" customHeight="1" x14ac:dyDescent="0.25">
      <c r="A36" s="228" t="s">
        <v>390</v>
      </c>
      <c r="B36" s="217" t="s">
        <v>464</v>
      </c>
      <c r="C36" s="214" t="s">
        <v>207</v>
      </c>
      <c r="D36" s="215" t="s">
        <v>434</v>
      </c>
      <c r="E36" s="218">
        <v>100</v>
      </c>
      <c r="F36" s="218">
        <v>100</v>
      </c>
      <c r="G36" s="218">
        <v>100</v>
      </c>
      <c r="H36" s="218"/>
      <c r="I36" s="218">
        <v>100</v>
      </c>
      <c r="J36" s="218">
        <v>100</v>
      </c>
      <c r="K36" s="218">
        <v>100</v>
      </c>
      <c r="L36" s="218">
        <v>100</v>
      </c>
      <c r="M36" s="218">
        <v>100</v>
      </c>
    </row>
    <row r="37" spans="1:13" ht="15.75" hidden="1" customHeight="1" x14ac:dyDescent="0.25">
      <c r="A37" s="363" t="s">
        <v>289</v>
      </c>
      <c r="B37" s="363"/>
      <c r="C37" s="363"/>
      <c r="D37" s="363"/>
      <c r="E37" s="363"/>
      <c r="F37" s="363"/>
      <c r="G37" s="363"/>
      <c r="H37" s="315"/>
      <c r="I37" s="315"/>
      <c r="J37" s="315"/>
      <c r="K37" s="315"/>
      <c r="L37" s="336"/>
      <c r="M37" s="315"/>
    </row>
    <row r="38" spans="1:13" ht="126" hidden="1" customHeight="1" x14ac:dyDescent="0.25">
      <c r="A38" s="228" t="s">
        <v>290</v>
      </c>
      <c r="B38" s="217" t="s">
        <v>465</v>
      </c>
      <c r="C38" s="214" t="s">
        <v>207</v>
      </c>
      <c r="D38" s="215" t="s">
        <v>434</v>
      </c>
      <c r="E38" s="218">
        <v>80.5</v>
      </c>
      <c r="F38" s="218">
        <v>80.5</v>
      </c>
      <c r="G38" s="218">
        <v>80.5</v>
      </c>
      <c r="H38" s="218"/>
      <c r="I38" s="228" t="s">
        <v>441</v>
      </c>
      <c r="J38" s="228" t="s">
        <v>441</v>
      </c>
      <c r="K38" s="228" t="s">
        <v>441</v>
      </c>
      <c r="L38" s="228" t="s">
        <v>441</v>
      </c>
      <c r="M38" s="228" t="s">
        <v>441</v>
      </c>
    </row>
    <row r="39" spans="1:13" ht="15.75" hidden="1" customHeight="1" x14ac:dyDescent="0.25">
      <c r="A39" s="365" t="s">
        <v>466</v>
      </c>
      <c r="B39" s="365"/>
      <c r="C39" s="365"/>
      <c r="D39" s="365"/>
      <c r="E39" s="365"/>
      <c r="F39" s="365"/>
      <c r="G39" s="365"/>
      <c r="H39" s="317"/>
      <c r="I39" s="317"/>
      <c r="J39" s="317"/>
      <c r="K39" s="317"/>
      <c r="L39" s="338"/>
      <c r="M39" s="317"/>
    </row>
    <row r="40" spans="1:13" ht="31.5" hidden="1" customHeight="1" x14ac:dyDescent="0.25">
      <c r="A40" s="230" t="s">
        <v>296</v>
      </c>
      <c r="B40" s="217" t="s">
        <v>467</v>
      </c>
      <c r="C40" s="218" t="s">
        <v>207</v>
      </c>
      <c r="D40" s="215" t="s">
        <v>434</v>
      </c>
      <c r="E40" s="215">
        <v>82.9</v>
      </c>
      <c r="F40" s="215">
        <v>82.9</v>
      </c>
      <c r="G40" s="215">
        <v>82.9</v>
      </c>
      <c r="H40" s="215"/>
      <c r="I40" s="230" t="s">
        <v>463</v>
      </c>
      <c r="J40" s="230" t="s">
        <v>463</v>
      </c>
      <c r="K40" s="230" t="s">
        <v>463</v>
      </c>
      <c r="L40" s="230" t="s">
        <v>463</v>
      </c>
      <c r="M40" s="230" t="s">
        <v>463</v>
      </c>
    </row>
    <row r="41" spans="1:13" ht="15.75" hidden="1" customHeight="1" x14ac:dyDescent="0.25">
      <c r="A41" s="362" t="s">
        <v>468</v>
      </c>
      <c r="B41" s="362"/>
      <c r="C41" s="362"/>
      <c r="D41" s="362"/>
      <c r="E41" s="362"/>
      <c r="F41" s="362"/>
      <c r="G41" s="362"/>
      <c r="H41" s="314"/>
      <c r="I41" s="314"/>
      <c r="J41" s="314"/>
      <c r="K41" s="314"/>
      <c r="L41" s="335"/>
      <c r="M41" s="314"/>
    </row>
    <row r="42" spans="1:13" ht="15.75" hidden="1" customHeight="1" x14ac:dyDescent="0.25">
      <c r="A42" s="363" t="s">
        <v>469</v>
      </c>
      <c r="B42" s="363"/>
      <c r="C42" s="363"/>
      <c r="D42" s="363"/>
      <c r="E42" s="363"/>
      <c r="F42" s="363"/>
      <c r="G42" s="363"/>
      <c r="H42" s="315"/>
      <c r="I42" s="315"/>
      <c r="J42" s="315"/>
      <c r="K42" s="315"/>
      <c r="L42" s="336"/>
      <c r="M42" s="315"/>
    </row>
    <row r="43" spans="1:13" ht="173.25" hidden="1" customHeight="1" x14ac:dyDescent="0.25">
      <c r="A43" s="212" t="s">
        <v>371</v>
      </c>
      <c r="B43" s="213" t="s">
        <v>470</v>
      </c>
      <c r="C43" s="225" t="s">
        <v>207</v>
      </c>
      <c r="D43" s="215" t="s">
        <v>432</v>
      </c>
      <c r="E43" s="219">
        <v>97.13</v>
      </c>
      <c r="F43" s="219">
        <v>97.13</v>
      </c>
      <c r="G43" s="219">
        <v>97.13</v>
      </c>
      <c r="H43" s="219"/>
      <c r="I43" s="219">
        <v>97.13</v>
      </c>
      <c r="J43" s="219">
        <v>97.13</v>
      </c>
      <c r="K43" s="219">
        <v>97.13</v>
      </c>
      <c r="L43" s="219">
        <v>97.13</v>
      </c>
      <c r="M43" s="219">
        <v>97.13</v>
      </c>
    </row>
    <row r="44" spans="1:13" ht="78.75" hidden="1" customHeight="1" x14ac:dyDescent="0.25">
      <c r="A44" s="212" t="s">
        <v>342</v>
      </c>
      <c r="B44" s="213" t="s">
        <v>471</v>
      </c>
      <c r="C44" s="218" t="s">
        <v>374</v>
      </c>
      <c r="D44" s="215" t="s">
        <v>434</v>
      </c>
      <c r="E44" s="232">
        <v>10</v>
      </c>
      <c r="F44" s="232">
        <v>10</v>
      </c>
      <c r="G44" s="232">
        <v>10</v>
      </c>
      <c r="H44" s="232"/>
      <c r="I44" s="232">
        <v>10</v>
      </c>
      <c r="J44" s="232">
        <v>10</v>
      </c>
      <c r="K44" s="232">
        <v>10</v>
      </c>
      <c r="L44" s="232">
        <v>10</v>
      </c>
      <c r="M44" s="232">
        <v>10</v>
      </c>
    </row>
    <row r="45" spans="1:13" ht="126" hidden="1" customHeight="1" x14ac:dyDescent="0.25">
      <c r="A45" s="212" t="s">
        <v>446</v>
      </c>
      <c r="B45" s="213" t="s">
        <v>472</v>
      </c>
      <c r="C45" s="218" t="s">
        <v>374</v>
      </c>
      <c r="D45" s="215" t="s">
        <v>434</v>
      </c>
      <c r="E45" s="232">
        <v>2</v>
      </c>
      <c r="F45" s="232">
        <v>2</v>
      </c>
      <c r="G45" s="232">
        <v>2</v>
      </c>
      <c r="H45" s="232"/>
      <c r="I45" s="232">
        <v>2</v>
      </c>
      <c r="J45" s="232">
        <v>2</v>
      </c>
      <c r="K45" s="232">
        <v>2</v>
      </c>
      <c r="L45" s="232">
        <v>2</v>
      </c>
      <c r="M45" s="232">
        <v>2</v>
      </c>
    </row>
    <row r="46" spans="1:13" ht="236.25" hidden="1" customHeight="1" x14ac:dyDescent="0.25">
      <c r="A46" s="212" t="s">
        <v>473</v>
      </c>
      <c r="B46" s="213" t="s">
        <v>474</v>
      </c>
      <c r="C46" s="225" t="s">
        <v>207</v>
      </c>
      <c r="D46" s="215" t="s">
        <v>432</v>
      </c>
      <c r="E46" s="214">
        <v>3</v>
      </c>
      <c r="F46" s="214">
        <v>3</v>
      </c>
      <c r="G46" s="214">
        <v>3</v>
      </c>
      <c r="H46" s="214"/>
      <c r="I46" s="212" t="s">
        <v>435</v>
      </c>
      <c r="J46" s="212" t="s">
        <v>435</v>
      </c>
      <c r="K46" s="212" t="s">
        <v>435</v>
      </c>
      <c r="L46" s="212" t="s">
        <v>435</v>
      </c>
      <c r="M46" s="212" t="s">
        <v>435</v>
      </c>
    </row>
    <row r="47" spans="1:13" ht="15.75" customHeight="1" x14ac:dyDescent="0.25">
      <c r="A47" s="356" t="s">
        <v>475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8"/>
    </row>
    <row r="48" spans="1:13" x14ac:dyDescent="0.25">
      <c r="A48" s="366" t="s">
        <v>476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8"/>
    </row>
    <row r="49" spans="1:13" ht="94.5" x14ac:dyDescent="0.25">
      <c r="A49" s="228" t="s">
        <v>372</v>
      </c>
      <c r="B49" s="316" t="s">
        <v>490</v>
      </c>
      <c r="C49" s="218" t="s">
        <v>207</v>
      </c>
      <c r="D49" s="218" t="s">
        <v>495</v>
      </c>
      <c r="E49" s="214">
        <v>100</v>
      </c>
      <c r="F49" s="214">
        <v>100</v>
      </c>
      <c r="G49" s="214">
        <v>100</v>
      </c>
      <c r="H49" s="228" t="s">
        <v>441</v>
      </c>
      <c r="I49" s="228" t="s">
        <v>441</v>
      </c>
      <c r="J49" s="228" t="s">
        <v>441</v>
      </c>
      <c r="K49" s="228" t="s">
        <v>441</v>
      </c>
      <c r="L49" s="228" t="s">
        <v>441</v>
      </c>
      <c r="M49" s="228" t="s">
        <v>441</v>
      </c>
    </row>
    <row r="50" spans="1:13" ht="78.75" x14ac:dyDescent="0.25">
      <c r="A50" s="212" t="s">
        <v>479</v>
      </c>
      <c r="B50" s="233" t="s">
        <v>480</v>
      </c>
      <c r="C50" s="218" t="s">
        <v>207</v>
      </c>
      <c r="D50" s="218" t="s">
        <v>495</v>
      </c>
      <c r="E50" s="214">
        <v>100</v>
      </c>
      <c r="F50" s="214">
        <v>100</v>
      </c>
      <c r="G50" s="214">
        <v>100</v>
      </c>
      <c r="H50" s="212" t="s">
        <v>441</v>
      </c>
      <c r="I50" s="212" t="s">
        <v>441</v>
      </c>
      <c r="J50" s="212" t="s">
        <v>441</v>
      </c>
      <c r="K50" s="212" t="s">
        <v>441</v>
      </c>
      <c r="L50" s="212" t="s">
        <v>441</v>
      </c>
      <c r="M50" s="212" t="s">
        <v>441</v>
      </c>
    </row>
    <row r="51" spans="1:13" ht="78.75" x14ac:dyDescent="0.25">
      <c r="A51" s="218" t="s">
        <v>491</v>
      </c>
      <c r="B51" s="316" t="s">
        <v>482</v>
      </c>
      <c r="C51" s="218" t="s">
        <v>207</v>
      </c>
      <c r="D51" s="218" t="s">
        <v>495</v>
      </c>
      <c r="E51" s="218">
        <v>100</v>
      </c>
      <c r="F51" s="218">
        <v>100</v>
      </c>
      <c r="G51" s="218">
        <v>100</v>
      </c>
      <c r="H51" s="218">
        <v>100</v>
      </c>
      <c r="I51" s="218">
        <v>100</v>
      </c>
      <c r="J51" s="218">
        <v>100</v>
      </c>
      <c r="K51" s="218">
        <v>100</v>
      </c>
      <c r="L51" s="218">
        <v>100</v>
      </c>
      <c r="M51" s="218">
        <v>100</v>
      </c>
    </row>
    <row r="52" spans="1:13" ht="78.75" x14ac:dyDescent="0.25">
      <c r="A52" s="234" t="s">
        <v>492</v>
      </c>
      <c r="B52" s="233" t="s">
        <v>484</v>
      </c>
      <c r="C52" s="214" t="s">
        <v>207</v>
      </c>
      <c r="D52" s="233" t="s">
        <v>496</v>
      </c>
      <c r="E52" s="236" t="s">
        <v>486</v>
      </c>
      <c r="F52" s="236" t="s">
        <v>486</v>
      </c>
      <c r="G52" s="276">
        <v>0.95</v>
      </c>
      <c r="H52" s="236" t="s">
        <v>486</v>
      </c>
      <c r="I52" s="236" t="s">
        <v>486</v>
      </c>
      <c r="J52" s="236" t="s">
        <v>486</v>
      </c>
      <c r="K52" s="236" t="s">
        <v>486</v>
      </c>
      <c r="L52" s="236" t="s">
        <v>486</v>
      </c>
      <c r="M52" s="236" t="s">
        <v>486</v>
      </c>
    </row>
  </sheetData>
  <mergeCells count="19">
    <mergeCell ref="A37:G37"/>
    <mergeCell ref="F1:M1"/>
    <mergeCell ref="A10:M10"/>
    <mergeCell ref="A11:M11"/>
    <mergeCell ref="A13:A14"/>
    <mergeCell ref="B13:B14"/>
    <mergeCell ref="C13:C14"/>
    <mergeCell ref="D13:D14"/>
    <mergeCell ref="E13:M13"/>
    <mergeCell ref="A16:G16"/>
    <mergeCell ref="A21:G21"/>
    <mergeCell ref="A22:G22"/>
    <mergeCell ref="A25:G25"/>
    <mergeCell ref="A34:G34"/>
    <mergeCell ref="A39:G39"/>
    <mergeCell ref="A41:G41"/>
    <mergeCell ref="A42:G42"/>
    <mergeCell ref="A47:M47"/>
    <mergeCell ref="A48:M48"/>
  </mergeCells>
  <pageMargins left="0.70866141732283472" right="0.70866141732283472" top="1.1811023622047245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79" t="s">
        <v>3</v>
      </c>
      <c r="B10" s="379"/>
      <c r="C10" s="379"/>
      <c r="D10" s="379"/>
      <c r="E10" s="379"/>
      <c r="F10" s="379"/>
      <c r="G10" s="379"/>
    </row>
    <row r="11" spans="1:7" ht="18.75" x14ac:dyDescent="0.25">
      <c r="A11" s="379" t="s">
        <v>4</v>
      </c>
      <c r="B11" s="379"/>
      <c r="C11" s="379"/>
      <c r="D11" s="379"/>
      <c r="E11" s="379"/>
      <c r="F11" s="379"/>
      <c r="G11" s="379"/>
    </row>
    <row r="12" spans="1:7" ht="18.75" x14ac:dyDescent="0.25">
      <c r="A12" s="3"/>
    </row>
    <row r="13" spans="1:7" x14ac:dyDescent="0.25">
      <c r="A13" s="380" t="s">
        <v>55</v>
      </c>
      <c r="B13" s="380" t="s">
        <v>5</v>
      </c>
      <c r="C13" s="381" t="s">
        <v>24</v>
      </c>
      <c r="D13" s="380" t="s">
        <v>6</v>
      </c>
      <c r="E13" s="380" t="s">
        <v>7</v>
      </c>
      <c r="F13" s="380"/>
      <c r="G13" s="380"/>
    </row>
    <row r="14" spans="1:7" ht="47.25" x14ac:dyDescent="0.25">
      <c r="A14" s="380"/>
      <c r="B14" s="380"/>
      <c r="C14" s="381"/>
      <c r="D14" s="380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78"/>
      <c r="B16" s="378" t="s">
        <v>11</v>
      </c>
      <c r="C16" s="378" t="s">
        <v>12</v>
      </c>
      <c r="D16" s="6" t="s">
        <v>13</v>
      </c>
      <c r="E16" s="6"/>
      <c r="F16" s="6"/>
      <c r="G16" s="6"/>
    </row>
    <row r="17" spans="1:7" x14ac:dyDescent="0.25">
      <c r="A17" s="378"/>
      <c r="B17" s="378"/>
      <c r="C17" s="378"/>
      <c r="D17" s="6" t="s">
        <v>14</v>
      </c>
      <c r="E17" s="6"/>
      <c r="F17" s="6"/>
      <c r="G17" s="6"/>
    </row>
    <row r="18" spans="1:7" ht="31.5" x14ac:dyDescent="0.25">
      <c r="A18" s="378"/>
      <c r="B18" s="378"/>
      <c r="C18" s="378"/>
      <c r="D18" s="6" t="s">
        <v>15</v>
      </c>
      <c r="E18" s="6"/>
      <c r="F18" s="6"/>
      <c r="G18" s="6"/>
    </row>
    <row r="19" spans="1:7" ht="31.5" x14ac:dyDescent="0.25">
      <c r="A19" s="378"/>
      <c r="B19" s="378"/>
      <c r="C19" s="378" t="s">
        <v>12</v>
      </c>
      <c r="D19" s="6" t="s">
        <v>13</v>
      </c>
      <c r="E19" s="6"/>
      <c r="F19" s="6"/>
      <c r="G19" s="6"/>
    </row>
    <row r="20" spans="1:7" x14ac:dyDescent="0.25">
      <c r="A20" s="378"/>
      <c r="B20" s="378"/>
      <c r="C20" s="378"/>
      <c r="D20" s="6" t="s">
        <v>14</v>
      </c>
      <c r="E20" s="6"/>
      <c r="F20" s="6"/>
      <c r="G20" s="6"/>
    </row>
    <row r="21" spans="1:7" ht="31.5" x14ac:dyDescent="0.25">
      <c r="A21" s="378"/>
      <c r="B21" s="378"/>
      <c r="C21" s="378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78"/>
      <c r="B23" s="378" t="s">
        <v>17</v>
      </c>
      <c r="C23" s="378" t="s">
        <v>12</v>
      </c>
      <c r="D23" s="6" t="s">
        <v>13</v>
      </c>
      <c r="E23" s="6"/>
      <c r="F23" s="6"/>
      <c r="G23" s="6"/>
    </row>
    <row r="24" spans="1:7" x14ac:dyDescent="0.25">
      <c r="A24" s="378"/>
      <c r="B24" s="378"/>
      <c r="C24" s="378"/>
      <c r="D24" s="6" t="s">
        <v>14</v>
      </c>
      <c r="E24" s="6"/>
      <c r="F24" s="6"/>
      <c r="G24" s="6"/>
    </row>
    <row r="25" spans="1:7" ht="31.5" x14ac:dyDescent="0.25">
      <c r="A25" s="378"/>
      <c r="B25" s="378"/>
      <c r="C25" s="378"/>
      <c r="D25" s="6" t="s">
        <v>15</v>
      </c>
      <c r="E25" s="6"/>
      <c r="F25" s="6"/>
      <c r="G25" s="6"/>
    </row>
    <row r="26" spans="1:7" ht="31.5" x14ac:dyDescent="0.25">
      <c r="A26" s="378"/>
      <c r="B26" s="378"/>
      <c r="C26" s="378" t="s">
        <v>12</v>
      </c>
      <c r="D26" s="6" t="s">
        <v>13</v>
      </c>
      <c r="E26" s="6"/>
      <c r="F26" s="6"/>
      <c r="G26" s="6"/>
    </row>
    <row r="27" spans="1:7" x14ac:dyDescent="0.25">
      <c r="A27" s="378"/>
      <c r="B27" s="378"/>
      <c r="C27" s="378"/>
      <c r="D27" s="6" t="s">
        <v>14</v>
      </c>
      <c r="E27" s="6"/>
      <c r="F27" s="6"/>
      <c r="G27" s="6"/>
    </row>
    <row r="28" spans="1:7" ht="31.5" x14ac:dyDescent="0.25">
      <c r="A28" s="378"/>
      <c r="B28" s="378"/>
      <c r="C28" s="378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76" t="s">
        <v>25</v>
      </c>
      <c r="B32" s="376"/>
      <c r="C32" s="376"/>
      <c r="D32" s="376"/>
      <c r="E32" s="376"/>
      <c r="F32" s="376"/>
      <c r="G32" s="376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77" t="s">
        <v>19</v>
      </c>
      <c r="B35" s="377"/>
      <c r="C35" s="377"/>
      <c r="D35" s="377"/>
      <c r="E35" s="377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186" customWidth="1"/>
    <col min="2" max="2" width="34.75" style="186" customWidth="1"/>
    <col min="3" max="3" width="24.125" style="186" customWidth="1"/>
    <col min="4" max="4" width="21.5" style="186" customWidth="1"/>
    <col min="5" max="5" width="16.375" style="188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185"/>
      <c r="B1" s="185"/>
      <c r="C1" s="185"/>
      <c r="D1" s="377" t="s">
        <v>50</v>
      </c>
      <c r="E1" s="377"/>
    </row>
    <row r="2" spans="1:5" ht="54" customHeight="1" x14ac:dyDescent="0.3">
      <c r="A2" s="182"/>
      <c r="D2" s="383" t="s">
        <v>400</v>
      </c>
      <c r="E2" s="383"/>
    </row>
    <row r="3" spans="1:5" ht="21" customHeight="1" x14ac:dyDescent="0.25">
      <c r="A3" s="182"/>
      <c r="D3" s="187"/>
    </row>
    <row r="4" spans="1:5" ht="18.75" x14ac:dyDescent="0.25">
      <c r="A4" s="382" t="s">
        <v>3</v>
      </c>
      <c r="B4" s="382"/>
      <c r="C4" s="382"/>
      <c r="D4" s="382"/>
      <c r="E4" s="382"/>
    </row>
    <row r="5" spans="1:5" ht="18.75" x14ac:dyDescent="0.25">
      <c r="A5" s="382" t="s">
        <v>51</v>
      </c>
      <c r="B5" s="382"/>
      <c r="C5" s="382"/>
      <c r="D5" s="382"/>
      <c r="E5" s="382"/>
    </row>
    <row r="6" spans="1:5" ht="18.75" x14ac:dyDescent="0.25">
      <c r="A6" s="382" t="s">
        <v>52</v>
      </c>
      <c r="B6" s="382"/>
      <c r="C6" s="382"/>
      <c r="D6" s="382"/>
      <c r="E6" s="382"/>
    </row>
    <row r="7" spans="1:5" ht="18.75" x14ac:dyDescent="0.25">
      <c r="A7" s="382" t="s">
        <v>53</v>
      </c>
      <c r="B7" s="382"/>
      <c r="C7" s="382"/>
      <c r="D7" s="382"/>
      <c r="E7" s="382"/>
    </row>
    <row r="8" spans="1:5" ht="18.75" x14ac:dyDescent="0.25">
      <c r="A8" s="382" t="s">
        <v>54</v>
      </c>
      <c r="B8" s="382"/>
      <c r="C8" s="382"/>
      <c r="D8" s="382"/>
      <c r="E8" s="382"/>
    </row>
    <row r="9" spans="1:5" ht="18.75" x14ac:dyDescent="0.25">
      <c r="A9" s="182"/>
    </row>
    <row r="10" spans="1:5" ht="63" x14ac:dyDescent="0.25">
      <c r="A10" s="181" t="s">
        <v>55</v>
      </c>
      <c r="B10" s="181" t="s">
        <v>42</v>
      </c>
      <c r="C10" s="181" t="s">
        <v>43</v>
      </c>
      <c r="D10" s="181" t="s">
        <v>44</v>
      </c>
      <c r="E10" s="189" t="s">
        <v>45</v>
      </c>
    </row>
    <row r="11" spans="1:5" x14ac:dyDescent="0.25">
      <c r="A11" s="181">
        <v>1</v>
      </c>
      <c r="B11" s="181">
        <v>2</v>
      </c>
      <c r="C11" s="181">
        <v>3</v>
      </c>
      <c r="D11" s="181">
        <v>4</v>
      </c>
      <c r="E11" s="189">
        <v>5</v>
      </c>
    </row>
    <row r="12" spans="1:5" ht="33" customHeight="1" x14ac:dyDescent="0.25">
      <c r="A12" s="384" t="s">
        <v>401</v>
      </c>
      <c r="B12" s="384"/>
      <c r="C12" s="384"/>
      <c r="D12" s="384"/>
      <c r="E12" s="384"/>
    </row>
    <row r="13" spans="1:5" ht="36" customHeight="1" x14ac:dyDescent="0.25">
      <c r="A13" s="384" t="s">
        <v>240</v>
      </c>
      <c r="B13" s="384"/>
      <c r="C13" s="384"/>
      <c r="D13" s="384"/>
      <c r="E13" s="384"/>
    </row>
    <row r="14" spans="1:5" ht="28.5" customHeight="1" x14ac:dyDescent="0.25">
      <c r="A14" s="384" t="s">
        <v>241</v>
      </c>
      <c r="B14" s="384"/>
      <c r="C14" s="384"/>
      <c r="D14" s="384"/>
      <c r="E14" s="384"/>
    </row>
    <row r="15" spans="1:5" ht="164.25" customHeight="1" x14ac:dyDescent="0.25">
      <c r="A15" s="190" t="s">
        <v>277</v>
      </c>
      <c r="B15" s="191" t="s">
        <v>278</v>
      </c>
      <c r="C15" s="24" t="s">
        <v>402</v>
      </c>
      <c r="D15" s="192" t="s">
        <v>493</v>
      </c>
      <c r="E15" s="193" t="s">
        <v>413</v>
      </c>
    </row>
    <row r="16" spans="1:5" ht="39.75" customHeight="1" x14ac:dyDescent="0.25">
      <c r="A16" s="385" t="s">
        <v>289</v>
      </c>
      <c r="B16" s="385"/>
      <c r="C16" s="385"/>
      <c r="D16" s="385"/>
      <c r="E16" s="385"/>
    </row>
    <row r="17" spans="1:5" ht="82.5" customHeight="1" x14ac:dyDescent="0.25">
      <c r="A17" s="194" t="s">
        <v>290</v>
      </c>
      <c r="B17" s="195" t="s">
        <v>291</v>
      </c>
      <c r="C17" s="24" t="s">
        <v>403</v>
      </c>
      <c r="D17" s="192" t="s">
        <v>493</v>
      </c>
      <c r="E17" s="196" t="s">
        <v>414</v>
      </c>
    </row>
    <row r="18" spans="1:5" ht="187.5" customHeight="1" x14ac:dyDescent="0.25">
      <c r="A18" s="194" t="s">
        <v>404</v>
      </c>
      <c r="B18" s="195" t="s">
        <v>405</v>
      </c>
      <c r="C18" s="197" t="s">
        <v>406</v>
      </c>
      <c r="D18" s="192" t="s">
        <v>493</v>
      </c>
      <c r="E18" s="193" t="s">
        <v>415</v>
      </c>
    </row>
    <row r="19" spans="1:5" ht="39.75" customHeight="1" x14ac:dyDescent="0.25">
      <c r="A19" s="384" t="s">
        <v>295</v>
      </c>
      <c r="B19" s="384"/>
      <c r="C19" s="384"/>
      <c r="D19" s="384"/>
      <c r="E19" s="384"/>
    </row>
    <row r="20" spans="1:5" ht="120.75" customHeight="1" x14ac:dyDescent="0.25">
      <c r="A20" s="190" t="s">
        <v>296</v>
      </c>
      <c r="B20" s="197" t="s">
        <v>297</v>
      </c>
      <c r="C20" s="24" t="s">
        <v>407</v>
      </c>
      <c r="D20" s="192" t="s">
        <v>493</v>
      </c>
      <c r="E20" s="198" t="s">
        <v>416</v>
      </c>
    </row>
    <row r="21" spans="1:5" ht="86.25" customHeight="1" x14ac:dyDescent="0.25">
      <c r="A21" s="194" t="s">
        <v>301</v>
      </c>
      <c r="B21" s="191" t="s">
        <v>302</v>
      </c>
      <c r="C21" s="197" t="s">
        <v>408</v>
      </c>
      <c r="D21" s="192" t="s">
        <v>493</v>
      </c>
      <c r="E21" s="199" t="s">
        <v>417</v>
      </c>
    </row>
    <row r="22" spans="1:5" ht="48.75" customHeight="1" x14ac:dyDescent="0.25">
      <c r="A22" s="384" t="s">
        <v>409</v>
      </c>
      <c r="B22" s="384"/>
      <c r="C22" s="384"/>
      <c r="D22" s="384"/>
      <c r="E22" s="384"/>
    </row>
    <row r="23" spans="1:5" ht="51" customHeight="1" x14ac:dyDescent="0.25">
      <c r="A23" s="384" t="s">
        <v>330</v>
      </c>
      <c r="B23" s="384"/>
      <c r="C23" s="384"/>
      <c r="D23" s="384"/>
      <c r="E23" s="384"/>
    </row>
    <row r="24" spans="1:5" ht="39.75" customHeight="1" x14ac:dyDescent="0.25">
      <c r="A24" s="384" t="s">
        <v>410</v>
      </c>
      <c r="B24" s="384"/>
      <c r="C24" s="384"/>
      <c r="D24" s="384"/>
      <c r="E24" s="384"/>
    </row>
    <row r="25" spans="1:5" ht="108" customHeight="1" x14ac:dyDescent="0.25">
      <c r="A25" s="200" t="s">
        <v>332</v>
      </c>
      <c r="B25" s="198" t="s">
        <v>333</v>
      </c>
      <c r="C25" s="201" t="s">
        <v>411</v>
      </c>
      <c r="D25" s="192" t="s">
        <v>493</v>
      </c>
      <c r="E25" s="202" t="s">
        <v>418</v>
      </c>
    </row>
    <row r="26" spans="1:5" ht="126" x14ac:dyDescent="0.25">
      <c r="A26" s="200" t="s">
        <v>337</v>
      </c>
      <c r="B26" s="203" t="s">
        <v>338</v>
      </c>
      <c r="C26" s="201" t="s">
        <v>412</v>
      </c>
      <c r="D26" s="192" t="s">
        <v>223</v>
      </c>
      <c r="E26" s="202" t="s">
        <v>418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79" t="s">
        <v>26</v>
      </c>
      <c r="B10" s="379"/>
      <c r="C10" s="379"/>
      <c r="D10" s="379"/>
      <c r="E10" s="379"/>
      <c r="F10" s="379"/>
      <c r="G10" s="379"/>
      <c r="H10" s="379"/>
      <c r="I10" s="379"/>
      <c r="J10" s="379"/>
    </row>
    <row r="11" spans="1:10" x14ac:dyDescent="0.3">
      <c r="A11" s="379" t="s">
        <v>79</v>
      </c>
      <c r="B11" s="379"/>
      <c r="C11" s="379"/>
      <c r="D11" s="379"/>
      <c r="E11" s="379"/>
      <c r="F11" s="379"/>
      <c r="G11" s="379"/>
      <c r="H11" s="379"/>
      <c r="I11" s="379"/>
      <c r="J11" s="379"/>
    </row>
    <row r="12" spans="1:10" x14ac:dyDescent="0.3">
      <c r="A12" s="379" t="s">
        <v>80</v>
      </c>
      <c r="B12" s="379"/>
      <c r="C12" s="379"/>
      <c r="D12" s="379"/>
      <c r="E12" s="379"/>
      <c r="F12" s="379"/>
      <c r="G12" s="379"/>
      <c r="H12" s="379"/>
      <c r="I12" s="379"/>
      <c r="J12" s="379"/>
    </row>
    <row r="13" spans="1:10" x14ac:dyDescent="0.3">
      <c r="A13" s="379" t="s">
        <v>81</v>
      </c>
      <c r="B13" s="379"/>
      <c r="C13" s="379"/>
      <c r="D13" s="379"/>
      <c r="E13" s="379"/>
      <c r="F13" s="379"/>
      <c r="G13" s="379"/>
      <c r="H13" s="379"/>
      <c r="I13" s="379"/>
      <c r="J13" s="379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80" t="s">
        <v>55</v>
      </c>
      <c r="B16" s="381" t="s">
        <v>83</v>
      </c>
      <c r="C16" s="380" t="s">
        <v>57</v>
      </c>
      <c r="D16" s="381" t="s">
        <v>84</v>
      </c>
      <c r="E16" s="380" t="s">
        <v>58</v>
      </c>
      <c r="F16" s="380" t="s">
        <v>59</v>
      </c>
      <c r="G16" s="381" t="s">
        <v>85</v>
      </c>
      <c r="H16" s="380" t="s">
        <v>60</v>
      </c>
      <c r="I16" s="380"/>
      <c r="J16" s="380"/>
    </row>
    <row r="17" spans="1:10" ht="80.25" customHeight="1" x14ac:dyDescent="0.3">
      <c r="A17" s="380"/>
      <c r="B17" s="381"/>
      <c r="C17" s="380"/>
      <c r="D17" s="381"/>
      <c r="E17" s="380"/>
      <c r="F17" s="380"/>
      <c r="G17" s="381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78" t="s">
        <v>61</v>
      </c>
      <c r="C19" s="378"/>
      <c r="D19" s="378"/>
      <c r="E19" s="378"/>
      <c r="F19" s="378"/>
      <c r="G19" s="378"/>
      <c r="H19" s="6"/>
      <c r="I19" s="6"/>
      <c r="J19" s="6"/>
    </row>
    <row r="20" spans="1:10" x14ac:dyDescent="0.3">
      <c r="A20" s="6"/>
      <c r="B20" s="386" t="s">
        <v>62</v>
      </c>
      <c r="C20" s="386"/>
      <c r="D20" s="386"/>
      <c r="E20" s="386"/>
      <c r="F20" s="386"/>
      <c r="G20" s="386"/>
      <c r="H20" s="6"/>
      <c r="I20" s="6"/>
      <c r="J20" s="6"/>
    </row>
    <row r="21" spans="1:10" x14ac:dyDescent="0.3">
      <c r="A21" s="6"/>
      <c r="B21" s="387" t="s">
        <v>63</v>
      </c>
      <c r="C21" s="387"/>
      <c r="D21" s="387"/>
      <c r="E21" s="387"/>
      <c r="F21" s="387"/>
      <c r="G21" s="387"/>
      <c r="H21" s="6"/>
      <c r="I21" s="6"/>
      <c r="J21" s="6"/>
    </row>
    <row r="22" spans="1:10" x14ac:dyDescent="0.3">
      <c r="A22" s="6"/>
      <c r="B22" s="388" t="s">
        <v>86</v>
      </c>
      <c r="C22" s="388"/>
      <c r="D22" s="388"/>
      <c r="E22" s="388"/>
      <c r="F22" s="388"/>
      <c r="G22" s="388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89" t="s">
        <v>65</v>
      </c>
      <c r="C24" s="389"/>
      <c r="D24" s="389"/>
      <c r="E24" s="389"/>
      <c r="F24" s="389"/>
      <c r="G24" s="389"/>
      <c r="H24" s="6"/>
      <c r="I24" s="6"/>
      <c r="J24" s="6"/>
    </row>
    <row r="25" spans="1:10" x14ac:dyDescent="0.3">
      <c r="A25" s="6"/>
      <c r="B25" s="389" t="s">
        <v>66</v>
      </c>
      <c r="C25" s="389"/>
      <c r="D25" s="389"/>
      <c r="E25" s="389"/>
      <c r="F25" s="389"/>
      <c r="G25" s="389"/>
      <c r="H25" s="6"/>
      <c r="I25" s="6"/>
      <c r="J25" s="6"/>
    </row>
    <row r="26" spans="1:10" x14ac:dyDescent="0.3">
      <c r="A26" s="6"/>
      <c r="B26" s="389" t="s">
        <v>67</v>
      </c>
      <c r="C26" s="389"/>
      <c r="D26" s="389"/>
      <c r="E26" s="389"/>
      <c r="F26" s="389"/>
      <c r="G26" s="389"/>
      <c r="H26" s="6"/>
      <c r="I26" s="6"/>
      <c r="J26" s="6"/>
    </row>
    <row r="27" spans="1:10" x14ac:dyDescent="0.3">
      <c r="A27" s="6"/>
      <c r="B27" s="389" t="s">
        <v>68</v>
      </c>
      <c r="C27" s="389"/>
      <c r="D27" s="389"/>
      <c r="E27" s="389"/>
      <c r="F27" s="389"/>
      <c r="G27" s="389"/>
      <c r="H27" s="6"/>
      <c r="I27" s="6"/>
      <c r="J27" s="6"/>
    </row>
    <row r="28" spans="1:10" x14ac:dyDescent="0.3">
      <c r="A28" s="6"/>
      <c r="B28" s="389" t="s">
        <v>69</v>
      </c>
      <c r="C28" s="389"/>
      <c r="D28" s="389"/>
      <c r="E28" s="389"/>
      <c r="F28" s="389"/>
      <c r="G28" s="389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89" t="s">
        <v>65</v>
      </c>
      <c r="C30" s="389"/>
      <c r="D30" s="389"/>
      <c r="E30" s="389"/>
      <c r="F30" s="389"/>
      <c r="G30" s="389"/>
      <c r="H30" s="6"/>
      <c r="I30" s="6"/>
      <c r="J30" s="6"/>
    </row>
    <row r="31" spans="1:10" x14ac:dyDescent="0.3">
      <c r="A31" s="6"/>
      <c r="B31" s="389" t="s">
        <v>66</v>
      </c>
      <c r="C31" s="389"/>
      <c r="D31" s="389"/>
      <c r="E31" s="389"/>
      <c r="F31" s="389"/>
      <c r="G31" s="389"/>
      <c r="H31" s="6"/>
      <c r="I31" s="6"/>
      <c r="J31" s="6"/>
    </row>
    <row r="32" spans="1:10" x14ac:dyDescent="0.3">
      <c r="A32" s="6"/>
      <c r="B32" s="389" t="s">
        <v>67</v>
      </c>
      <c r="C32" s="389"/>
      <c r="D32" s="389"/>
      <c r="E32" s="389"/>
      <c r="F32" s="389"/>
      <c r="G32" s="389"/>
      <c r="H32" s="6"/>
      <c r="I32" s="6"/>
      <c r="J32" s="6"/>
    </row>
    <row r="33" spans="1:10" x14ac:dyDescent="0.3">
      <c r="A33" s="6"/>
      <c r="B33" s="389" t="s">
        <v>68</v>
      </c>
      <c r="C33" s="389"/>
      <c r="D33" s="389"/>
      <c r="E33" s="389"/>
      <c r="F33" s="389"/>
      <c r="G33" s="389"/>
      <c r="H33" s="6"/>
      <c r="I33" s="6"/>
      <c r="J33" s="6"/>
    </row>
    <row r="34" spans="1:10" x14ac:dyDescent="0.3">
      <c r="A34" s="6"/>
      <c r="B34" s="389" t="s">
        <v>69</v>
      </c>
      <c r="C34" s="389"/>
      <c r="D34" s="389"/>
      <c r="E34" s="389"/>
      <c r="F34" s="389"/>
      <c r="G34" s="389"/>
      <c r="H34" s="6"/>
      <c r="I34" s="6"/>
      <c r="J34" s="6"/>
    </row>
    <row r="35" spans="1:10" x14ac:dyDescent="0.3">
      <c r="A35" s="6"/>
      <c r="B35" s="387" t="s">
        <v>71</v>
      </c>
      <c r="C35" s="387"/>
      <c r="D35" s="387"/>
      <c r="E35" s="387"/>
      <c r="F35" s="387"/>
      <c r="G35" s="387"/>
      <c r="H35" s="6"/>
      <c r="I35" s="6"/>
      <c r="J35" s="6"/>
    </row>
    <row r="36" spans="1:10" x14ac:dyDescent="0.3">
      <c r="A36" s="6"/>
      <c r="B36" s="378" t="s">
        <v>14</v>
      </c>
      <c r="C36" s="378"/>
      <c r="D36" s="378"/>
      <c r="E36" s="378"/>
      <c r="F36" s="378"/>
      <c r="G36" s="378"/>
      <c r="H36" s="6"/>
      <c r="I36" s="6"/>
      <c r="J36" s="6"/>
    </row>
    <row r="37" spans="1:10" x14ac:dyDescent="0.3">
      <c r="A37" s="6"/>
      <c r="B37" s="387" t="s">
        <v>72</v>
      </c>
      <c r="C37" s="387"/>
      <c r="D37" s="387"/>
      <c r="E37" s="387"/>
      <c r="F37" s="387"/>
      <c r="G37" s="387"/>
      <c r="H37" s="6"/>
      <c r="I37" s="6"/>
      <c r="J37" s="6"/>
    </row>
    <row r="38" spans="1:10" x14ac:dyDescent="0.3">
      <c r="A38" s="6"/>
      <c r="B38" s="389" t="s">
        <v>65</v>
      </c>
      <c r="C38" s="389"/>
      <c r="D38" s="389"/>
      <c r="E38" s="389"/>
      <c r="F38" s="389"/>
      <c r="G38" s="389"/>
      <c r="H38" s="6"/>
      <c r="I38" s="6"/>
      <c r="J38" s="6"/>
    </row>
    <row r="39" spans="1:10" x14ac:dyDescent="0.3">
      <c r="A39" s="6"/>
      <c r="B39" s="389" t="s">
        <v>66</v>
      </c>
      <c r="C39" s="389"/>
      <c r="D39" s="389"/>
      <c r="E39" s="389"/>
      <c r="F39" s="389"/>
      <c r="G39" s="389"/>
      <c r="H39" s="6"/>
      <c r="I39" s="6"/>
      <c r="J39" s="6"/>
    </row>
    <row r="40" spans="1:10" x14ac:dyDescent="0.3">
      <c r="A40" s="6"/>
      <c r="B40" s="389" t="s">
        <v>67</v>
      </c>
      <c r="C40" s="389"/>
      <c r="D40" s="389"/>
      <c r="E40" s="389"/>
      <c r="F40" s="389"/>
      <c r="G40" s="389"/>
      <c r="H40" s="6"/>
      <c r="I40" s="6"/>
      <c r="J40" s="6"/>
    </row>
    <row r="41" spans="1:10" x14ac:dyDescent="0.3">
      <c r="A41" s="6"/>
      <c r="B41" s="389" t="s">
        <v>68</v>
      </c>
      <c r="C41" s="389"/>
      <c r="D41" s="389"/>
      <c r="E41" s="389"/>
      <c r="F41" s="389"/>
      <c r="G41" s="389"/>
      <c r="H41" s="6"/>
      <c r="I41" s="6"/>
      <c r="J41" s="6"/>
    </row>
    <row r="42" spans="1:10" x14ac:dyDescent="0.3">
      <c r="A42" s="6"/>
      <c r="B42" s="389" t="s">
        <v>69</v>
      </c>
      <c r="C42" s="389"/>
      <c r="D42" s="389"/>
      <c r="E42" s="389"/>
      <c r="F42" s="389"/>
      <c r="G42" s="389"/>
      <c r="H42" s="6"/>
      <c r="I42" s="6"/>
      <c r="J42" s="6"/>
    </row>
    <row r="43" spans="1:10" x14ac:dyDescent="0.3">
      <c r="A43" s="6"/>
      <c r="B43" s="387" t="s">
        <v>73</v>
      </c>
      <c r="C43" s="387"/>
      <c r="D43" s="387"/>
      <c r="E43" s="387"/>
      <c r="F43" s="387"/>
      <c r="G43" s="387"/>
      <c r="H43" s="6"/>
      <c r="I43" s="6"/>
      <c r="J43" s="6"/>
    </row>
    <row r="44" spans="1:10" x14ac:dyDescent="0.3">
      <c r="A44" s="6"/>
      <c r="B44" s="378" t="s">
        <v>14</v>
      </c>
      <c r="C44" s="378"/>
      <c r="D44" s="378"/>
      <c r="E44" s="378"/>
      <c r="F44" s="378"/>
      <c r="G44" s="378"/>
      <c r="H44" s="6"/>
      <c r="I44" s="6"/>
      <c r="J44" s="6"/>
    </row>
    <row r="45" spans="1:10" x14ac:dyDescent="0.3">
      <c r="A45" s="6"/>
      <c r="B45" s="378" t="s">
        <v>74</v>
      </c>
      <c r="C45" s="378"/>
      <c r="D45" s="378"/>
      <c r="E45" s="378"/>
      <c r="F45" s="378"/>
      <c r="G45" s="378"/>
      <c r="H45" s="6"/>
      <c r="I45" s="6"/>
      <c r="J45" s="6"/>
    </row>
    <row r="46" spans="1:10" x14ac:dyDescent="0.3">
      <c r="A46" s="6"/>
      <c r="B46" s="378" t="s">
        <v>14</v>
      </c>
      <c r="C46" s="378"/>
      <c r="D46" s="378"/>
      <c r="E46" s="378"/>
      <c r="F46" s="378"/>
      <c r="G46" s="378"/>
      <c r="H46" s="6"/>
      <c r="I46" s="6"/>
      <c r="J46" s="6"/>
    </row>
    <row r="47" spans="1:10" x14ac:dyDescent="0.3">
      <c r="A47" s="6"/>
      <c r="B47" s="378" t="s">
        <v>75</v>
      </c>
      <c r="C47" s="378"/>
      <c r="D47" s="378"/>
      <c r="E47" s="378"/>
      <c r="F47" s="378"/>
      <c r="G47" s="378"/>
      <c r="H47" s="6"/>
      <c r="I47" s="6"/>
      <c r="J47" s="6"/>
    </row>
    <row r="48" spans="1:10" x14ac:dyDescent="0.3">
      <c r="A48" s="6"/>
      <c r="B48" s="389" t="s">
        <v>65</v>
      </c>
      <c r="C48" s="389"/>
      <c r="D48" s="389"/>
      <c r="E48" s="389"/>
      <c r="F48" s="389"/>
      <c r="G48" s="389"/>
      <c r="H48" s="6"/>
      <c r="I48" s="6"/>
      <c r="J48" s="6"/>
    </row>
    <row r="49" spans="1:10" x14ac:dyDescent="0.3">
      <c r="A49" s="6"/>
      <c r="B49" s="389" t="s">
        <v>66</v>
      </c>
      <c r="C49" s="389"/>
      <c r="D49" s="389"/>
      <c r="E49" s="389"/>
      <c r="F49" s="389"/>
      <c r="G49" s="389"/>
      <c r="H49" s="6"/>
      <c r="I49" s="6"/>
      <c r="J49" s="6"/>
    </row>
    <row r="50" spans="1:10" x14ac:dyDescent="0.3">
      <c r="A50" s="6"/>
      <c r="B50" s="389" t="s">
        <v>67</v>
      </c>
      <c r="C50" s="389"/>
      <c r="D50" s="389"/>
      <c r="E50" s="389"/>
      <c r="F50" s="389"/>
      <c r="G50" s="389"/>
      <c r="H50" s="6"/>
      <c r="I50" s="6"/>
      <c r="J50" s="6"/>
    </row>
    <row r="51" spans="1:10" x14ac:dyDescent="0.3">
      <c r="A51" s="6"/>
      <c r="B51" s="389" t="s">
        <v>68</v>
      </c>
      <c r="C51" s="389"/>
      <c r="D51" s="389"/>
      <c r="E51" s="389"/>
      <c r="F51" s="389"/>
      <c r="G51" s="389"/>
      <c r="H51" s="6"/>
      <c r="I51" s="6"/>
      <c r="J51" s="6"/>
    </row>
    <row r="52" spans="1:10" x14ac:dyDescent="0.3">
      <c r="A52" s="6"/>
      <c r="B52" s="389" t="s">
        <v>69</v>
      </c>
      <c r="C52" s="389"/>
      <c r="D52" s="389"/>
      <c r="E52" s="389"/>
      <c r="F52" s="389"/>
      <c r="G52" s="389"/>
      <c r="H52" s="6"/>
      <c r="I52" s="6"/>
      <c r="J52" s="6"/>
    </row>
    <row r="53" spans="1:10" x14ac:dyDescent="0.3">
      <c r="A53" s="6"/>
      <c r="B53" s="389" t="s">
        <v>65</v>
      </c>
      <c r="C53" s="389"/>
      <c r="D53" s="389"/>
      <c r="E53" s="389"/>
      <c r="F53" s="389"/>
      <c r="G53" s="389"/>
      <c r="H53" s="6"/>
      <c r="I53" s="6"/>
      <c r="J53" s="6"/>
    </row>
    <row r="54" spans="1:10" x14ac:dyDescent="0.3">
      <c r="A54" s="6"/>
      <c r="B54" s="387" t="s">
        <v>62</v>
      </c>
      <c r="C54" s="387"/>
      <c r="D54" s="387"/>
      <c r="E54" s="387"/>
      <c r="F54" s="387"/>
      <c r="G54" s="387"/>
      <c r="H54" s="6"/>
      <c r="I54" s="6"/>
      <c r="J54" s="6"/>
    </row>
    <row r="55" spans="1:10" x14ac:dyDescent="0.3">
      <c r="A55" s="6"/>
      <c r="B55" s="389" t="s">
        <v>65</v>
      </c>
      <c r="C55" s="389"/>
      <c r="D55" s="389"/>
      <c r="E55" s="389"/>
      <c r="F55" s="389"/>
      <c r="G55" s="389"/>
      <c r="H55" s="6"/>
      <c r="I55" s="6"/>
      <c r="J55" s="6"/>
    </row>
    <row r="56" spans="1:10" x14ac:dyDescent="0.3">
      <c r="A56" s="6"/>
      <c r="B56" s="389" t="s">
        <v>66</v>
      </c>
      <c r="C56" s="389"/>
      <c r="D56" s="389"/>
      <c r="E56" s="389"/>
      <c r="F56" s="389"/>
      <c r="G56" s="389"/>
      <c r="H56" s="6"/>
      <c r="I56" s="6"/>
      <c r="J56" s="6"/>
    </row>
    <row r="57" spans="1:10" x14ac:dyDescent="0.3">
      <c r="A57" s="6"/>
      <c r="B57" s="389" t="s">
        <v>67</v>
      </c>
      <c r="C57" s="389"/>
      <c r="D57" s="389"/>
      <c r="E57" s="389"/>
      <c r="F57" s="389"/>
      <c r="G57" s="389"/>
      <c r="H57" s="6"/>
      <c r="I57" s="6"/>
      <c r="J57" s="6"/>
    </row>
    <row r="58" spans="1:10" x14ac:dyDescent="0.3">
      <c r="A58" s="6"/>
      <c r="B58" s="389" t="s">
        <v>68</v>
      </c>
      <c r="C58" s="389"/>
      <c r="D58" s="389"/>
      <c r="E58" s="389"/>
      <c r="F58" s="389"/>
      <c r="G58" s="389"/>
      <c r="H58" s="6"/>
      <c r="I58" s="6"/>
      <c r="J58" s="6"/>
    </row>
    <row r="59" spans="1:10" x14ac:dyDescent="0.3">
      <c r="A59" s="6"/>
      <c r="B59" s="389" t="s">
        <v>69</v>
      </c>
      <c r="C59" s="389"/>
      <c r="D59" s="389"/>
      <c r="E59" s="389"/>
      <c r="F59" s="389"/>
      <c r="G59" s="389"/>
      <c r="H59" s="6"/>
      <c r="I59" s="6"/>
      <c r="J59" s="6"/>
    </row>
    <row r="60" spans="1:10" x14ac:dyDescent="0.3">
      <c r="A60" s="6"/>
      <c r="B60" s="387" t="s">
        <v>74</v>
      </c>
      <c r="C60" s="387"/>
      <c r="D60" s="387"/>
      <c r="E60" s="387"/>
      <c r="F60" s="387"/>
      <c r="G60" s="387"/>
      <c r="H60" s="6"/>
      <c r="I60" s="6"/>
      <c r="J60" s="6"/>
    </row>
    <row r="61" spans="1:10" x14ac:dyDescent="0.3">
      <c r="A61" s="6"/>
      <c r="B61" s="378" t="s">
        <v>14</v>
      </c>
      <c r="C61" s="378"/>
      <c r="D61" s="378"/>
      <c r="E61" s="378"/>
      <c r="F61" s="378"/>
      <c r="G61" s="378"/>
      <c r="H61" s="6"/>
      <c r="I61" s="6"/>
      <c r="J61" s="6"/>
    </row>
    <row r="62" spans="1:10" x14ac:dyDescent="0.3">
      <c r="A62" s="6"/>
      <c r="B62" s="378" t="s">
        <v>76</v>
      </c>
      <c r="C62" s="378"/>
      <c r="D62" s="378"/>
      <c r="E62" s="378"/>
      <c r="F62" s="378"/>
      <c r="G62" s="378"/>
      <c r="H62" s="6"/>
      <c r="I62" s="6"/>
      <c r="J62" s="6"/>
    </row>
    <row r="63" spans="1:10" x14ac:dyDescent="0.3">
      <c r="A63" s="6"/>
      <c r="B63" s="378" t="s">
        <v>14</v>
      </c>
      <c r="C63" s="378"/>
      <c r="D63" s="378"/>
      <c r="E63" s="378"/>
      <c r="F63" s="378"/>
      <c r="G63" s="378"/>
      <c r="H63" s="6"/>
      <c r="I63" s="6"/>
      <c r="J63" s="6"/>
    </row>
    <row r="64" spans="1:10" x14ac:dyDescent="0.3">
      <c r="A64" s="6"/>
      <c r="B64" s="378" t="s">
        <v>77</v>
      </c>
      <c r="C64" s="378"/>
      <c r="D64" s="378"/>
      <c r="E64" s="378"/>
      <c r="F64" s="378"/>
      <c r="G64" s="378"/>
      <c r="H64" s="6"/>
      <c r="I64" s="6"/>
      <c r="J64" s="6"/>
    </row>
    <row r="65" spans="1:10" x14ac:dyDescent="0.3">
      <c r="A65" s="6"/>
      <c r="B65" s="389" t="s">
        <v>65</v>
      </c>
      <c r="C65" s="389"/>
      <c r="D65" s="389"/>
      <c r="E65" s="389"/>
      <c r="F65" s="389"/>
      <c r="G65" s="389"/>
      <c r="H65" s="6"/>
      <c r="I65" s="6"/>
      <c r="J65" s="6"/>
    </row>
    <row r="66" spans="1:10" x14ac:dyDescent="0.3">
      <c r="A66" s="6"/>
      <c r="B66" s="389" t="s">
        <v>66</v>
      </c>
      <c r="C66" s="389"/>
      <c r="D66" s="389"/>
      <c r="E66" s="389"/>
      <c r="F66" s="389"/>
      <c r="G66" s="389"/>
      <c r="H66" s="6"/>
      <c r="I66" s="6"/>
      <c r="J66" s="6"/>
    </row>
    <row r="67" spans="1:10" x14ac:dyDescent="0.3">
      <c r="A67" s="6"/>
      <c r="B67" s="389" t="s">
        <v>67</v>
      </c>
      <c r="C67" s="389"/>
      <c r="D67" s="389"/>
      <c r="E67" s="389"/>
      <c r="F67" s="389"/>
      <c r="G67" s="389"/>
      <c r="H67" s="6"/>
      <c r="I67" s="6"/>
      <c r="J67" s="6"/>
    </row>
    <row r="68" spans="1:10" x14ac:dyDescent="0.3">
      <c r="A68" s="6"/>
      <c r="B68" s="389" t="s">
        <v>68</v>
      </c>
      <c r="C68" s="389"/>
      <c r="D68" s="389"/>
      <c r="E68" s="389"/>
      <c r="F68" s="389"/>
      <c r="G68" s="389"/>
      <c r="H68" s="6"/>
      <c r="I68" s="6"/>
      <c r="J68" s="6"/>
    </row>
    <row r="69" spans="1:10" x14ac:dyDescent="0.3">
      <c r="A69" s="6"/>
      <c r="B69" s="389" t="s">
        <v>69</v>
      </c>
      <c r="C69" s="389"/>
      <c r="D69" s="389"/>
      <c r="E69" s="389"/>
      <c r="F69" s="389"/>
      <c r="G69" s="389"/>
      <c r="H69" s="6"/>
      <c r="I69" s="6"/>
      <c r="J69" s="6"/>
    </row>
    <row r="70" spans="1:10" x14ac:dyDescent="0.3">
      <c r="A70" s="6"/>
      <c r="B70" s="389" t="s">
        <v>65</v>
      </c>
      <c r="C70" s="389"/>
      <c r="D70" s="389"/>
      <c r="E70" s="389"/>
      <c r="F70" s="389"/>
      <c r="G70" s="389"/>
      <c r="H70" s="6"/>
      <c r="I70" s="6"/>
      <c r="J70" s="6"/>
    </row>
    <row r="71" spans="1:10" x14ac:dyDescent="0.3">
      <c r="A71" s="6"/>
      <c r="B71" s="387" t="s">
        <v>62</v>
      </c>
      <c r="C71" s="387"/>
      <c r="D71" s="387"/>
      <c r="E71" s="387"/>
      <c r="F71" s="387"/>
      <c r="G71" s="387"/>
      <c r="H71" s="6"/>
      <c r="I71" s="6"/>
      <c r="J71" s="6"/>
    </row>
    <row r="72" spans="1:10" x14ac:dyDescent="0.3">
      <c r="A72" s="6"/>
      <c r="B72" s="389" t="s">
        <v>65</v>
      </c>
      <c r="C72" s="389"/>
      <c r="D72" s="389"/>
      <c r="E72" s="389"/>
      <c r="F72" s="389"/>
      <c r="G72" s="389"/>
      <c r="H72" s="6"/>
      <c r="I72" s="6"/>
      <c r="J72" s="6"/>
    </row>
    <row r="73" spans="1:10" x14ac:dyDescent="0.3">
      <c r="A73" s="6"/>
      <c r="B73" s="389" t="s">
        <v>67</v>
      </c>
      <c r="C73" s="389"/>
      <c r="D73" s="389"/>
      <c r="E73" s="389"/>
      <c r="F73" s="389"/>
      <c r="G73" s="389"/>
      <c r="H73" s="6"/>
      <c r="I73" s="6"/>
      <c r="J73" s="6"/>
    </row>
    <row r="74" spans="1:10" x14ac:dyDescent="0.3">
      <c r="A74" s="6"/>
      <c r="B74" s="389" t="s">
        <v>66</v>
      </c>
      <c r="C74" s="389"/>
      <c r="D74" s="389"/>
      <c r="E74" s="389"/>
      <c r="F74" s="389"/>
      <c r="G74" s="389"/>
      <c r="H74" s="6"/>
      <c r="I74" s="6"/>
      <c r="J74" s="6"/>
    </row>
    <row r="75" spans="1:10" x14ac:dyDescent="0.3">
      <c r="A75" s="6"/>
      <c r="B75" s="389" t="s">
        <v>68</v>
      </c>
      <c r="C75" s="389"/>
      <c r="D75" s="389"/>
      <c r="E75" s="389"/>
      <c r="F75" s="389"/>
      <c r="G75" s="389"/>
      <c r="H75" s="6"/>
      <c r="I75" s="6"/>
      <c r="J75" s="6"/>
    </row>
    <row r="76" spans="1:10" x14ac:dyDescent="0.3">
      <c r="A76" s="6"/>
      <c r="B76" s="389" t="s">
        <v>69</v>
      </c>
      <c r="C76" s="389"/>
      <c r="D76" s="389"/>
      <c r="E76" s="389"/>
      <c r="F76" s="389"/>
      <c r="G76" s="389"/>
      <c r="H76" s="6"/>
      <c r="I76" s="6"/>
      <c r="J76" s="6"/>
    </row>
    <row r="77" spans="1:10" x14ac:dyDescent="0.3">
      <c r="A77" s="6"/>
      <c r="B77" s="387" t="s">
        <v>74</v>
      </c>
      <c r="C77" s="387"/>
      <c r="D77" s="387"/>
      <c r="E77" s="387"/>
      <c r="F77" s="387"/>
      <c r="G77" s="387"/>
      <c r="H77" s="6"/>
      <c r="I77" s="6"/>
      <c r="J77" s="6"/>
    </row>
    <row r="78" spans="1:10" x14ac:dyDescent="0.3">
      <c r="A78" s="6"/>
      <c r="B78" s="378" t="s">
        <v>14</v>
      </c>
      <c r="C78" s="378"/>
      <c r="D78" s="378"/>
      <c r="E78" s="378"/>
      <c r="F78" s="378"/>
      <c r="G78" s="378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90" t="s">
        <v>87</v>
      </c>
      <c r="B80" s="390"/>
      <c r="C80" s="390"/>
      <c r="D80" s="390"/>
      <c r="E80" s="390"/>
      <c r="F80" s="390"/>
      <c r="G80" s="390"/>
      <c r="H80" s="390"/>
      <c r="I80" s="390"/>
      <c r="J80" s="390"/>
    </row>
    <row r="81" spans="1:10" s="19" customFormat="1" ht="34.5" customHeight="1" x14ac:dyDescent="0.25">
      <c r="A81" s="390" t="s">
        <v>88</v>
      </c>
      <c r="B81" s="390"/>
      <c r="C81" s="390"/>
      <c r="D81" s="390"/>
      <c r="E81" s="390"/>
      <c r="F81" s="390"/>
      <c r="G81" s="390"/>
      <c r="H81" s="390"/>
      <c r="I81" s="390"/>
      <c r="J81" s="390"/>
    </row>
    <row r="82" spans="1:10" s="19" customFormat="1" ht="22.5" customHeight="1" x14ac:dyDescent="0.25">
      <c r="A82" s="390" t="s">
        <v>89</v>
      </c>
      <c r="B82" s="390"/>
      <c r="C82" s="390"/>
      <c r="D82" s="390"/>
      <c r="E82" s="390"/>
      <c r="F82" s="390"/>
      <c r="G82" s="390"/>
      <c r="H82" s="390"/>
      <c r="I82" s="390"/>
      <c r="J82" s="390"/>
    </row>
    <row r="83" spans="1:10" s="19" customFormat="1" ht="126.75" customHeight="1" x14ac:dyDescent="0.25">
      <c r="A83" s="390" t="s">
        <v>90</v>
      </c>
      <c r="B83" s="390"/>
      <c r="C83" s="390"/>
      <c r="D83" s="390"/>
      <c r="E83" s="390"/>
      <c r="F83" s="390"/>
      <c r="G83" s="390"/>
      <c r="H83" s="390"/>
      <c r="I83" s="390"/>
      <c r="J83" s="390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1"/>
  <sheetViews>
    <sheetView view="pageBreakPreview" zoomScale="80" zoomScaleSheetLayoutView="80" workbookViewId="0">
      <selection activeCell="J9" sqref="J9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 x14ac:dyDescent="0.25">
      <c r="B1" s="173"/>
      <c r="C1" s="173"/>
      <c r="D1" s="173"/>
      <c r="E1" s="173"/>
      <c r="F1" s="173"/>
      <c r="G1" s="173"/>
      <c r="H1" s="173"/>
      <c r="I1" s="397" t="s">
        <v>382</v>
      </c>
      <c r="J1" s="397"/>
      <c r="K1" s="397"/>
      <c r="L1" s="397"/>
    </row>
    <row r="2" spans="2:15" ht="41.25" customHeight="1" x14ac:dyDescent="0.25">
      <c r="B2" s="398" t="s">
        <v>230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2:15" x14ac:dyDescent="0.25">
      <c r="B3" s="165"/>
      <c r="C3" s="165"/>
      <c r="D3" s="165"/>
      <c r="E3" s="165"/>
      <c r="F3" s="165"/>
      <c r="G3" s="165"/>
      <c r="H3" s="165"/>
      <c r="I3" s="349">
        <f>1336344.55</f>
        <v>1336344.55</v>
      </c>
      <c r="J3" s="349">
        <f>1187162.25</f>
        <v>1187162.25</v>
      </c>
      <c r="K3" s="349">
        <f>1168587.15</f>
        <v>1168587.1499999999</v>
      </c>
      <c r="L3" s="165"/>
    </row>
    <row r="4" spans="2:15" x14ac:dyDescent="0.25">
      <c r="B4" s="165"/>
      <c r="C4" s="165"/>
      <c r="D4" s="165"/>
      <c r="E4" s="165"/>
      <c r="F4" s="165"/>
      <c r="G4" s="165"/>
      <c r="H4" s="165"/>
      <c r="I4" s="350">
        <f>'пр 7 к Пор'!E3-'пр 6 к Пор'!I7</f>
        <v>0</v>
      </c>
      <c r="J4" s="350">
        <f>'пр 7 к Пор'!F3-'пр 6 к Пор'!J7</f>
        <v>0</v>
      </c>
      <c r="K4" s="350">
        <f>'пр 7 к Пор'!G3-'пр 6 к Пор'!K7</f>
        <v>0</v>
      </c>
      <c r="L4" s="173" t="s">
        <v>56</v>
      </c>
    </row>
    <row r="5" spans="2:15" ht="18.75" customHeight="1" x14ac:dyDescent="0.25">
      <c r="B5" s="399" t="s">
        <v>211</v>
      </c>
      <c r="C5" s="399" t="s">
        <v>212</v>
      </c>
      <c r="D5" s="399" t="s">
        <v>213</v>
      </c>
      <c r="E5" s="399" t="s">
        <v>91</v>
      </c>
      <c r="F5" s="399"/>
      <c r="G5" s="399"/>
      <c r="H5" s="399"/>
      <c r="I5" s="399"/>
      <c r="J5" s="399"/>
      <c r="K5" s="399"/>
      <c r="L5" s="399"/>
    </row>
    <row r="6" spans="2:15" ht="79.5" customHeight="1" x14ac:dyDescent="0.25">
      <c r="B6" s="399"/>
      <c r="C6" s="399"/>
      <c r="D6" s="399"/>
      <c r="E6" s="166" t="s">
        <v>93</v>
      </c>
      <c r="F6" s="166" t="s">
        <v>214</v>
      </c>
      <c r="G6" s="166" t="s">
        <v>95</v>
      </c>
      <c r="H6" s="166" t="s">
        <v>96</v>
      </c>
      <c r="I6" s="166">
        <v>2022</v>
      </c>
      <c r="J6" s="166">
        <v>2023</v>
      </c>
      <c r="K6" s="166">
        <v>2024</v>
      </c>
      <c r="L6" s="166" t="s">
        <v>92</v>
      </c>
    </row>
    <row r="7" spans="2:15" ht="48" customHeight="1" x14ac:dyDescent="0.25">
      <c r="B7" s="392" t="s">
        <v>216</v>
      </c>
      <c r="C7" s="392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59">
        <f>I9+I10+I11+I12+I13</f>
        <v>1336344.55</v>
      </c>
      <c r="J7" s="259">
        <f t="shared" ref="J7:K7" si="0">J9+J10+J11+J12+J13</f>
        <v>1187162.25</v>
      </c>
      <c r="K7" s="259">
        <f t="shared" si="0"/>
        <v>1168587.1499999999</v>
      </c>
      <c r="L7" s="259">
        <f t="shared" ref="L7" si="1">L14+L21+L25</f>
        <v>3692093.9499999993</v>
      </c>
    </row>
    <row r="8" spans="2:15" x14ac:dyDescent="0.25">
      <c r="B8" s="393"/>
      <c r="C8" s="393"/>
      <c r="D8" s="43" t="s">
        <v>99</v>
      </c>
      <c r="E8" s="45"/>
      <c r="F8" s="45"/>
      <c r="G8" s="45"/>
      <c r="H8" s="45"/>
      <c r="I8" s="259"/>
      <c r="J8" s="259"/>
      <c r="K8" s="259"/>
      <c r="L8" s="259"/>
    </row>
    <row r="9" spans="2:15" ht="63" x14ac:dyDescent="0.25">
      <c r="B9" s="393"/>
      <c r="C9" s="393"/>
      <c r="D9" s="241" t="s">
        <v>493</v>
      </c>
      <c r="E9" s="46" t="s">
        <v>219</v>
      </c>
      <c r="F9" s="44" t="s">
        <v>98</v>
      </c>
      <c r="G9" s="44" t="s">
        <v>98</v>
      </c>
      <c r="H9" s="44" t="s">
        <v>98</v>
      </c>
      <c r="I9" s="259">
        <f>I16+I23+I25+I30</f>
        <v>1190044.55</v>
      </c>
      <c r="J9" s="259">
        <f t="shared" ref="J9:K9" si="2">J16+J23+J25+J30</f>
        <v>1172362.25</v>
      </c>
      <c r="K9" s="259">
        <f t="shared" si="2"/>
        <v>1153787.1499999999</v>
      </c>
      <c r="L9" s="259">
        <f t="shared" ref="L9:L14" si="3">SUM(I9:K9)</f>
        <v>3516193.9499999997</v>
      </c>
      <c r="O9" s="47"/>
    </row>
    <row r="10" spans="2:15" ht="63" x14ac:dyDescent="0.25">
      <c r="B10" s="393"/>
      <c r="C10" s="393"/>
      <c r="D10" s="241" t="s">
        <v>497</v>
      </c>
      <c r="E10" s="46" t="s">
        <v>220</v>
      </c>
      <c r="F10" s="44" t="s">
        <v>98</v>
      </c>
      <c r="G10" s="44" t="s">
        <v>98</v>
      </c>
      <c r="H10" s="44" t="s">
        <v>98</v>
      </c>
      <c r="I10" s="259">
        <f>I20+I31</f>
        <v>131500</v>
      </c>
      <c r="J10" s="259">
        <f t="shared" ref="J10:K10" si="4">J20+J31</f>
        <v>0</v>
      </c>
      <c r="K10" s="259">
        <f t="shared" si="4"/>
        <v>0</v>
      </c>
      <c r="L10" s="259">
        <f t="shared" si="3"/>
        <v>131500</v>
      </c>
    </row>
    <row r="11" spans="2:15" ht="63" x14ac:dyDescent="0.25">
      <c r="B11" s="393"/>
      <c r="C11" s="393"/>
      <c r="D11" s="242" t="s">
        <v>498</v>
      </c>
      <c r="E11" s="46" t="s">
        <v>221</v>
      </c>
      <c r="F11" s="44" t="s">
        <v>98</v>
      </c>
      <c r="G11" s="44" t="s">
        <v>98</v>
      </c>
      <c r="H11" s="44" t="s">
        <v>98</v>
      </c>
      <c r="I11" s="259">
        <f>I19</f>
        <v>0</v>
      </c>
      <c r="J11" s="259">
        <f>J19</f>
        <v>0</v>
      </c>
      <c r="K11" s="259">
        <f>K19</f>
        <v>0</v>
      </c>
      <c r="L11" s="259">
        <f t="shared" si="3"/>
        <v>0</v>
      </c>
    </row>
    <row r="12" spans="2:15" ht="63" x14ac:dyDescent="0.25">
      <c r="B12" s="393"/>
      <c r="C12" s="393"/>
      <c r="D12" s="242" t="s">
        <v>494</v>
      </c>
      <c r="E12" s="46" t="s">
        <v>222</v>
      </c>
      <c r="F12" s="44" t="s">
        <v>98</v>
      </c>
      <c r="G12" s="44" t="s">
        <v>98</v>
      </c>
      <c r="H12" s="44" t="s">
        <v>98</v>
      </c>
      <c r="I12" s="259">
        <f>I17</f>
        <v>0</v>
      </c>
      <c r="J12" s="259">
        <f>J17</f>
        <v>0</v>
      </c>
      <c r="K12" s="259">
        <f>K17</f>
        <v>0</v>
      </c>
      <c r="L12" s="259">
        <f t="shared" si="3"/>
        <v>0</v>
      </c>
    </row>
    <row r="13" spans="2:15" ht="41.25" customHeight="1" x14ac:dyDescent="0.25">
      <c r="B13" s="393"/>
      <c r="C13" s="393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3">
        <f>I24+I18</f>
        <v>14800</v>
      </c>
      <c r="J13" s="73">
        <f>J24+J18</f>
        <v>14800</v>
      </c>
      <c r="K13" s="73">
        <f>K24+K18</f>
        <v>14800</v>
      </c>
      <c r="L13" s="259">
        <f t="shared" si="3"/>
        <v>44400</v>
      </c>
      <c r="M13" s="50"/>
      <c r="N13" s="47"/>
    </row>
    <row r="14" spans="2:15" ht="47.25" x14ac:dyDescent="0.25">
      <c r="B14" s="391" t="s">
        <v>46</v>
      </c>
      <c r="C14" s="391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3">
        <f>SUM(I16:I20)</f>
        <v>1262299.8419999999</v>
      </c>
      <c r="J14" s="73">
        <f>SUM(J16:J20)</f>
        <v>1113198.1989999998</v>
      </c>
      <c r="K14" s="73">
        <f>SUM(K16:K20)</f>
        <v>1094635.6159999999</v>
      </c>
      <c r="L14" s="259">
        <f t="shared" si="3"/>
        <v>3470133.6569999997</v>
      </c>
    </row>
    <row r="15" spans="2:15" x14ac:dyDescent="0.25">
      <c r="B15" s="391"/>
      <c r="C15" s="391"/>
      <c r="D15" s="51" t="s">
        <v>99</v>
      </c>
      <c r="E15" s="53"/>
      <c r="F15" s="53"/>
      <c r="G15" s="53"/>
      <c r="H15" s="53"/>
      <c r="I15" s="73"/>
      <c r="J15" s="73"/>
      <c r="K15" s="73"/>
      <c r="L15" s="73"/>
    </row>
    <row r="16" spans="2:15" ht="63" x14ac:dyDescent="0.25">
      <c r="B16" s="391"/>
      <c r="C16" s="391"/>
      <c r="D16" s="242" t="s">
        <v>493</v>
      </c>
      <c r="E16" s="54" t="s">
        <v>219</v>
      </c>
      <c r="F16" s="52" t="s">
        <v>98</v>
      </c>
      <c r="G16" s="52" t="s">
        <v>98</v>
      </c>
      <c r="H16" s="52" t="s">
        <v>98</v>
      </c>
      <c r="I16" s="73">
        <f>'пр 2 к ПП 1'!I143</f>
        <v>1116299.8419999999</v>
      </c>
      <c r="J16" s="73">
        <f>'пр 2 к ПП 1'!J143</f>
        <v>1098698.1989999998</v>
      </c>
      <c r="K16" s="73">
        <f>'пр 2 к ПП 1'!K143</f>
        <v>1080135.6159999999</v>
      </c>
      <c r="L16" s="259">
        <f t="shared" ref="L16:L20" si="5">SUM(I16:K16)</f>
        <v>3295133.6569999997</v>
      </c>
    </row>
    <row r="17" spans="2:12" ht="63" x14ac:dyDescent="0.25">
      <c r="B17" s="391"/>
      <c r="C17" s="391"/>
      <c r="D17" s="242" t="s">
        <v>494</v>
      </c>
      <c r="E17" s="54" t="s">
        <v>222</v>
      </c>
      <c r="F17" s="52" t="s">
        <v>98</v>
      </c>
      <c r="G17" s="52" t="s">
        <v>98</v>
      </c>
      <c r="H17" s="52" t="s">
        <v>98</v>
      </c>
      <c r="I17" s="73">
        <f>'пр 2 к ПП 1'!I146</f>
        <v>0</v>
      </c>
      <c r="J17" s="73">
        <f>'пр 2 к ПП 1'!J146</f>
        <v>0</v>
      </c>
      <c r="K17" s="73">
        <f>'пр 2 к ПП 1'!K146</f>
        <v>0</v>
      </c>
      <c r="L17" s="259">
        <f t="shared" si="5"/>
        <v>0</v>
      </c>
    </row>
    <row r="18" spans="2:12" ht="31.5" x14ac:dyDescent="0.25">
      <c r="B18" s="391"/>
      <c r="C18" s="391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3">
        <f>'пр 2 к ПП 1'!I147</f>
        <v>14500</v>
      </c>
      <c r="J18" s="73">
        <f>'пр 2 к ПП 1'!J147</f>
        <v>14500</v>
      </c>
      <c r="K18" s="73">
        <f>'пр 2 к ПП 1'!K147</f>
        <v>14500</v>
      </c>
      <c r="L18" s="259">
        <f t="shared" si="5"/>
        <v>43500</v>
      </c>
    </row>
    <row r="19" spans="2:12" ht="63" x14ac:dyDescent="0.25">
      <c r="B19" s="391"/>
      <c r="C19" s="391"/>
      <c r="D19" s="242" t="s">
        <v>498</v>
      </c>
      <c r="E19" s="54" t="s">
        <v>221</v>
      </c>
      <c r="F19" s="52" t="s">
        <v>98</v>
      </c>
      <c r="G19" s="52" t="s">
        <v>98</v>
      </c>
      <c r="H19" s="52" t="s">
        <v>98</v>
      </c>
      <c r="I19" s="73">
        <f>'пр 2 к ПП 1'!I145</f>
        <v>0</v>
      </c>
      <c r="J19" s="73">
        <f>'пр 2 к ПП 1'!J145</f>
        <v>0</v>
      </c>
      <c r="K19" s="73">
        <f>'пр 2 к ПП 1'!K145</f>
        <v>0</v>
      </c>
      <c r="L19" s="259">
        <f t="shared" si="5"/>
        <v>0</v>
      </c>
    </row>
    <row r="20" spans="2:12" ht="63" x14ac:dyDescent="0.25">
      <c r="B20" s="391"/>
      <c r="C20" s="391"/>
      <c r="D20" s="241" t="s">
        <v>497</v>
      </c>
      <c r="E20" s="54" t="s">
        <v>220</v>
      </c>
      <c r="F20" s="52" t="s">
        <v>98</v>
      </c>
      <c r="G20" s="52" t="s">
        <v>98</v>
      </c>
      <c r="H20" s="52" t="s">
        <v>98</v>
      </c>
      <c r="I20" s="73">
        <f>'пр 2 к ПП 1'!I144</f>
        <v>131500</v>
      </c>
      <c r="J20" s="73">
        <f>'пр 2 к ПП 1'!J144</f>
        <v>0</v>
      </c>
      <c r="K20" s="73">
        <f>'пр 2 к ПП 1'!K144</f>
        <v>0</v>
      </c>
      <c r="L20" s="259">
        <f t="shared" si="5"/>
        <v>131500</v>
      </c>
    </row>
    <row r="21" spans="2:12" ht="47.25" customHeight="1" x14ac:dyDescent="0.25">
      <c r="B21" s="394" t="s">
        <v>226</v>
      </c>
      <c r="C21" s="394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3">
        <f>I23+I24</f>
        <v>4896.1000000000004</v>
      </c>
      <c r="J21" s="73">
        <f t="shared" ref="J21:L21" si="6">J23+J24</f>
        <v>4896.1000000000004</v>
      </c>
      <c r="K21" s="73">
        <f t="shared" si="6"/>
        <v>4896.1000000000004</v>
      </c>
      <c r="L21" s="73">
        <f t="shared" si="6"/>
        <v>14688.300000000001</v>
      </c>
    </row>
    <row r="22" spans="2:12" x14ac:dyDescent="0.25">
      <c r="B22" s="395"/>
      <c r="C22" s="395"/>
      <c r="D22" s="51" t="s">
        <v>99</v>
      </c>
      <c r="E22" s="53"/>
      <c r="F22" s="53"/>
      <c r="G22" s="53"/>
      <c r="H22" s="53"/>
      <c r="I22" s="73"/>
      <c r="J22" s="73"/>
      <c r="K22" s="73"/>
      <c r="L22" s="73"/>
    </row>
    <row r="23" spans="2:12" ht="75.75" customHeight="1" x14ac:dyDescent="0.25">
      <c r="B23" s="395"/>
      <c r="C23" s="395"/>
      <c r="D23" s="242" t="s">
        <v>493</v>
      </c>
      <c r="E23" s="54" t="s">
        <v>219</v>
      </c>
      <c r="F23" s="52" t="s">
        <v>98</v>
      </c>
      <c r="G23" s="52" t="s">
        <v>98</v>
      </c>
      <c r="H23" s="52" t="s">
        <v>98</v>
      </c>
      <c r="I23" s="73">
        <f>'пр 2 к ПП 2'!H34</f>
        <v>4596.1000000000004</v>
      </c>
      <c r="J23" s="73">
        <f>'пр 2 к ПП 2'!I34</f>
        <v>4596.1000000000004</v>
      </c>
      <c r="K23" s="73">
        <f>'пр 2 к ПП 2'!J34</f>
        <v>4596.1000000000004</v>
      </c>
      <c r="L23" s="259">
        <f>SUM(I23:K23)</f>
        <v>13788.300000000001</v>
      </c>
    </row>
    <row r="24" spans="2:12" ht="38.25" customHeight="1" x14ac:dyDescent="0.25">
      <c r="B24" s="396"/>
      <c r="C24" s="396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3">
        <f>'пр 2 к ПП 2'!H35</f>
        <v>300</v>
      </c>
      <c r="J24" s="73">
        <f>'пр 2 к ПП 2'!I35</f>
        <v>300</v>
      </c>
      <c r="K24" s="73">
        <f>'пр 2 к ПП 2'!J35</f>
        <v>300</v>
      </c>
      <c r="L24" s="259">
        <f>SUM(I24:K24)</f>
        <v>900</v>
      </c>
    </row>
    <row r="25" spans="2:12" ht="47.25" x14ac:dyDescent="0.25">
      <c r="B25" s="391" t="s">
        <v>228</v>
      </c>
      <c r="C25" s="391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3">
        <f>I27</f>
        <v>69148.607999999993</v>
      </c>
      <c r="J25" s="73">
        <f t="shared" ref="J25:L25" si="7">J27</f>
        <v>69067.951000000001</v>
      </c>
      <c r="K25" s="73">
        <f t="shared" si="7"/>
        <v>69055.433999999994</v>
      </c>
      <c r="L25" s="73">
        <f t="shared" si="7"/>
        <v>207271.99300000002</v>
      </c>
    </row>
    <row r="26" spans="2:12" x14ac:dyDescent="0.25">
      <c r="B26" s="391"/>
      <c r="C26" s="391"/>
      <c r="D26" s="51" t="s">
        <v>99</v>
      </c>
      <c r="E26" s="53"/>
      <c r="F26" s="53"/>
      <c r="G26" s="53"/>
      <c r="H26" s="53"/>
      <c r="I26" s="73"/>
      <c r="J26" s="73"/>
      <c r="K26" s="73"/>
      <c r="L26" s="259"/>
    </row>
    <row r="27" spans="2:12" ht="63" x14ac:dyDescent="0.25">
      <c r="B27" s="391"/>
      <c r="C27" s="391"/>
      <c r="D27" s="242" t="s">
        <v>493</v>
      </c>
      <c r="E27" s="54" t="s">
        <v>219</v>
      </c>
      <c r="F27" s="52" t="s">
        <v>98</v>
      </c>
      <c r="G27" s="52" t="s">
        <v>98</v>
      </c>
      <c r="H27" s="52" t="s">
        <v>98</v>
      </c>
      <c r="I27" s="73">
        <f>'пр 2 к ПП 3'!H21</f>
        <v>69148.607999999993</v>
      </c>
      <c r="J27" s="73">
        <f>'пр 2 к ПП 3'!I21</f>
        <v>69067.951000000001</v>
      </c>
      <c r="K27" s="73">
        <f>'пр 2 к ПП 3'!J21</f>
        <v>69055.433999999994</v>
      </c>
      <c r="L27" s="259">
        <f>SUM(I27:K27)</f>
        <v>207271.99300000002</v>
      </c>
    </row>
    <row r="28" spans="2:12" ht="47.25" x14ac:dyDescent="0.25">
      <c r="B28" s="391" t="s">
        <v>419</v>
      </c>
      <c r="C28" s="391" t="s">
        <v>420</v>
      </c>
      <c r="D28" s="167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3">
        <f>I31</f>
        <v>0</v>
      </c>
      <c r="J28" s="73">
        <f t="shared" ref="J28:L28" si="8">J31</f>
        <v>0</v>
      </c>
      <c r="K28" s="73">
        <f t="shared" si="8"/>
        <v>0</v>
      </c>
      <c r="L28" s="73">
        <f t="shared" si="8"/>
        <v>0</v>
      </c>
    </row>
    <row r="29" spans="2:12" x14ac:dyDescent="0.25">
      <c r="B29" s="391"/>
      <c r="C29" s="391"/>
      <c r="D29" s="167" t="s">
        <v>99</v>
      </c>
      <c r="E29" s="53"/>
      <c r="F29" s="53"/>
      <c r="G29" s="53"/>
      <c r="H29" s="53"/>
      <c r="I29" s="73"/>
      <c r="J29" s="73"/>
      <c r="K29" s="73"/>
      <c r="L29" s="259"/>
    </row>
    <row r="30" spans="2:12" ht="63" x14ac:dyDescent="0.25">
      <c r="B30" s="391"/>
      <c r="C30" s="391"/>
      <c r="D30" s="270" t="s">
        <v>493</v>
      </c>
      <c r="E30" s="54" t="s">
        <v>219</v>
      </c>
      <c r="F30" s="52" t="s">
        <v>98</v>
      </c>
      <c r="G30" s="52" t="s">
        <v>98</v>
      </c>
      <c r="H30" s="52" t="s">
        <v>98</v>
      </c>
      <c r="I30" s="73">
        <f>'ОМ пр'!H9</f>
        <v>0</v>
      </c>
      <c r="J30" s="73">
        <f>'ОМ пр'!I9</f>
        <v>0</v>
      </c>
      <c r="K30" s="73">
        <f>'ОМ пр'!J9</f>
        <v>0</v>
      </c>
      <c r="L30" s="73">
        <f>'ОМ пр'!K9</f>
        <v>0</v>
      </c>
    </row>
    <row r="31" spans="2:12" ht="63" x14ac:dyDescent="0.25">
      <c r="B31" s="391"/>
      <c r="C31" s="391"/>
      <c r="D31" s="241" t="s">
        <v>497</v>
      </c>
      <c r="E31" s="54" t="s">
        <v>220</v>
      </c>
      <c r="F31" s="52" t="s">
        <v>98</v>
      </c>
      <c r="G31" s="52" t="s">
        <v>98</v>
      </c>
      <c r="H31" s="52" t="s">
        <v>98</v>
      </c>
      <c r="I31" s="73">
        <f>'ОМ пр'!H6+'ОМ пр'!H7+'ОМ пр'!H8</f>
        <v>0</v>
      </c>
      <c r="J31" s="73">
        <f>'ОМ пр'!I6+'ОМ пр'!I7</f>
        <v>0</v>
      </c>
      <c r="K31" s="73">
        <f>'ОМ пр'!J6+'ОМ пр'!J7</f>
        <v>0</v>
      </c>
      <c r="L31" s="73">
        <f>'ОМ пр'!K6+'ОМ пр'!K7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1.1811023622047245" right="0.11811023622047245" top="0.78740157480314965" bottom="0.78740157480314965" header="0.31496062992125984" footer="0.31496062992125984"/>
  <pageSetup paperSize="9" scale="52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9"/>
  <sheetViews>
    <sheetView zoomScale="75" zoomScaleNormal="75" zoomScaleSheetLayoutView="96" workbookViewId="0">
      <selection activeCell="G17" sqref="G17"/>
    </sheetView>
  </sheetViews>
  <sheetFormatPr defaultRowHeight="15" x14ac:dyDescent="0.2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 x14ac:dyDescent="0.25">
      <c r="D1" s="56"/>
      <c r="E1" s="408" t="s">
        <v>376</v>
      </c>
      <c r="F1" s="408"/>
      <c r="G1" s="408"/>
      <c r="H1" s="408"/>
    </row>
    <row r="2" spans="1:8" ht="55.5" customHeight="1" x14ac:dyDescent="0.2">
      <c r="B2" s="409" t="s">
        <v>236</v>
      </c>
      <c r="C2" s="409"/>
      <c r="D2" s="409"/>
      <c r="E2" s="409"/>
      <c r="F2" s="409"/>
      <c r="G2" s="409"/>
      <c r="H2" s="409"/>
    </row>
    <row r="3" spans="1:8" ht="15.75" x14ac:dyDescent="0.2">
      <c r="B3" s="62"/>
      <c r="C3" s="62"/>
      <c r="D3" s="62"/>
      <c r="E3" s="351">
        <f>1336344.55</f>
        <v>1336344.55</v>
      </c>
      <c r="F3" s="351">
        <f>1187162.25</f>
        <v>1187162.25</v>
      </c>
      <c r="G3" s="351">
        <f>1168587.15</f>
        <v>1168587.1499999999</v>
      </c>
      <c r="H3" s="62"/>
    </row>
    <row r="4" spans="1:8" ht="15.75" x14ac:dyDescent="0.2">
      <c r="B4" s="61"/>
      <c r="C4" s="61"/>
      <c r="D4" s="62"/>
      <c r="E4" s="352">
        <f>E3-E8</f>
        <v>0</v>
      </c>
      <c r="F4" s="352">
        <f t="shared" ref="F4:G4" si="0">F3-F8</f>
        <v>0</v>
      </c>
      <c r="G4" s="352">
        <f t="shared" si="0"/>
        <v>0</v>
      </c>
      <c r="H4" s="178" t="s">
        <v>56</v>
      </c>
    </row>
    <row r="5" spans="1:8" ht="33.75" customHeight="1" x14ac:dyDescent="0.2">
      <c r="A5" s="380" t="s">
        <v>55</v>
      </c>
      <c r="B5" s="404" t="s">
        <v>143</v>
      </c>
      <c r="C5" s="404" t="s">
        <v>231</v>
      </c>
      <c r="D5" s="394" t="s">
        <v>232</v>
      </c>
      <c r="E5" s="404"/>
      <c r="F5" s="404"/>
      <c r="G5" s="404"/>
      <c r="H5" s="404"/>
    </row>
    <row r="6" spans="1:8" ht="36" customHeight="1" x14ac:dyDescent="0.2">
      <c r="A6" s="380"/>
      <c r="B6" s="404"/>
      <c r="C6" s="404"/>
      <c r="D6" s="395"/>
      <c r="E6" s="341" t="s">
        <v>513</v>
      </c>
      <c r="F6" s="341" t="s">
        <v>556</v>
      </c>
      <c r="G6" s="341" t="s">
        <v>571</v>
      </c>
      <c r="H6" s="57" t="s">
        <v>215</v>
      </c>
    </row>
    <row r="7" spans="1:8" ht="15.7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 x14ac:dyDescent="0.2">
      <c r="A8" s="400">
        <v>1</v>
      </c>
      <c r="B8" s="404" t="s">
        <v>216</v>
      </c>
      <c r="C8" s="404" t="s">
        <v>233</v>
      </c>
      <c r="D8" s="58" t="s">
        <v>234</v>
      </c>
      <c r="E8" s="260">
        <f>E10+E11+E12+E13+E14</f>
        <v>1336344.5499999998</v>
      </c>
      <c r="F8" s="260">
        <f t="shared" ref="F8:G8" si="1">F10+F11+F12+F13+F14</f>
        <v>1187162.25</v>
      </c>
      <c r="G8" s="260">
        <f t="shared" si="1"/>
        <v>1168587.1499999999</v>
      </c>
      <c r="H8" s="260">
        <f t="shared" ref="H8:H35" si="2">SUM(E8:G8)</f>
        <v>3692093.9499999997</v>
      </c>
    </row>
    <row r="9" spans="1:8" ht="15.75" x14ac:dyDescent="0.25">
      <c r="A9" s="401"/>
      <c r="B9" s="404"/>
      <c r="C9" s="404"/>
      <c r="D9" s="59" t="s">
        <v>65</v>
      </c>
      <c r="E9" s="73"/>
      <c r="F9" s="261"/>
      <c r="G9" s="261"/>
      <c r="H9" s="260">
        <f t="shared" si="2"/>
        <v>0</v>
      </c>
    </row>
    <row r="10" spans="1:8" ht="18.75" x14ac:dyDescent="0.2">
      <c r="A10" s="401"/>
      <c r="B10" s="404"/>
      <c r="C10" s="404"/>
      <c r="D10" s="23" t="s">
        <v>106</v>
      </c>
      <c r="E10" s="260">
        <f>E17+E31+E38+E24</f>
        <v>21611.597330000001</v>
      </c>
      <c r="F10" s="260">
        <f t="shared" ref="F10:G10" si="3">F17+F31+F38+F24</f>
        <v>18332.899709999998</v>
      </c>
      <c r="G10" s="260">
        <f t="shared" si="3"/>
        <v>4032.0120000000002</v>
      </c>
      <c r="H10" s="260">
        <f t="shared" si="2"/>
        <v>43976.509040000004</v>
      </c>
    </row>
    <row r="11" spans="1:8" ht="18.75" x14ac:dyDescent="0.2">
      <c r="A11" s="401"/>
      <c r="B11" s="404"/>
      <c r="C11" s="404"/>
      <c r="D11" s="38" t="s">
        <v>108</v>
      </c>
      <c r="E11" s="260">
        <f>E18+E25</f>
        <v>529254.40266999998</v>
      </c>
      <c r="F11" s="260">
        <f>F18+F25</f>
        <v>525667.20029000007</v>
      </c>
      <c r="G11" s="260">
        <f>G18+G25</f>
        <v>521392.98799999995</v>
      </c>
      <c r="H11" s="260">
        <f t="shared" si="2"/>
        <v>1576314.5909599999</v>
      </c>
    </row>
    <row r="12" spans="1:8" ht="15.75" x14ac:dyDescent="0.2">
      <c r="A12" s="401"/>
      <c r="B12" s="404"/>
      <c r="C12" s="404"/>
      <c r="D12" s="38" t="s">
        <v>105</v>
      </c>
      <c r="E12" s="260">
        <f t="shared" ref="E12:G13" si="4">E19+E26+E33</f>
        <v>785478.54999999993</v>
      </c>
      <c r="F12" s="260">
        <f t="shared" si="4"/>
        <v>643162.14999999979</v>
      </c>
      <c r="G12" s="260">
        <f t="shared" si="4"/>
        <v>643162.14999999991</v>
      </c>
      <c r="H12" s="260">
        <f t="shared" si="2"/>
        <v>2071802.8499999996</v>
      </c>
    </row>
    <row r="13" spans="1:8" ht="34.5" x14ac:dyDescent="0.25">
      <c r="A13" s="401"/>
      <c r="B13" s="404"/>
      <c r="C13" s="404"/>
      <c r="D13" s="24" t="s">
        <v>107</v>
      </c>
      <c r="E13" s="260">
        <f t="shared" si="4"/>
        <v>0</v>
      </c>
      <c r="F13" s="260">
        <f t="shared" si="4"/>
        <v>0</v>
      </c>
      <c r="G13" s="260">
        <f t="shared" si="4"/>
        <v>0</v>
      </c>
      <c r="H13" s="260">
        <f t="shared" si="2"/>
        <v>0</v>
      </c>
    </row>
    <row r="14" spans="1:8" ht="15.75" x14ac:dyDescent="0.2">
      <c r="A14" s="402"/>
      <c r="B14" s="404"/>
      <c r="C14" s="404"/>
      <c r="D14" s="38" t="s">
        <v>69</v>
      </c>
      <c r="E14" s="260">
        <f>E21+E28+E35+E42</f>
        <v>0</v>
      </c>
      <c r="F14" s="260">
        <f t="shared" ref="F14:G14" si="5">F21+F28+F35+F42</f>
        <v>0</v>
      </c>
      <c r="G14" s="260">
        <f t="shared" si="5"/>
        <v>0</v>
      </c>
      <c r="H14" s="260">
        <f t="shared" si="2"/>
        <v>0</v>
      </c>
    </row>
    <row r="15" spans="1:8" ht="15.75" x14ac:dyDescent="0.2">
      <c r="A15" s="405"/>
      <c r="B15" s="404" t="s">
        <v>46</v>
      </c>
      <c r="C15" s="404" t="s">
        <v>225</v>
      </c>
      <c r="D15" s="58" t="s">
        <v>234</v>
      </c>
      <c r="E15" s="260">
        <f>SUM(E17:E21)</f>
        <v>1262299.8419999999</v>
      </c>
      <c r="F15" s="260">
        <f>SUM(F17:F21)</f>
        <v>1113198.1989999998</v>
      </c>
      <c r="G15" s="260">
        <f>SUM(G17:G21)</f>
        <v>1094635.6159999999</v>
      </c>
      <c r="H15" s="260">
        <f t="shared" si="2"/>
        <v>3470133.6569999997</v>
      </c>
    </row>
    <row r="16" spans="1:8" ht="15.75" x14ac:dyDescent="0.25">
      <c r="A16" s="406"/>
      <c r="B16" s="404"/>
      <c r="C16" s="404"/>
      <c r="D16" s="59" t="s">
        <v>65</v>
      </c>
      <c r="E16" s="261"/>
      <c r="F16" s="261"/>
      <c r="G16" s="261"/>
      <c r="H16" s="260">
        <f t="shared" si="2"/>
        <v>0</v>
      </c>
    </row>
    <row r="17" spans="1:8" ht="18.75" x14ac:dyDescent="0.2">
      <c r="A17" s="406"/>
      <c r="B17" s="404"/>
      <c r="C17" s="404"/>
      <c r="D17" s="23" t="s">
        <v>106</v>
      </c>
      <c r="E17" s="260">
        <f>'пр 2 к ПП 1'!I142</f>
        <v>21611.597330000001</v>
      </c>
      <c r="F17" s="260">
        <f>'пр 2 к ПП 1'!J142</f>
        <v>18332.899709999998</v>
      </c>
      <c r="G17" s="260">
        <f>'пр 2 к ПП 1'!K142</f>
        <v>4032.0120000000002</v>
      </c>
      <c r="H17" s="260">
        <f t="shared" si="2"/>
        <v>43976.509040000004</v>
      </c>
    </row>
    <row r="18" spans="1:8" ht="18.75" x14ac:dyDescent="0.2">
      <c r="A18" s="406"/>
      <c r="B18" s="404"/>
      <c r="C18" s="404"/>
      <c r="D18" s="38" t="s">
        <v>108</v>
      </c>
      <c r="E18" s="260">
        <f>'пр 2 к ПП 1'!I139</f>
        <v>524978.30267</v>
      </c>
      <c r="F18" s="260">
        <f>'пр 2 к ПП 1'!J139</f>
        <v>521391.10029000003</v>
      </c>
      <c r="G18" s="260">
        <f>'пр 2 к ПП 1'!K139</f>
        <v>517116.88799999998</v>
      </c>
      <c r="H18" s="260">
        <f t="shared" si="2"/>
        <v>1563486.2909600001</v>
      </c>
    </row>
    <row r="19" spans="1:8" ht="15.75" x14ac:dyDescent="0.2">
      <c r="A19" s="406"/>
      <c r="B19" s="404"/>
      <c r="C19" s="404"/>
      <c r="D19" s="38" t="s">
        <v>105</v>
      </c>
      <c r="E19" s="260">
        <f>'пр 2 к ПП 1'!I140</f>
        <v>715709.94199999992</v>
      </c>
      <c r="F19" s="260">
        <f>'пр 2 к ПП 1'!J140</f>
        <v>573474.19899999979</v>
      </c>
      <c r="G19" s="260">
        <f>'пр 2 к ПП 1'!K140</f>
        <v>573486.7159999999</v>
      </c>
      <c r="H19" s="260">
        <f t="shared" si="2"/>
        <v>1862670.8569999998</v>
      </c>
    </row>
    <row r="20" spans="1:8" ht="34.5" x14ac:dyDescent="0.25">
      <c r="A20" s="406"/>
      <c r="B20" s="404"/>
      <c r="C20" s="404"/>
      <c r="D20" s="24" t="s">
        <v>107</v>
      </c>
      <c r="E20" s="260">
        <v>0</v>
      </c>
      <c r="F20" s="260">
        <v>0</v>
      </c>
      <c r="G20" s="260">
        <v>0</v>
      </c>
      <c r="H20" s="260">
        <f t="shared" si="2"/>
        <v>0</v>
      </c>
    </row>
    <row r="21" spans="1:8" ht="15.75" x14ac:dyDescent="0.2">
      <c r="A21" s="407"/>
      <c r="B21" s="404"/>
      <c r="C21" s="404"/>
      <c r="D21" s="38" t="s">
        <v>69</v>
      </c>
      <c r="E21" s="260">
        <f>'пр 2 к ПП 1'!I141</f>
        <v>0</v>
      </c>
      <c r="F21" s="260">
        <f>'пр 2 к ПП 1'!J141</f>
        <v>0</v>
      </c>
      <c r="G21" s="260">
        <f>'пр 2 к ПП 1'!K141</f>
        <v>0</v>
      </c>
      <c r="H21" s="260">
        <f t="shared" si="2"/>
        <v>0</v>
      </c>
    </row>
    <row r="22" spans="1:8" ht="15.75" x14ac:dyDescent="0.2">
      <c r="A22" s="405"/>
      <c r="B22" s="404" t="s">
        <v>226</v>
      </c>
      <c r="C22" s="404" t="s">
        <v>227</v>
      </c>
      <c r="D22" s="58" t="s">
        <v>234</v>
      </c>
      <c r="E22" s="260">
        <f>SUM(E24:E28)</f>
        <v>4896.1000000000004</v>
      </c>
      <c r="F22" s="260">
        <f>SUM(F24:F28)</f>
        <v>4896.1000000000004</v>
      </c>
      <c r="G22" s="260">
        <f>SUM(G24:G28)</f>
        <v>4896.1000000000004</v>
      </c>
      <c r="H22" s="260">
        <f t="shared" si="2"/>
        <v>14688.300000000001</v>
      </c>
    </row>
    <row r="23" spans="1:8" ht="15.75" x14ac:dyDescent="0.25">
      <c r="A23" s="406"/>
      <c r="B23" s="404"/>
      <c r="C23" s="404"/>
      <c r="D23" s="59" t="s">
        <v>65</v>
      </c>
      <c r="E23" s="260"/>
      <c r="F23" s="261"/>
      <c r="G23" s="261"/>
      <c r="H23" s="260">
        <f t="shared" si="2"/>
        <v>0</v>
      </c>
    </row>
    <row r="24" spans="1:8" ht="18.75" x14ac:dyDescent="0.2">
      <c r="A24" s="406"/>
      <c r="B24" s="404"/>
      <c r="C24" s="404"/>
      <c r="D24" s="23" t="s">
        <v>106</v>
      </c>
      <c r="E24" s="260">
        <f>'пр 2 к ПП 2'!H28</f>
        <v>0</v>
      </c>
      <c r="F24" s="260">
        <f>'пр 2 к ПП 2'!I28</f>
        <v>0</v>
      </c>
      <c r="G24" s="260">
        <f>'пр 2 к ПП 2'!J28</f>
        <v>0</v>
      </c>
      <c r="H24" s="260">
        <f t="shared" si="2"/>
        <v>0</v>
      </c>
    </row>
    <row r="25" spans="1:8" ht="18.75" x14ac:dyDescent="0.2">
      <c r="A25" s="406"/>
      <c r="B25" s="404"/>
      <c r="C25" s="404"/>
      <c r="D25" s="38" t="s">
        <v>108</v>
      </c>
      <c r="E25" s="260">
        <f>'пр 2 к ПП 2'!H29</f>
        <v>4276.1000000000004</v>
      </c>
      <c r="F25" s="260">
        <f>'пр 2 к ПП 2'!I29</f>
        <v>4276.1000000000004</v>
      </c>
      <c r="G25" s="260">
        <f>'пр 2 к ПП 2'!J29</f>
        <v>4276.1000000000004</v>
      </c>
      <c r="H25" s="260">
        <f t="shared" si="2"/>
        <v>12828.300000000001</v>
      </c>
    </row>
    <row r="26" spans="1:8" ht="15.75" x14ac:dyDescent="0.2">
      <c r="A26" s="406"/>
      <c r="B26" s="404"/>
      <c r="C26" s="404"/>
      <c r="D26" s="38" t="s">
        <v>105</v>
      </c>
      <c r="E26" s="260">
        <f>'пр 2 к ПП 2'!H30</f>
        <v>620</v>
      </c>
      <c r="F26" s="260">
        <f>'пр 2 к ПП 2'!I30</f>
        <v>620</v>
      </c>
      <c r="G26" s="260">
        <f>'пр 2 к ПП 2'!J30</f>
        <v>620</v>
      </c>
      <c r="H26" s="260">
        <f t="shared" si="2"/>
        <v>1860</v>
      </c>
    </row>
    <row r="27" spans="1:8" ht="34.5" x14ac:dyDescent="0.25">
      <c r="A27" s="406"/>
      <c r="B27" s="404"/>
      <c r="C27" s="404"/>
      <c r="D27" s="24" t="s">
        <v>107</v>
      </c>
      <c r="E27" s="260">
        <v>0</v>
      </c>
      <c r="F27" s="260">
        <v>0</v>
      </c>
      <c r="G27" s="260">
        <v>0</v>
      </c>
      <c r="H27" s="260">
        <f t="shared" si="2"/>
        <v>0</v>
      </c>
    </row>
    <row r="28" spans="1:8" ht="15.75" x14ac:dyDescent="0.2">
      <c r="A28" s="407"/>
      <c r="B28" s="404"/>
      <c r="C28" s="404"/>
      <c r="D28" s="38" t="s">
        <v>69</v>
      </c>
      <c r="E28" s="260">
        <v>0</v>
      </c>
      <c r="F28" s="260">
        <v>0</v>
      </c>
      <c r="G28" s="260">
        <v>0</v>
      </c>
      <c r="H28" s="260">
        <f t="shared" si="2"/>
        <v>0</v>
      </c>
    </row>
    <row r="29" spans="1:8" ht="18" customHeight="1" x14ac:dyDescent="0.2">
      <c r="A29" s="405"/>
      <c r="B29" s="404" t="s">
        <v>228</v>
      </c>
      <c r="C29" s="404" t="s">
        <v>229</v>
      </c>
      <c r="D29" s="58" t="s">
        <v>234</v>
      </c>
      <c r="E29" s="260">
        <f>SUM(E31:E35)</f>
        <v>69148.607999999993</v>
      </c>
      <c r="F29" s="260">
        <f>SUM(F31:F35)</f>
        <v>69067.951000000001</v>
      </c>
      <c r="G29" s="260">
        <f>SUM(G31:G35)</f>
        <v>69055.433999999994</v>
      </c>
      <c r="H29" s="260">
        <f t="shared" si="2"/>
        <v>207271.99300000002</v>
      </c>
    </row>
    <row r="30" spans="1:8" ht="18" customHeight="1" x14ac:dyDescent="0.25">
      <c r="A30" s="406"/>
      <c r="B30" s="404"/>
      <c r="C30" s="404"/>
      <c r="D30" s="59" t="s">
        <v>65</v>
      </c>
      <c r="E30" s="260"/>
      <c r="F30" s="261"/>
      <c r="G30" s="261"/>
      <c r="H30" s="260">
        <f t="shared" si="2"/>
        <v>0</v>
      </c>
    </row>
    <row r="31" spans="1:8" ht="18.75" x14ac:dyDescent="0.2">
      <c r="A31" s="406"/>
      <c r="B31" s="404"/>
      <c r="C31" s="404"/>
      <c r="D31" s="23" t="s">
        <v>106</v>
      </c>
      <c r="E31" s="260">
        <v>0</v>
      </c>
      <c r="F31" s="260">
        <v>0</v>
      </c>
      <c r="G31" s="260">
        <v>0</v>
      </c>
      <c r="H31" s="260">
        <f t="shared" si="2"/>
        <v>0</v>
      </c>
    </row>
    <row r="32" spans="1:8" ht="18.75" x14ac:dyDescent="0.2">
      <c r="A32" s="406"/>
      <c r="B32" s="404"/>
      <c r="C32" s="404"/>
      <c r="D32" s="38" t="s">
        <v>108</v>
      </c>
      <c r="E32" s="260">
        <v>0</v>
      </c>
      <c r="F32" s="260">
        <v>0</v>
      </c>
      <c r="G32" s="260">
        <v>0</v>
      </c>
      <c r="H32" s="260">
        <f t="shared" si="2"/>
        <v>0</v>
      </c>
    </row>
    <row r="33" spans="1:8" ht="15.75" x14ac:dyDescent="0.2">
      <c r="A33" s="406"/>
      <c r="B33" s="404"/>
      <c r="C33" s="404"/>
      <c r="D33" s="38" t="s">
        <v>105</v>
      </c>
      <c r="E33" s="260">
        <f>'пр 2 к ПП 3'!H21</f>
        <v>69148.607999999993</v>
      </c>
      <c r="F33" s="260">
        <f>'пр 2 к ПП 3'!I21</f>
        <v>69067.951000000001</v>
      </c>
      <c r="G33" s="260">
        <f>'пр 2 к ПП 3'!J21</f>
        <v>69055.433999999994</v>
      </c>
      <c r="H33" s="260">
        <f t="shared" si="2"/>
        <v>207271.99300000002</v>
      </c>
    </row>
    <row r="34" spans="1:8" ht="34.5" x14ac:dyDescent="0.25">
      <c r="A34" s="406"/>
      <c r="B34" s="404"/>
      <c r="C34" s="404"/>
      <c r="D34" s="24" t="s">
        <v>107</v>
      </c>
      <c r="E34" s="260">
        <v>0</v>
      </c>
      <c r="F34" s="260">
        <v>0</v>
      </c>
      <c r="G34" s="260">
        <v>0</v>
      </c>
      <c r="H34" s="260">
        <f t="shared" si="2"/>
        <v>0</v>
      </c>
    </row>
    <row r="35" spans="1:8" ht="15.75" x14ac:dyDescent="0.2">
      <c r="A35" s="407"/>
      <c r="B35" s="404"/>
      <c r="C35" s="404"/>
      <c r="D35" s="38" t="s">
        <v>69</v>
      </c>
      <c r="E35" s="260">
        <v>0</v>
      </c>
      <c r="F35" s="260">
        <v>0</v>
      </c>
      <c r="G35" s="260">
        <v>0</v>
      </c>
      <c r="H35" s="260">
        <f t="shared" si="2"/>
        <v>0</v>
      </c>
    </row>
    <row r="36" spans="1:8" ht="15.75" customHeight="1" x14ac:dyDescent="0.2">
      <c r="A36" s="405"/>
      <c r="B36" s="404" t="s">
        <v>394</v>
      </c>
      <c r="C36" s="404" t="s">
        <v>394</v>
      </c>
      <c r="D36" s="58" t="s">
        <v>234</v>
      </c>
      <c r="E36" s="260">
        <f>SUM(E38:E42)</f>
        <v>0</v>
      </c>
      <c r="F36" s="260">
        <f>SUM(F38:F42)</f>
        <v>0</v>
      </c>
      <c r="G36" s="260">
        <f>SUM(G38:G42)</f>
        <v>0</v>
      </c>
      <c r="H36" s="260">
        <f t="shared" ref="H36:H42" si="6">SUM(E36:G36)</f>
        <v>0</v>
      </c>
    </row>
    <row r="37" spans="1:8" ht="15.75" x14ac:dyDescent="0.25">
      <c r="A37" s="406"/>
      <c r="B37" s="404"/>
      <c r="C37" s="404"/>
      <c r="D37" s="59" t="s">
        <v>65</v>
      </c>
      <c r="E37" s="260"/>
      <c r="F37" s="261"/>
      <c r="G37" s="261"/>
      <c r="H37" s="260">
        <f t="shared" si="6"/>
        <v>0</v>
      </c>
    </row>
    <row r="38" spans="1:8" ht="18.75" x14ac:dyDescent="0.2">
      <c r="A38" s="406"/>
      <c r="B38" s="404"/>
      <c r="C38" s="404"/>
      <c r="D38" s="23" t="s">
        <v>106</v>
      </c>
      <c r="E38" s="260">
        <v>0</v>
      </c>
      <c r="F38" s="260">
        <v>0</v>
      </c>
      <c r="G38" s="260">
        <v>0</v>
      </c>
      <c r="H38" s="260">
        <f t="shared" si="6"/>
        <v>0</v>
      </c>
    </row>
    <row r="39" spans="1:8" ht="18.75" x14ac:dyDescent="0.2">
      <c r="A39" s="406"/>
      <c r="B39" s="404"/>
      <c r="C39" s="404"/>
      <c r="D39" s="176" t="s">
        <v>108</v>
      </c>
      <c r="E39" s="260">
        <v>0</v>
      </c>
      <c r="F39" s="260">
        <v>0</v>
      </c>
      <c r="G39" s="260">
        <v>0</v>
      </c>
      <c r="H39" s="260">
        <f t="shared" si="6"/>
        <v>0</v>
      </c>
    </row>
    <row r="40" spans="1:8" ht="15.75" x14ac:dyDescent="0.2">
      <c r="A40" s="406"/>
      <c r="B40" s="404"/>
      <c r="C40" s="404"/>
      <c r="D40" s="176" t="s">
        <v>105</v>
      </c>
      <c r="E40" s="260">
        <v>0</v>
      </c>
      <c r="F40" s="260">
        <v>0</v>
      </c>
      <c r="G40" s="260">
        <v>0</v>
      </c>
      <c r="H40" s="260">
        <f t="shared" si="6"/>
        <v>0</v>
      </c>
    </row>
    <row r="41" spans="1:8" ht="34.5" x14ac:dyDescent="0.25">
      <c r="A41" s="406"/>
      <c r="B41" s="404"/>
      <c r="C41" s="404"/>
      <c r="D41" s="24" t="s">
        <v>107</v>
      </c>
      <c r="E41" s="260">
        <v>0</v>
      </c>
      <c r="F41" s="260">
        <v>0</v>
      </c>
      <c r="G41" s="260">
        <v>0</v>
      </c>
      <c r="H41" s="260">
        <f t="shared" si="6"/>
        <v>0</v>
      </c>
    </row>
    <row r="42" spans="1:8" ht="15.75" x14ac:dyDescent="0.2">
      <c r="A42" s="407"/>
      <c r="B42" s="404"/>
      <c r="C42" s="404"/>
      <c r="D42" s="176" t="s">
        <v>69</v>
      </c>
      <c r="E42" s="260">
        <f>'ОМ пр'!H10</f>
        <v>0</v>
      </c>
      <c r="F42" s="260">
        <f>'ОМ пр'!I10</f>
        <v>0</v>
      </c>
      <c r="G42" s="260">
        <f>'ОМ пр'!J10</f>
        <v>0</v>
      </c>
      <c r="H42" s="260">
        <f t="shared" si="6"/>
        <v>0</v>
      </c>
    </row>
    <row r="43" spans="1:8" ht="15.75" x14ac:dyDescent="0.2">
      <c r="A43" s="177"/>
      <c r="B43" s="178"/>
      <c r="C43" s="178"/>
      <c r="D43" s="179"/>
      <c r="E43" s="180"/>
      <c r="F43" s="180"/>
      <c r="G43" s="180"/>
      <c r="H43" s="180"/>
    </row>
    <row r="44" spans="1:8" s="17" customFormat="1" ht="18.75" x14ac:dyDescent="0.3">
      <c r="A44" s="403" t="s">
        <v>109</v>
      </c>
      <c r="B44" s="403"/>
      <c r="C44" s="403"/>
      <c r="D44" s="403"/>
      <c r="E44" s="403"/>
      <c r="F44" s="403"/>
      <c r="G44" s="403"/>
      <c r="H44" s="403"/>
    </row>
    <row r="45" spans="1:8" s="17" customFormat="1" ht="18.75" x14ac:dyDescent="0.3">
      <c r="A45" s="403" t="s">
        <v>147</v>
      </c>
      <c r="B45" s="403"/>
      <c r="C45" s="403"/>
      <c r="D45" s="403"/>
      <c r="E45" s="403"/>
      <c r="F45" s="403"/>
      <c r="G45" s="403"/>
      <c r="H45" s="403"/>
    </row>
    <row r="53" spans="11:11" x14ac:dyDescent="0.2">
      <c r="K53" s="55" t="s">
        <v>235</v>
      </c>
    </row>
    <row r="149" spans="13:13" ht="105" customHeight="1" x14ac:dyDescent="0.25">
      <c r="M149" s="56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/>
  <pageMargins left="1.1811023622047245" right="0.15748031496062992" top="0.78740157480314965" bottom="0" header="0.31496062992125984" footer="0.31496062992125984"/>
  <pageSetup paperSize="9" scale="60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176"/>
  <sheetViews>
    <sheetView zoomScale="75" zoomScaleNormal="75" zoomScaleSheetLayoutView="50" workbookViewId="0">
      <pane xSplit="8" ySplit="8" topLeftCell="I134" activePane="bottomRight" state="frozen"/>
      <selection pane="topRight" activeCell="I1" sqref="I1"/>
      <selection pane="bottomLeft" activeCell="A9" sqref="A9"/>
      <selection pane="bottomRight" activeCell="I140" sqref="I140"/>
    </sheetView>
  </sheetViews>
  <sheetFormatPr defaultRowHeight="15.75" x14ac:dyDescent="0.25"/>
  <cols>
    <col min="1" max="1" width="9" style="56"/>
    <col min="2" max="2" width="7.375" style="127" customWidth="1"/>
    <col min="3" max="3" width="61.5" style="122" customWidth="1"/>
    <col min="4" max="4" width="19.125" style="130" customWidth="1"/>
    <col min="5" max="6" width="9" style="130"/>
    <col min="7" max="7" width="12" style="127" customWidth="1"/>
    <col min="8" max="8" width="9" style="130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2" spans="2:16" s="68" customFormat="1" ht="48" customHeight="1" x14ac:dyDescent="0.25">
      <c r="B2" s="63"/>
      <c r="C2" s="64"/>
      <c r="D2" s="65"/>
      <c r="E2" s="66"/>
      <c r="F2" s="66"/>
      <c r="G2" s="63"/>
      <c r="H2" s="66"/>
      <c r="I2" s="67"/>
      <c r="L2" s="408" t="s">
        <v>378</v>
      </c>
      <c r="M2" s="408"/>
      <c r="N2" s="69"/>
      <c r="O2" s="69"/>
      <c r="P2" s="69"/>
    </row>
    <row r="3" spans="2:16" s="68" customFormat="1" x14ac:dyDescent="0.25">
      <c r="B3" s="470" t="s">
        <v>237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2:16" s="68" customFormat="1" x14ac:dyDescent="0.25">
      <c r="B4" s="404" t="s">
        <v>55</v>
      </c>
      <c r="C4" s="391" t="s">
        <v>114</v>
      </c>
      <c r="D4" s="404" t="s">
        <v>93</v>
      </c>
      <c r="E4" s="404" t="s">
        <v>91</v>
      </c>
      <c r="F4" s="404"/>
      <c r="G4" s="404"/>
      <c r="H4" s="404"/>
      <c r="I4" s="471" t="s">
        <v>238</v>
      </c>
      <c r="J4" s="471"/>
      <c r="K4" s="471"/>
      <c r="L4" s="472"/>
      <c r="M4" s="473" t="s">
        <v>115</v>
      </c>
    </row>
    <row r="5" spans="2:16" s="68" customFormat="1" ht="78.75" x14ac:dyDescent="0.25">
      <c r="B5" s="404"/>
      <c r="C5" s="391"/>
      <c r="D5" s="404"/>
      <c r="E5" s="48" t="s">
        <v>93</v>
      </c>
      <c r="F5" s="48" t="s">
        <v>214</v>
      </c>
      <c r="G5" s="70" t="s">
        <v>95</v>
      </c>
      <c r="H5" s="48" t="s">
        <v>96</v>
      </c>
      <c r="I5" s="48">
        <v>2022</v>
      </c>
      <c r="J5" s="48">
        <v>2023</v>
      </c>
      <c r="K5" s="48">
        <v>2024</v>
      </c>
      <c r="L5" s="48" t="s">
        <v>116</v>
      </c>
      <c r="M5" s="473"/>
    </row>
    <row r="6" spans="2:16" s="68" customFormat="1" x14ac:dyDescent="0.25">
      <c r="B6" s="474" t="s">
        <v>239</v>
      </c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6"/>
    </row>
    <row r="7" spans="2:16" x14ac:dyDescent="0.25">
      <c r="B7" s="477" t="s">
        <v>240</v>
      </c>
      <c r="C7" s="477"/>
      <c r="D7" s="477"/>
      <c r="E7" s="477"/>
      <c r="F7" s="477"/>
      <c r="G7" s="477"/>
      <c r="H7" s="477"/>
      <c r="I7" s="477"/>
      <c r="J7" s="477"/>
      <c r="K7" s="477"/>
      <c r="L7" s="477"/>
      <c r="M7" s="477"/>
    </row>
    <row r="8" spans="2:16" x14ac:dyDescent="0.25">
      <c r="B8" s="461" t="s">
        <v>241</v>
      </c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</row>
    <row r="9" spans="2:16" x14ac:dyDescent="0.25">
      <c r="B9" s="478" t="s">
        <v>242</v>
      </c>
      <c r="C9" s="481" t="s">
        <v>243</v>
      </c>
      <c r="D9" s="394" t="s">
        <v>493</v>
      </c>
      <c r="E9" s="484">
        <v>243</v>
      </c>
      <c r="F9" s="487" t="s">
        <v>244</v>
      </c>
      <c r="G9" s="490" t="s">
        <v>245</v>
      </c>
      <c r="H9" s="71">
        <v>111</v>
      </c>
      <c r="I9" s="72">
        <v>70793.573000000004</v>
      </c>
      <c r="J9" s="72">
        <v>70793.573000000004</v>
      </c>
      <c r="K9" s="72">
        <v>70793.573000000004</v>
      </c>
      <c r="L9" s="73">
        <f t="shared" ref="L9:L32" si="0">SUM(I9:K9)</f>
        <v>212380.71900000001</v>
      </c>
      <c r="M9" s="394" t="s">
        <v>515</v>
      </c>
    </row>
    <row r="10" spans="2:16" x14ac:dyDescent="0.25">
      <c r="B10" s="479"/>
      <c r="C10" s="482"/>
      <c r="D10" s="395"/>
      <c r="E10" s="485"/>
      <c r="F10" s="488"/>
      <c r="G10" s="491"/>
      <c r="H10" s="71">
        <v>112</v>
      </c>
      <c r="I10" s="72">
        <v>430</v>
      </c>
      <c r="J10" s="72">
        <v>430</v>
      </c>
      <c r="K10" s="72">
        <v>430</v>
      </c>
      <c r="L10" s="73">
        <f t="shared" si="0"/>
        <v>1290</v>
      </c>
      <c r="M10" s="395"/>
    </row>
    <row r="11" spans="2:16" x14ac:dyDescent="0.25">
      <c r="B11" s="479"/>
      <c r="C11" s="482"/>
      <c r="D11" s="395"/>
      <c r="E11" s="485"/>
      <c r="F11" s="488"/>
      <c r="G11" s="490"/>
      <c r="H11" s="71">
        <v>119</v>
      </c>
      <c r="I11" s="72">
        <v>21379.656999999999</v>
      </c>
      <c r="J11" s="72">
        <v>21379.656999999999</v>
      </c>
      <c r="K11" s="72">
        <v>21379.656999999999</v>
      </c>
      <c r="L11" s="73">
        <f t="shared" si="0"/>
        <v>64138.970999999998</v>
      </c>
      <c r="M11" s="395"/>
      <c r="O11" s="74"/>
    </row>
    <row r="12" spans="2:16" x14ac:dyDescent="0.25">
      <c r="B12" s="479"/>
      <c r="C12" s="482"/>
      <c r="D12" s="395"/>
      <c r="E12" s="485"/>
      <c r="F12" s="488"/>
      <c r="G12" s="492"/>
      <c r="H12" s="71">
        <v>244</v>
      </c>
      <c r="I12" s="72">
        <v>2273.77</v>
      </c>
      <c r="J12" s="72">
        <v>2273.77</v>
      </c>
      <c r="K12" s="72">
        <v>2273.77</v>
      </c>
      <c r="L12" s="73">
        <f t="shared" si="0"/>
        <v>6821.3099999999995</v>
      </c>
      <c r="M12" s="395"/>
    </row>
    <row r="13" spans="2:16" x14ac:dyDescent="0.25">
      <c r="B13" s="479"/>
      <c r="C13" s="482"/>
      <c r="D13" s="395"/>
      <c r="E13" s="485"/>
      <c r="F13" s="488"/>
      <c r="G13" s="493" t="s">
        <v>246</v>
      </c>
      <c r="H13" s="75">
        <v>111</v>
      </c>
      <c r="I13" s="72">
        <v>52057.758000000002</v>
      </c>
      <c r="J13" s="72">
        <v>52057.758000000002</v>
      </c>
      <c r="K13" s="72">
        <v>52057.758000000002</v>
      </c>
      <c r="L13" s="73">
        <f t="shared" si="0"/>
        <v>156173.274</v>
      </c>
      <c r="M13" s="395"/>
    </row>
    <row r="14" spans="2:16" x14ac:dyDescent="0.25">
      <c r="B14" s="479"/>
      <c r="C14" s="482"/>
      <c r="D14" s="395"/>
      <c r="E14" s="485"/>
      <c r="F14" s="488"/>
      <c r="G14" s="491"/>
      <c r="H14" s="75">
        <v>112</v>
      </c>
      <c r="I14" s="72">
        <v>4723</v>
      </c>
      <c r="J14" s="72">
        <v>4723</v>
      </c>
      <c r="K14" s="72">
        <v>4723</v>
      </c>
      <c r="L14" s="73">
        <f t="shared" si="0"/>
        <v>14169</v>
      </c>
      <c r="M14" s="395"/>
    </row>
    <row r="15" spans="2:16" x14ac:dyDescent="0.25">
      <c r="B15" s="479"/>
      <c r="C15" s="482"/>
      <c r="D15" s="395"/>
      <c r="E15" s="485"/>
      <c r="F15" s="488"/>
      <c r="G15" s="491"/>
      <c r="H15" s="75">
        <v>119</v>
      </c>
      <c r="I15" s="72">
        <v>15721.441999999999</v>
      </c>
      <c r="J15" s="72">
        <v>15721.441999999999</v>
      </c>
      <c r="K15" s="72">
        <v>15721.441999999999</v>
      </c>
      <c r="L15" s="73">
        <f t="shared" si="0"/>
        <v>47164.326000000001</v>
      </c>
      <c r="M15" s="395"/>
    </row>
    <row r="16" spans="2:16" x14ac:dyDescent="0.25">
      <c r="B16" s="480"/>
      <c r="C16" s="483"/>
      <c r="D16" s="396"/>
      <c r="E16" s="486"/>
      <c r="F16" s="489"/>
      <c r="G16" s="494"/>
      <c r="H16" s="75">
        <v>244</v>
      </c>
      <c r="I16" s="72">
        <v>1940.5</v>
      </c>
      <c r="J16" s="72">
        <v>1940.5</v>
      </c>
      <c r="K16" s="72">
        <v>1940.5</v>
      </c>
      <c r="L16" s="73">
        <f t="shared" si="0"/>
        <v>5821.5</v>
      </c>
      <c r="M16" s="395"/>
    </row>
    <row r="17" spans="2:15" x14ac:dyDescent="0.25">
      <c r="B17" s="478" t="s">
        <v>247</v>
      </c>
      <c r="C17" s="434" t="s">
        <v>248</v>
      </c>
      <c r="D17" s="394" t="s">
        <v>493</v>
      </c>
      <c r="E17" s="484">
        <v>243</v>
      </c>
      <c r="F17" s="487" t="s">
        <v>244</v>
      </c>
      <c r="G17" s="497" t="s">
        <v>249</v>
      </c>
      <c r="H17" s="76">
        <v>111</v>
      </c>
      <c r="I17" s="77">
        <v>56726.311999999998</v>
      </c>
      <c r="J17" s="77">
        <v>56726.311999999998</v>
      </c>
      <c r="K17" s="77">
        <v>56726.311999999998</v>
      </c>
      <c r="L17" s="73">
        <f t="shared" si="0"/>
        <v>170178.93599999999</v>
      </c>
      <c r="M17" s="395"/>
      <c r="O17" s="78"/>
    </row>
    <row r="18" spans="2:15" x14ac:dyDescent="0.25">
      <c r="B18" s="479"/>
      <c r="C18" s="435"/>
      <c r="D18" s="395"/>
      <c r="E18" s="485"/>
      <c r="F18" s="488"/>
      <c r="G18" s="498"/>
      <c r="H18" s="76">
        <v>112</v>
      </c>
      <c r="I18" s="77">
        <v>2250</v>
      </c>
      <c r="J18" s="77">
        <v>2250</v>
      </c>
      <c r="K18" s="77">
        <v>2250</v>
      </c>
      <c r="L18" s="73">
        <f t="shared" si="0"/>
        <v>6750</v>
      </c>
      <c r="M18" s="395"/>
      <c r="O18" s="78"/>
    </row>
    <row r="19" spans="2:15" x14ac:dyDescent="0.25">
      <c r="B19" s="479"/>
      <c r="C19" s="435"/>
      <c r="D19" s="395"/>
      <c r="E19" s="485"/>
      <c r="F19" s="488"/>
      <c r="G19" s="497"/>
      <c r="H19" s="76">
        <v>119</v>
      </c>
      <c r="I19" s="79">
        <v>17131.347000000002</v>
      </c>
      <c r="J19" s="79">
        <v>17131.347000000002</v>
      </c>
      <c r="K19" s="79">
        <v>17131.347000000002</v>
      </c>
      <c r="L19" s="73">
        <f t="shared" si="0"/>
        <v>51394.041000000005</v>
      </c>
      <c r="M19" s="395"/>
      <c r="O19" s="74"/>
    </row>
    <row r="20" spans="2:15" x14ac:dyDescent="0.25">
      <c r="B20" s="479"/>
      <c r="C20" s="435"/>
      <c r="D20" s="395"/>
      <c r="E20" s="485"/>
      <c r="F20" s="488"/>
      <c r="G20" s="497"/>
      <c r="H20" s="76">
        <v>244</v>
      </c>
      <c r="I20" s="79">
        <v>6689.9979999999996</v>
      </c>
      <c r="J20" s="79">
        <v>6689.9979999999996</v>
      </c>
      <c r="K20" s="79">
        <v>6689.9979999999996</v>
      </c>
      <c r="L20" s="73">
        <f t="shared" si="0"/>
        <v>20069.993999999999</v>
      </c>
      <c r="M20" s="395"/>
    </row>
    <row r="21" spans="2:15" x14ac:dyDescent="0.25">
      <c r="B21" s="479"/>
      <c r="C21" s="435"/>
      <c r="D21" s="395"/>
      <c r="E21" s="485"/>
      <c r="F21" s="488"/>
      <c r="G21" s="497"/>
      <c r="H21" s="76">
        <v>247</v>
      </c>
      <c r="I21" s="79">
        <v>48116.963000000003</v>
      </c>
      <c r="J21" s="79">
        <v>48116.963000000003</v>
      </c>
      <c r="K21" s="79">
        <v>48116.963000000003</v>
      </c>
      <c r="L21" s="73">
        <f t="shared" si="0"/>
        <v>144350.88900000002</v>
      </c>
      <c r="M21" s="395"/>
    </row>
    <row r="22" spans="2:15" x14ac:dyDescent="0.25">
      <c r="B22" s="479"/>
      <c r="C22" s="435"/>
      <c r="D22" s="395"/>
      <c r="E22" s="485"/>
      <c r="F22" s="488"/>
      <c r="G22" s="497"/>
      <c r="H22" s="76">
        <v>852</v>
      </c>
      <c r="I22" s="79">
        <v>0</v>
      </c>
      <c r="J22" s="79">
        <v>0</v>
      </c>
      <c r="K22" s="79">
        <v>0</v>
      </c>
      <c r="L22" s="73">
        <f t="shared" si="0"/>
        <v>0</v>
      </c>
      <c r="M22" s="395"/>
    </row>
    <row r="23" spans="2:15" x14ac:dyDescent="0.25">
      <c r="B23" s="479"/>
      <c r="C23" s="435"/>
      <c r="D23" s="395"/>
      <c r="E23" s="485"/>
      <c r="F23" s="488"/>
      <c r="G23" s="497"/>
      <c r="H23" s="76">
        <v>853</v>
      </c>
      <c r="I23" s="79">
        <v>60</v>
      </c>
      <c r="J23" s="79">
        <v>60</v>
      </c>
      <c r="K23" s="79">
        <v>60</v>
      </c>
      <c r="L23" s="73">
        <f t="shared" si="0"/>
        <v>180</v>
      </c>
      <c r="M23" s="395"/>
    </row>
    <row r="24" spans="2:15" x14ac:dyDescent="0.25">
      <c r="B24" s="479"/>
      <c r="C24" s="435"/>
      <c r="D24" s="395"/>
      <c r="E24" s="485"/>
      <c r="F24" s="488"/>
      <c r="G24" s="80" t="s">
        <v>250</v>
      </c>
      <c r="H24" s="76">
        <v>244</v>
      </c>
      <c r="I24" s="81">
        <v>45581.972000000002</v>
      </c>
      <c r="J24" s="81">
        <v>45768.33</v>
      </c>
      <c r="K24" s="81">
        <v>45809.832000000002</v>
      </c>
      <c r="L24" s="73">
        <f t="shared" si="0"/>
        <v>137160.13399999999</v>
      </c>
      <c r="M24" s="395"/>
    </row>
    <row r="25" spans="2:15" x14ac:dyDescent="0.25">
      <c r="B25" s="479"/>
      <c r="C25" s="435"/>
      <c r="D25" s="395"/>
      <c r="E25" s="485"/>
      <c r="F25" s="488"/>
      <c r="G25" s="80" t="s">
        <v>251</v>
      </c>
      <c r="H25" s="76">
        <v>244</v>
      </c>
      <c r="I25" s="81">
        <v>4307.7280000000001</v>
      </c>
      <c r="J25" s="81">
        <v>4307.7280000000001</v>
      </c>
      <c r="K25" s="81">
        <v>4307.7280000000001</v>
      </c>
      <c r="L25" s="73">
        <f t="shared" si="0"/>
        <v>12923.184000000001</v>
      </c>
      <c r="M25" s="395"/>
    </row>
    <row r="26" spans="2:15" x14ac:dyDescent="0.25">
      <c r="B26" s="479"/>
      <c r="C26" s="435"/>
      <c r="D26" s="396"/>
      <c r="E26" s="486"/>
      <c r="F26" s="489"/>
      <c r="G26" s="80" t="s">
        <v>252</v>
      </c>
      <c r="H26" s="76">
        <v>244</v>
      </c>
      <c r="I26" s="81">
        <v>4876.4669999999996</v>
      </c>
      <c r="J26" s="81">
        <v>4692.1670000000004</v>
      </c>
      <c r="K26" s="81">
        <v>4692.1670000000004</v>
      </c>
      <c r="L26" s="73">
        <f t="shared" si="0"/>
        <v>14260.800999999999</v>
      </c>
      <c r="M26" s="57"/>
    </row>
    <row r="27" spans="2:15" ht="63" x14ac:dyDescent="0.25">
      <c r="B27" s="495"/>
      <c r="C27" s="496"/>
      <c r="D27" s="205" t="s">
        <v>396</v>
      </c>
      <c r="E27" s="82">
        <v>247</v>
      </c>
      <c r="F27" s="83" t="s">
        <v>244</v>
      </c>
      <c r="G27" s="174" t="s">
        <v>271</v>
      </c>
      <c r="H27" s="76">
        <v>243</v>
      </c>
      <c r="I27" s="81">
        <v>48500</v>
      </c>
      <c r="J27" s="81">
        <v>0</v>
      </c>
      <c r="K27" s="81">
        <v>0</v>
      </c>
      <c r="L27" s="73">
        <f t="shared" si="0"/>
        <v>48500</v>
      </c>
      <c r="M27" s="84"/>
    </row>
    <row r="28" spans="2:15" ht="47.25" customHeight="1" x14ac:dyDescent="0.25">
      <c r="B28" s="462" t="s">
        <v>253</v>
      </c>
      <c r="C28" s="441" t="s">
        <v>254</v>
      </c>
      <c r="D28" s="394" t="s">
        <v>493</v>
      </c>
      <c r="E28" s="450">
        <v>243</v>
      </c>
      <c r="F28" s="450" t="s">
        <v>255</v>
      </c>
      <c r="G28" s="425" t="s">
        <v>256</v>
      </c>
      <c r="H28" s="52">
        <v>321</v>
      </c>
      <c r="I28" s="73">
        <v>5986.6</v>
      </c>
      <c r="J28" s="73">
        <v>5986.6</v>
      </c>
      <c r="K28" s="73">
        <v>5986.6</v>
      </c>
      <c r="L28" s="73">
        <f t="shared" si="0"/>
        <v>17959.800000000003</v>
      </c>
      <c r="M28" s="394" t="s">
        <v>257</v>
      </c>
      <c r="N28" s="85"/>
    </row>
    <row r="29" spans="2:15" ht="34.5" customHeight="1" x14ac:dyDescent="0.25">
      <c r="B29" s="463"/>
      <c r="C29" s="464"/>
      <c r="D29" s="396"/>
      <c r="E29" s="452"/>
      <c r="F29" s="452"/>
      <c r="G29" s="465"/>
      <c r="H29" s="52">
        <v>244</v>
      </c>
      <c r="I29" s="73">
        <v>119.7</v>
      </c>
      <c r="J29" s="73">
        <v>119.7</v>
      </c>
      <c r="K29" s="73">
        <v>119.7</v>
      </c>
      <c r="L29" s="73">
        <f t="shared" si="0"/>
        <v>359.1</v>
      </c>
      <c r="M29" s="396"/>
      <c r="N29" s="85"/>
    </row>
    <row r="30" spans="2:15" ht="110.25" x14ac:dyDescent="0.25">
      <c r="B30" s="86" t="s">
        <v>258</v>
      </c>
      <c r="C30" s="87" t="s">
        <v>259</v>
      </c>
      <c r="D30" s="204" t="s">
        <v>493</v>
      </c>
      <c r="E30" s="89">
        <v>243</v>
      </c>
      <c r="F30" s="271" t="s">
        <v>279</v>
      </c>
      <c r="G30" s="90" t="s">
        <v>260</v>
      </c>
      <c r="H30" s="52">
        <v>244</v>
      </c>
      <c r="I30" s="73">
        <v>514.1</v>
      </c>
      <c r="J30" s="73">
        <v>514.1</v>
      </c>
      <c r="K30" s="73">
        <v>514.1</v>
      </c>
      <c r="L30" s="73">
        <f t="shared" si="0"/>
        <v>1542.3000000000002</v>
      </c>
      <c r="M30" s="281" t="s">
        <v>516</v>
      </c>
    </row>
    <row r="31" spans="2:15" x14ac:dyDescent="0.25">
      <c r="B31" s="86"/>
      <c r="C31" s="87"/>
      <c r="D31" s="88"/>
      <c r="E31" s="89"/>
      <c r="F31" s="89"/>
      <c r="G31" s="91"/>
      <c r="H31" s="52"/>
      <c r="I31" s="73"/>
      <c r="J31" s="73"/>
      <c r="K31" s="73"/>
      <c r="L31" s="73">
        <f t="shared" si="0"/>
        <v>0</v>
      </c>
      <c r="M31" s="88"/>
    </row>
    <row r="32" spans="2:15" x14ac:dyDescent="0.25">
      <c r="B32" s="86"/>
      <c r="C32" s="87"/>
      <c r="D32" s="88"/>
      <c r="E32" s="89"/>
      <c r="F32" s="89"/>
      <c r="G32" s="92"/>
      <c r="H32" s="52"/>
      <c r="I32" s="73"/>
      <c r="J32" s="73"/>
      <c r="K32" s="73"/>
      <c r="L32" s="73">
        <f t="shared" si="0"/>
        <v>0</v>
      </c>
      <c r="M32" s="88"/>
    </row>
    <row r="33" spans="2:13" x14ac:dyDescent="0.25">
      <c r="B33" s="428" t="s">
        <v>261</v>
      </c>
      <c r="C33" s="428"/>
      <c r="D33" s="286"/>
      <c r="E33" s="286"/>
      <c r="F33" s="286"/>
      <c r="G33" s="287"/>
      <c r="H33" s="286"/>
      <c r="I33" s="288">
        <f>SUM(I9:I32)</f>
        <v>410180.88700000005</v>
      </c>
      <c r="J33" s="288">
        <f t="shared" ref="J33:L33" si="1">SUM(J9:J32)</f>
        <v>361682.94500000007</v>
      </c>
      <c r="K33" s="288">
        <f t="shared" si="1"/>
        <v>361724.44700000004</v>
      </c>
      <c r="L33" s="288">
        <f t="shared" si="1"/>
        <v>1133588.2790000001</v>
      </c>
      <c r="M33" s="289"/>
    </row>
    <row r="34" spans="2:13" x14ac:dyDescent="0.25">
      <c r="B34" s="461" t="s">
        <v>262</v>
      </c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</row>
    <row r="35" spans="2:13" x14ac:dyDescent="0.25">
      <c r="B35" s="410" t="s">
        <v>263</v>
      </c>
      <c r="C35" s="394" t="s">
        <v>264</v>
      </c>
      <c r="D35" s="394" t="s">
        <v>493</v>
      </c>
      <c r="E35" s="450">
        <v>243</v>
      </c>
      <c r="F35" s="446" t="s">
        <v>265</v>
      </c>
      <c r="G35" s="456" t="s">
        <v>266</v>
      </c>
      <c r="H35" s="93">
        <v>111</v>
      </c>
      <c r="I35" s="73">
        <v>108920.223</v>
      </c>
      <c r="J35" s="73">
        <v>108920.223</v>
      </c>
      <c r="K35" s="73">
        <v>108920.223</v>
      </c>
      <c r="L35" s="73">
        <f t="shared" ref="L35:L74" si="2">SUM(I35:K35)</f>
        <v>326760.66899999999</v>
      </c>
      <c r="M35" s="404" t="s">
        <v>267</v>
      </c>
    </row>
    <row r="36" spans="2:13" x14ac:dyDescent="0.25">
      <c r="B36" s="411"/>
      <c r="C36" s="395"/>
      <c r="D36" s="395"/>
      <c r="E36" s="451"/>
      <c r="F36" s="446"/>
      <c r="G36" s="457"/>
      <c r="H36" s="93">
        <v>112</v>
      </c>
      <c r="I36" s="73">
        <v>785</v>
      </c>
      <c r="J36" s="73">
        <v>785</v>
      </c>
      <c r="K36" s="73">
        <v>785</v>
      </c>
      <c r="L36" s="73">
        <f t="shared" si="2"/>
        <v>2355</v>
      </c>
      <c r="M36" s="404"/>
    </row>
    <row r="37" spans="2:13" x14ac:dyDescent="0.25">
      <c r="B37" s="411"/>
      <c r="C37" s="395"/>
      <c r="D37" s="395"/>
      <c r="E37" s="451"/>
      <c r="F37" s="446"/>
      <c r="G37" s="457"/>
      <c r="H37" s="93">
        <v>119</v>
      </c>
      <c r="I37" s="73">
        <v>32890.909</v>
      </c>
      <c r="J37" s="73">
        <v>32890.909</v>
      </c>
      <c r="K37" s="73">
        <v>32890.909</v>
      </c>
      <c r="L37" s="73">
        <f t="shared" si="2"/>
        <v>98672.726999999999</v>
      </c>
      <c r="M37" s="404"/>
    </row>
    <row r="38" spans="2:13" x14ac:dyDescent="0.25">
      <c r="B38" s="411"/>
      <c r="C38" s="395"/>
      <c r="D38" s="395"/>
      <c r="E38" s="451"/>
      <c r="F38" s="446"/>
      <c r="G38" s="457"/>
      <c r="H38" s="95">
        <v>244</v>
      </c>
      <c r="I38" s="73">
        <v>8588.4850000000006</v>
      </c>
      <c r="J38" s="73">
        <v>8588.4850000000006</v>
      </c>
      <c r="K38" s="73">
        <v>8588.4850000000006</v>
      </c>
      <c r="L38" s="73">
        <f t="shared" ref="L38" si="3">SUM(I38:K38)</f>
        <v>25765.455000000002</v>
      </c>
      <c r="M38" s="404"/>
    </row>
    <row r="39" spans="2:13" x14ac:dyDescent="0.25">
      <c r="B39" s="411"/>
      <c r="C39" s="395"/>
      <c r="D39" s="395"/>
      <c r="E39" s="451"/>
      <c r="F39" s="446"/>
      <c r="G39" s="457"/>
      <c r="H39" s="95">
        <v>611</v>
      </c>
      <c r="I39" s="73">
        <v>72923.740000000005</v>
      </c>
      <c r="J39" s="73">
        <v>72923.740000000005</v>
      </c>
      <c r="K39" s="73">
        <v>72923.740000000005</v>
      </c>
      <c r="L39" s="73">
        <f t="shared" si="2"/>
        <v>218771.22000000003</v>
      </c>
      <c r="M39" s="404"/>
    </row>
    <row r="40" spans="2:13" x14ac:dyDescent="0.25">
      <c r="B40" s="411"/>
      <c r="C40" s="395"/>
      <c r="D40" s="395"/>
      <c r="E40" s="451"/>
      <c r="F40" s="424" t="s">
        <v>265</v>
      </c>
      <c r="G40" s="467" t="s">
        <v>550</v>
      </c>
      <c r="H40" s="97">
        <v>111</v>
      </c>
      <c r="I40" s="73"/>
      <c r="J40" s="73"/>
      <c r="K40" s="73"/>
      <c r="L40" s="73">
        <f t="shared" ref="L40:L42" si="4">SUM(I40:K40)</f>
        <v>0</v>
      </c>
      <c r="M40" s="404"/>
    </row>
    <row r="41" spans="2:13" x14ac:dyDescent="0.25">
      <c r="B41" s="411"/>
      <c r="C41" s="395"/>
      <c r="D41" s="395"/>
      <c r="E41" s="451"/>
      <c r="F41" s="424"/>
      <c r="G41" s="468"/>
      <c r="H41" s="274">
        <v>119</v>
      </c>
      <c r="I41" s="73"/>
      <c r="J41" s="73"/>
      <c r="K41" s="73"/>
      <c r="L41" s="73">
        <f t="shared" si="4"/>
        <v>0</v>
      </c>
      <c r="M41" s="404"/>
    </row>
    <row r="42" spans="2:13" x14ac:dyDescent="0.25">
      <c r="B42" s="411"/>
      <c r="C42" s="395"/>
      <c r="D42" s="395"/>
      <c r="E42" s="451"/>
      <c r="F42" s="446"/>
      <c r="G42" s="469"/>
      <c r="H42" s="274">
        <v>611</v>
      </c>
      <c r="I42" s="73"/>
      <c r="J42" s="73"/>
      <c r="K42" s="73"/>
      <c r="L42" s="73">
        <f t="shared" si="4"/>
        <v>0</v>
      </c>
      <c r="M42" s="404"/>
    </row>
    <row r="43" spans="2:13" x14ac:dyDescent="0.25">
      <c r="B43" s="411"/>
      <c r="C43" s="395"/>
      <c r="D43" s="395"/>
      <c r="E43" s="451"/>
      <c r="F43" s="424" t="s">
        <v>388</v>
      </c>
      <c r="G43" s="467" t="s">
        <v>266</v>
      </c>
      <c r="H43" s="97">
        <v>111</v>
      </c>
      <c r="I43" s="73">
        <v>0</v>
      </c>
      <c r="J43" s="73">
        <v>0</v>
      </c>
      <c r="K43" s="73">
        <v>0</v>
      </c>
      <c r="L43" s="73">
        <f t="shared" si="2"/>
        <v>0</v>
      </c>
      <c r="M43" s="404"/>
    </row>
    <row r="44" spans="2:13" x14ac:dyDescent="0.25">
      <c r="B44" s="411"/>
      <c r="C44" s="395"/>
      <c r="D44" s="395"/>
      <c r="E44" s="451"/>
      <c r="F44" s="424"/>
      <c r="G44" s="468"/>
      <c r="H44" s="274">
        <v>119</v>
      </c>
      <c r="I44" s="73">
        <v>0</v>
      </c>
      <c r="J44" s="73">
        <v>0</v>
      </c>
      <c r="K44" s="73">
        <v>0</v>
      </c>
      <c r="L44" s="73">
        <f t="shared" ref="L44" si="5">SUM(I44:K44)</f>
        <v>0</v>
      </c>
      <c r="M44" s="404"/>
    </row>
    <row r="45" spans="2:13" x14ac:dyDescent="0.25">
      <c r="B45" s="411"/>
      <c r="C45" s="395"/>
      <c r="D45" s="395"/>
      <c r="E45" s="451"/>
      <c r="F45" s="446"/>
      <c r="G45" s="469"/>
      <c r="H45" s="274">
        <v>611</v>
      </c>
      <c r="I45" s="73">
        <v>2883.143</v>
      </c>
      <c r="J45" s="73">
        <v>2883.143</v>
      </c>
      <c r="K45" s="73">
        <v>2883.143</v>
      </c>
      <c r="L45" s="73">
        <f t="shared" si="2"/>
        <v>8649.4290000000001</v>
      </c>
      <c r="M45" s="404"/>
    </row>
    <row r="46" spans="2:13" x14ac:dyDescent="0.25">
      <c r="B46" s="411"/>
      <c r="C46" s="395"/>
      <c r="D46" s="395"/>
      <c r="E46" s="451"/>
      <c r="F46" s="424" t="s">
        <v>265</v>
      </c>
      <c r="G46" s="456" t="s">
        <v>268</v>
      </c>
      <c r="H46" s="93">
        <v>111</v>
      </c>
      <c r="I46" s="73">
        <v>34620.231</v>
      </c>
      <c r="J46" s="73">
        <v>34620.231</v>
      </c>
      <c r="K46" s="73">
        <v>34620.231</v>
      </c>
      <c r="L46" s="73">
        <f t="shared" si="2"/>
        <v>103860.693</v>
      </c>
      <c r="M46" s="404"/>
    </row>
    <row r="47" spans="2:13" x14ac:dyDescent="0.25">
      <c r="B47" s="411"/>
      <c r="C47" s="395"/>
      <c r="D47" s="395"/>
      <c r="E47" s="451"/>
      <c r="F47" s="446"/>
      <c r="G47" s="457"/>
      <c r="H47" s="93">
        <v>112</v>
      </c>
      <c r="I47" s="73">
        <v>4225</v>
      </c>
      <c r="J47" s="73">
        <v>4225</v>
      </c>
      <c r="K47" s="73">
        <v>4225</v>
      </c>
      <c r="L47" s="73">
        <f t="shared" si="2"/>
        <v>12675</v>
      </c>
      <c r="M47" s="404"/>
    </row>
    <row r="48" spans="2:13" x14ac:dyDescent="0.25">
      <c r="B48" s="411"/>
      <c r="C48" s="395"/>
      <c r="D48" s="395"/>
      <c r="E48" s="451"/>
      <c r="F48" s="446"/>
      <c r="G48" s="457"/>
      <c r="H48" s="93">
        <v>119</v>
      </c>
      <c r="I48" s="73">
        <v>10455.311</v>
      </c>
      <c r="J48" s="73">
        <v>10455.311</v>
      </c>
      <c r="K48" s="73">
        <v>10455.311</v>
      </c>
      <c r="L48" s="73">
        <f t="shared" si="2"/>
        <v>31365.932999999997</v>
      </c>
      <c r="M48" s="404"/>
    </row>
    <row r="49" spans="2:13" x14ac:dyDescent="0.25">
      <c r="B49" s="411"/>
      <c r="C49" s="395"/>
      <c r="D49" s="395"/>
      <c r="E49" s="451"/>
      <c r="F49" s="446"/>
      <c r="G49" s="457"/>
      <c r="H49" s="93">
        <v>244</v>
      </c>
      <c r="I49" s="73">
        <v>850</v>
      </c>
      <c r="J49" s="73">
        <v>850</v>
      </c>
      <c r="K49" s="73">
        <v>850</v>
      </c>
      <c r="L49" s="73">
        <f t="shared" ref="L49" si="6">SUM(I49:K49)</f>
        <v>2550</v>
      </c>
      <c r="M49" s="404"/>
    </row>
    <row r="50" spans="2:13" x14ac:dyDescent="0.25">
      <c r="B50" s="412"/>
      <c r="C50" s="396"/>
      <c r="D50" s="396"/>
      <c r="E50" s="452"/>
      <c r="F50" s="446"/>
      <c r="G50" s="466"/>
      <c r="H50" s="93">
        <v>611</v>
      </c>
      <c r="I50" s="73">
        <v>27779.558000000001</v>
      </c>
      <c r="J50" s="73">
        <v>27779.558000000001</v>
      </c>
      <c r="K50" s="73">
        <v>27779.558000000001</v>
      </c>
      <c r="L50" s="73">
        <f t="shared" si="2"/>
        <v>83338.673999999999</v>
      </c>
      <c r="M50" s="404"/>
    </row>
    <row r="51" spans="2:13" x14ac:dyDescent="0.25">
      <c r="B51" s="443" t="s">
        <v>269</v>
      </c>
      <c r="C51" s="445" t="s">
        <v>270</v>
      </c>
      <c r="D51" s="394" t="s">
        <v>493</v>
      </c>
      <c r="E51" s="450">
        <v>243</v>
      </c>
      <c r="F51" s="453" t="s">
        <v>265</v>
      </c>
      <c r="G51" s="456" t="s">
        <v>271</v>
      </c>
      <c r="H51" s="93">
        <v>111</v>
      </c>
      <c r="I51" s="94">
        <v>56448.190999999999</v>
      </c>
      <c r="J51" s="94">
        <v>56448.190999999999</v>
      </c>
      <c r="K51" s="94">
        <v>56448.190999999999</v>
      </c>
      <c r="L51" s="73">
        <f t="shared" si="2"/>
        <v>169344.573</v>
      </c>
      <c r="M51" s="404"/>
    </row>
    <row r="52" spans="2:13" x14ac:dyDescent="0.25">
      <c r="B52" s="443"/>
      <c r="C52" s="445"/>
      <c r="D52" s="395"/>
      <c r="E52" s="451"/>
      <c r="F52" s="454"/>
      <c r="G52" s="457"/>
      <c r="H52" s="93">
        <v>112</v>
      </c>
      <c r="I52" s="94">
        <v>2400</v>
      </c>
      <c r="J52" s="94">
        <v>2400</v>
      </c>
      <c r="K52" s="94">
        <v>2400</v>
      </c>
      <c r="L52" s="73">
        <f t="shared" si="2"/>
        <v>7200</v>
      </c>
      <c r="M52" s="404"/>
    </row>
    <row r="53" spans="2:13" x14ac:dyDescent="0.25">
      <c r="B53" s="443"/>
      <c r="C53" s="445"/>
      <c r="D53" s="395"/>
      <c r="E53" s="451"/>
      <c r="F53" s="454"/>
      <c r="G53" s="458"/>
      <c r="H53" s="93">
        <v>119</v>
      </c>
      <c r="I53" s="94">
        <v>17047.352999999999</v>
      </c>
      <c r="J53" s="94">
        <v>17047.352999999999</v>
      </c>
      <c r="K53" s="94">
        <v>17047.352999999999</v>
      </c>
      <c r="L53" s="73">
        <f t="shared" si="2"/>
        <v>51142.058999999994</v>
      </c>
      <c r="M53" s="404"/>
    </row>
    <row r="54" spans="2:13" x14ac:dyDescent="0.25">
      <c r="B54" s="443"/>
      <c r="C54" s="445"/>
      <c r="D54" s="395"/>
      <c r="E54" s="451"/>
      <c r="F54" s="454"/>
      <c r="G54" s="458"/>
      <c r="H54" s="93">
        <v>244</v>
      </c>
      <c r="I54" s="73">
        <v>3547.5610000000001</v>
      </c>
      <c r="J54" s="73">
        <v>3547.5610000000001</v>
      </c>
      <c r="K54" s="73">
        <v>3547.5610000000001</v>
      </c>
      <c r="L54" s="73">
        <f t="shared" si="2"/>
        <v>10642.683000000001</v>
      </c>
      <c r="M54" s="404"/>
    </row>
    <row r="55" spans="2:13" x14ac:dyDescent="0.25">
      <c r="B55" s="443"/>
      <c r="C55" s="445"/>
      <c r="D55" s="395"/>
      <c r="E55" s="451"/>
      <c r="F55" s="454"/>
      <c r="G55" s="458"/>
      <c r="H55" s="95">
        <v>247</v>
      </c>
      <c r="I55" s="73">
        <v>53285.040999999997</v>
      </c>
      <c r="J55" s="73">
        <v>53285.040999999997</v>
      </c>
      <c r="K55" s="73">
        <v>53285.040999999997</v>
      </c>
      <c r="L55" s="73">
        <f t="shared" si="2"/>
        <v>159855.12299999999</v>
      </c>
      <c r="M55" s="404"/>
    </row>
    <row r="56" spans="2:13" x14ac:dyDescent="0.25">
      <c r="B56" s="443"/>
      <c r="C56" s="445"/>
      <c r="D56" s="395"/>
      <c r="E56" s="451"/>
      <c r="F56" s="454"/>
      <c r="G56" s="458"/>
      <c r="H56" s="95">
        <v>611</v>
      </c>
      <c r="I56" s="73">
        <v>82884.714999999997</v>
      </c>
      <c r="J56" s="73">
        <v>78668.315000000002</v>
      </c>
      <c r="K56" s="73">
        <v>78668.315000000002</v>
      </c>
      <c r="L56" s="73">
        <f t="shared" si="2"/>
        <v>240221.345</v>
      </c>
      <c r="M56" s="404"/>
    </row>
    <row r="57" spans="2:13" x14ac:dyDescent="0.25">
      <c r="B57" s="443"/>
      <c r="C57" s="445"/>
      <c r="D57" s="395"/>
      <c r="E57" s="451"/>
      <c r="F57" s="454"/>
      <c r="G57" s="458"/>
      <c r="H57" s="95">
        <v>612</v>
      </c>
      <c r="I57" s="73">
        <v>3600</v>
      </c>
      <c r="J57" s="73">
        <v>0</v>
      </c>
      <c r="K57" s="73">
        <v>0</v>
      </c>
      <c r="L57" s="73">
        <f t="shared" si="2"/>
        <v>3600</v>
      </c>
      <c r="M57" s="404"/>
    </row>
    <row r="58" spans="2:13" x14ac:dyDescent="0.25">
      <c r="B58" s="443"/>
      <c r="C58" s="445"/>
      <c r="D58" s="395"/>
      <c r="E58" s="451"/>
      <c r="F58" s="454"/>
      <c r="G58" s="458"/>
      <c r="H58" s="95">
        <v>852</v>
      </c>
      <c r="I58" s="73">
        <v>50</v>
      </c>
      <c r="J58" s="73">
        <v>50</v>
      </c>
      <c r="K58" s="73">
        <v>50</v>
      </c>
      <c r="L58" s="73">
        <f t="shared" si="2"/>
        <v>150</v>
      </c>
      <c r="M58" s="404"/>
    </row>
    <row r="59" spans="2:13" x14ac:dyDescent="0.25">
      <c r="B59" s="443"/>
      <c r="C59" s="445"/>
      <c r="D59" s="395"/>
      <c r="E59" s="451"/>
      <c r="F59" s="454"/>
      <c r="G59" s="459"/>
      <c r="H59" s="95">
        <v>853</v>
      </c>
      <c r="I59" s="73">
        <v>70</v>
      </c>
      <c r="J59" s="73">
        <v>70</v>
      </c>
      <c r="K59" s="73">
        <v>70</v>
      </c>
      <c r="L59" s="73">
        <f t="shared" si="2"/>
        <v>210</v>
      </c>
      <c r="M59" s="404"/>
    </row>
    <row r="60" spans="2:13" x14ac:dyDescent="0.25">
      <c r="B60" s="443"/>
      <c r="C60" s="445"/>
      <c r="D60" s="395"/>
      <c r="E60" s="451"/>
      <c r="F60" s="454"/>
      <c r="G60" s="96" t="s">
        <v>250</v>
      </c>
      <c r="H60" s="97">
        <v>244</v>
      </c>
      <c r="I60" s="73">
        <v>8312.9830000000002</v>
      </c>
      <c r="J60" s="73">
        <v>8312.9830000000002</v>
      </c>
      <c r="K60" s="73">
        <v>8312.9830000000002</v>
      </c>
      <c r="L60" s="73">
        <f t="shared" si="2"/>
        <v>24938.949000000001</v>
      </c>
      <c r="M60" s="88"/>
    </row>
    <row r="61" spans="2:13" x14ac:dyDescent="0.25">
      <c r="B61" s="443"/>
      <c r="C61" s="445"/>
      <c r="D61" s="395"/>
      <c r="E61" s="451"/>
      <c r="F61" s="454"/>
      <c r="G61" s="333" t="s">
        <v>250</v>
      </c>
      <c r="H61" s="97">
        <v>612</v>
      </c>
      <c r="I61" s="73">
        <v>3184.4609999999998</v>
      </c>
      <c r="J61" s="73">
        <v>3184.4609999999998</v>
      </c>
      <c r="K61" s="73">
        <v>3184.4609999999998</v>
      </c>
      <c r="L61" s="73">
        <f t="shared" si="2"/>
        <v>9553.3829999999998</v>
      </c>
      <c r="M61" s="281"/>
    </row>
    <row r="62" spans="2:13" x14ac:dyDescent="0.25">
      <c r="B62" s="443"/>
      <c r="C62" s="445"/>
      <c r="D62" s="395"/>
      <c r="E62" s="451"/>
      <c r="F62" s="454"/>
      <c r="G62" s="425" t="s">
        <v>272</v>
      </c>
      <c r="H62" s="98">
        <v>111</v>
      </c>
      <c r="I62" s="73"/>
      <c r="J62" s="73"/>
      <c r="K62" s="73"/>
      <c r="L62" s="73">
        <f t="shared" si="2"/>
        <v>0</v>
      </c>
      <c r="M62" s="394" t="s">
        <v>273</v>
      </c>
    </row>
    <row r="63" spans="2:13" x14ac:dyDescent="0.25">
      <c r="B63" s="443"/>
      <c r="C63" s="445"/>
      <c r="D63" s="395"/>
      <c r="E63" s="451"/>
      <c r="F63" s="454"/>
      <c r="G63" s="426"/>
      <c r="H63" s="99">
        <v>119</v>
      </c>
      <c r="I63" s="73"/>
      <c r="J63" s="73"/>
      <c r="K63" s="73"/>
      <c r="L63" s="73">
        <f t="shared" si="2"/>
        <v>0</v>
      </c>
      <c r="M63" s="395"/>
    </row>
    <row r="64" spans="2:13" x14ac:dyDescent="0.25">
      <c r="B64" s="443"/>
      <c r="C64" s="445"/>
      <c r="D64" s="395"/>
      <c r="E64" s="451"/>
      <c r="F64" s="454"/>
      <c r="G64" s="426"/>
      <c r="H64" s="99">
        <v>112</v>
      </c>
      <c r="I64" s="73"/>
      <c r="J64" s="73"/>
      <c r="K64" s="73"/>
      <c r="L64" s="73">
        <f t="shared" si="2"/>
        <v>0</v>
      </c>
      <c r="M64" s="395"/>
    </row>
    <row r="65" spans="2:13" x14ac:dyDescent="0.25">
      <c r="B65" s="443"/>
      <c r="C65" s="445"/>
      <c r="D65" s="395"/>
      <c r="E65" s="451"/>
      <c r="F65" s="454"/>
      <c r="G65" s="426"/>
      <c r="H65" s="99">
        <v>244</v>
      </c>
      <c r="I65" s="73"/>
      <c r="J65" s="73"/>
      <c r="K65" s="73"/>
      <c r="L65" s="73">
        <f t="shared" si="2"/>
        <v>0</v>
      </c>
      <c r="M65" s="395"/>
    </row>
    <row r="66" spans="2:13" x14ac:dyDescent="0.25">
      <c r="B66" s="443"/>
      <c r="C66" s="445"/>
      <c r="D66" s="395"/>
      <c r="E66" s="451"/>
      <c r="F66" s="454"/>
      <c r="G66" s="426"/>
      <c r="H66" s="99">
        <v>340</v>
      </c>
      <c r="I66" s="73"/>
      <c r="J66" s="73"/>
      <c r="K66" s="73"/>
      <c r="L66" s="73">
        <f t="shared" si="2"/>
        <v>0</v>
      </c>
      <c r="M66" s="395"/>
    </row>
    <row r="67" spans="2:13" x14ac:dyDescent="0.25">
      <c r="B67" s="443"/>
      <c r="C67" s="445"/>
      <c r="D67" s="396"/>
      <c r="E67" s="452"/>
      <c r="F67" s="455"/>
      <c r="G67" s="460"/>
      <c r="H67" s="99">
        <v>611</v>
      </c>
      <c r="I67" s="73"/>
      <c r="J67" s="73"/>
      <c r="K67" s="73"/>
      <c r="L67" s="73">
        <f t="shared" si="2"/>
        <v>0</v>
      </c>
      <c r="M67" s="396"/>
    </row>
    <row r="68" spans="2:13" x14ac:dyDescent="0.25">
      <c r="B68" s="410" t="s">
        <v>274</v>
      </c>
      <c r="C68" s="434" t="s">
        <v>275</v>
      </c>
      <c r="D68" s="394" t="s">
        <v>396</v>
      </c>
      <c r="E68" s="413">
        <v>247</v>
      </c>
      <c r="F68" s="447" t="s">
        <v>265</v>
      </c>
      <c r="G68" s="449" t="s">
        <v>249</v>
      </c>
      <c r="H68" s="76">
        <v>243</v>
      </c>
      <c r="I68" s="73">
        <v>51850</v>
      </c>
      <c r="J68" s="73"/>
      <c r="K68" s="73"/>
      <c r="L68" s="73">
        <f t="shared" si="2"/>
        <v>51850</v>
      </c>
      <c r="M68" s="48"/>
    </row>
    <row r="69" spans="2:13" x14ac:dyDescent="0.25">
      <c r="B69" s="412"/>
      <c r="C69" s="436"/>
      <c r="D69" s="396"/>
      <c r="E69" s="415"/>
      <c r="F69" s="448"/>
      <c r="G69" s="449"/>
      <c r="H69" s="263">
        <v>244</v>
      </c>
      <c r="I69" s="73">
        <v>1000</v>
      </c>
      <c r="J69" s="73"/>
      <c r="K69" s="73"/>
      <c r="L69" s="73">
        <f t="shared" si="2"/>
        <v>1000</v>
      </c>
      <c r="M69" s="262"/>
    </row>
    <row r="70" spans="2:13" ht="31.5" x14ac:dyDescent="0.25">
      <c r="B70" s="70" t="s">
        <v>276</v>
      </c>
      <c r="C70" s="348" t="s">
        <v>572</v>
      </c>
      <c r="D70" s="347" t="s">
        <v>223</v>
      </c>
      <c r="E70" s="52">
        <v>241</v>
      </c>
      <c r="F70" s="52" t="s">
        <v>573</v>
      </c>
      <c r="G70" s="54" t="s">
        <v>574</v>
      </c>
      <c r="H70" s="52">
        <v>811</v>
      </c>
      <c r="I70" s="73">
        <v>14500</v>
      </c>
      <c r="J70" s="73">
        <v>14500</v>
      </c>
      <c r="K70" s="73">
        <v>14500</v>
      </c>
      <c r="L70" s="73">
        <f t="shared" si="2"/>
        <v>43500</v>
      </c>
      <c r="M70" s="51"/>
    </row>
    <row r="71" spans="2:13" x14ac:dyDescent="0.25">
      <c r="B71" s="410" t="s">
        <v>277</v>
      </c>
      <c r="C71" s="434" t="s">
        <v>278</v>
      </c>
      <c r="D71" s="394" t="s">
        <v>493</v>
      </c>
      <c r="E71" s="450">
        <v>243</v>
      </c>
      <c r="F71" s="450" t="s">
        <v>279</v>
      </c>
      <c r="G71" s="425" t="s">
        <v>499</v>
      </c>
      <c r="H71" s="101">
        <v>111</v>
      </c>
      <c r="I71" s="73">
        <v>469.029</v>
      </c>
      <c r="J71" s="73">
        <v>469.029</v>
      </c>
      <c r="K71" s="73">
        <v>469.029</v>
      </c>
      <c r="L71" s="73">
        <f t="shared" si="2"/>
        <v>1407.087</v>
      </c>
      <c r="M71" s="394" t="s">
        <v>280</v>
      </c>
    </row>
    <row r="72" spans="2:13" x14ac:dyDescent="0.25">
      <c r="B72" s="411"/>
      <c r="C72" s="435"/>
      <c r="D72" s="395"/>
      <c r="E72" s="451"/>
      <c r="F72" s="451"/>
      <c r="G72" s="427"/>
      <c r="H72" s="101">
        <v>119</v>
      </c>
      <c r="I72" s="73">
        <v>141.64599999999999</v>
      </c>
      <c r="J72" s="73">
        <v>141.64599999999999</v>
      </c>
      <c r="K72" s="73">
        <v>141.64599999999999</v>
      </c>
      <c r="L72" s="73">
        <f t="shared" si="2"/>
        <v>424.93799999999999</v>
      </c>
      <c r="M72" s="395"/>
    </row>
    <row r="73" spans="2:13" x14ac:dyDescent="0.25">
      <c r="B73" s="411"/>
      <c r="C73" s="435"/>
      <c r="D73" s="395"/>
      <c r="E73" s="451"/>
      <c r="F73" s="451"/>
      <c r="G73" s="427"/>
      <c r="H73" s="101">
        <v>321</v>
      </c>
      <c r="I73" s="73">
        <v>736.61099999999999</v>
      </c>
      <c r="J73" s="73">
        <v>736.61099999999999</v>
      </c>
      <c r="K73" s="73">
        <v>736.61099999999999</v>
      </c>
      <c r="L73" s="73">
        <f t="shared" si="2"/>
        <v>2209.8330000000001</v>
      </c>
      <c r="M73" s="395"/>
    </row>
    <row r="74" spans="2:13" x14ac:dyDescent="0.25">
      <c r="B74" s="411"/>
      <c r="C74" s="435"/>
      <c r="D74" s="395"/>
      <c r="E74" s="451"/>
      <c r="F74" s="451"/>
      <c r="G74" s="427"/>
      <c r="H74" s="321">
        <v>244</v>
      </c>
      <c r="I74" s="73">
        <v>12406.16</v>
      </c>
      <c r="J74" s="73">
        <v>12406.16</v>
      </c>
      <c r="K74" s="73">
        <v>12406.16</v>
      </c>
      <c r="L74" s="73">
        <f t="shared" si="2"/>
        <v>37218.479999999996</v>
      </c>
      <c r="M74" s="395"/>
    </row>
    <row r="75" spans="2:13" x14ac:dyDescent="0.25">
      <c r="B75" s="412"/>
      <c r="C75" s="436"/>
      <c r="D75" s="396"/>
      <c r="E75" s="452"/>
      <c r="F75" s="452"/>
      <c r="G75" s="465"/>
      <c r="H75" s="101">
        <v>612</v>
      </c>
      <c r="I75" s="73">
        <v>11016.853999999999</v>
      </c>
      <c r="J75" s="73">
        <v>11016.853999999999</v>
      </c>
      <c r="K75" s="73">
        <v>11016.853999999999</v>
      </c>
      <c r="L75" s="73">
        <f t="shared" ref="L75:L85" si="7">SUM(I75:K75)</f>
        <v>33050.561999999998</v>
      </c>
      <c r="M75" s="396"/>
    </row>
    <row r="76" spans="2:13" ht="33.75" customHeight="1" x14ac:dyDescent="0.25">
      <c r="B76" s="410" t="s">
        <v>281</v>
      </c>
      <c r="C76" s="434" t="s">
        <v>557</v>
      </c>
      <c r="D76" s="394" t="s">
        <v>493</v>
      </c>
      <c r="E76" s="450">
        <v>243</v>
      </c>
      <c r="F76" s="450" t="s">
        <v>279</v>
      </c>
      <c r="G76" s="425" t="s">
        <v>537</v>
      </c>
      <c r="H76" s="101">
        <v>244</v>
      </c>
      <c r="I76" s="73">
        <v>8093.7263300000004</v>
      </c>
      <c r="J76" s="73">
        <v>7609.8337099999999</v>
      </c>
      <c r="K76" s="73">
        <v>4032.0120000000002</v>
      </c>
      <c r="L76" s="73">
        <f t="shared" si="7"/>
        <v>19735.572039999999</v>
      </c>
      <c r="M76" s="394" t="s">
        <v>548</v>
      </c>
    </row>
    <row r="77" spans="2:13" x14ac:dyDescent="0.25">
      <c r="B77" s="411"/>
      <c r="C77" s="436"/>
      <c r="D77" s="395"/>
      <c r="E77" s="499"/>
      <c r="F77" s="452"/>
      <c r="G77" s="460"/>
      <c r="H77" s="321">
        <v>612</v>
      </c>
      <c r="I77" s="73">
        <v>6179.6909999999998</v>
      </c>
      <c r="J77" s="73">
        <v>6179.6909999999998</v>
      </c>
      <c r="K77" s="73">
        <v>0</v>
      </c>
      <c r="L77" s="73">
        <f t="shared" si="7"/>
        <v>12359.382</v>
      </c>
      <c r="M77" s="395"/>
    </row>
    <row r="78" spans="2:13" ht="31.5" customHeight="1" x14ac:dyDescent="0.25">
      <c r="B78" s="411"/>
      <c r="C78" s="434" t="s">
        <v>558</v>
      </c>
      <c r="D78" s="395"/>
      <c r="E78" s="450">
        <v>243</v>
      </c>
      <c r="F78" s="450" t="s">
        <v>279</v>
      </c>
      <c r="G78" s="425" t="s">
        <v>537</v>
      </c>
      <c r="H78" s="327">
        <v>244</v>
      </c>
      <c r="I78" s="73">
        <v>3347.05267</v>
      </c>
      <c r="J78" s="73">
        <v>3146.9452900000001</v>
      </c>
      <c r="K78" s="73">
        <v>1667.3879999999999</v>
      </c>
      <c r="L78" s="73">
        <f t="shared" si="7"/>
        <v>8161.3859600000005</v>
      </c>
      <c r="M78" s="395"/>
    </row>
    <row r="79" spans="2:13" x14ac:dyDescent="0.25">
      <c r="B79" s="411"/>
      <c r="C79" s="436"/>
      <c r="D79" s="395"/>
      <c r="E79" s="499"/>
      <c r="F79" s="452"/>
      <c r="G79" s="460"/>
      <c r="H79" s="327">
        <v>612</v>
      </c>
      <c r="I79" s="73">
        <v>2555.5300000000002</v>
      </c>
      <c r="J79" s="73">
        <v>2555.5300000000002</v>
      </c>
      <c r="K79" s="73">
        <v>0</v>
      </c>
      <c r="L79" s="73">
        <f t="shared" si="7"/>
        <v>5111.0600000000004</v>
      </c>
      <c r="M79" s="395"/>
    </row>
    <row r="80" spans="2:13" ht="31.5" customHeight="1" x14ac:dyDescent="0.25">
      <c r="B80" s="411"/>
      <c r="C80" s="434" t="s">
        <v>559</v>
      </c>
      <c r="D80" s="395"/>
      <c r="E80" s="450">
        <v>243</v>
      </c>
      <c r="F80" s="450" t="s">
        <v>279</v>
      </c>
      <c r="G80" s="425" t="s">
        <v>537</v>
      </c>
      <c r="H80" s="327">
        <v>244</v>
      </c>
      <c r="I80" s="73">
        <v>34.426000000000002</v>
      </c>
      <c r="J80" s="73">
        <v>32.368000000000002</v>
      </c>
      <c r="K80" s="73">
        <v>17.149999999999999</v>
      </c>
      <c r="L80" s="73">
        <f t="shared" si="7"/>
        <v>83.944000000000017</v>
      </c>
      <c r="M80" s="395"/>
    </row>
    <row r="81" spans="2:15" x14ac:dyDescent="0.25">
      <c r="B81" s="412"/>
      <c r="C81" s="436"/>
      <c r="D81" s="396"/>
      <c r="E81" s="499"/>
      <c r="F81" s="452"/>
      <c r="G81" s="460"/>
      <c r="H81" s="327">
        <v>612</v>
      </c>
      <c r="I81" s="73">
        <v>26.283999999999999</v>
      </c>
      <c r="J81" s="73">
        <v>26.283999999999999</v>
      </c>
      <c r="K81" s="73">
        <v>0</v>
      </c>
      <c r="L81" s="73">
        <f t="shared" si="7"/>
        <v>52.567999999999998</v>
      </c>
      <c r="M81" s="396"/>
    </row>
    <row r="82" spans="2:15" ht="63" x14ac:dyDescent="0.25">
      <c r="B82" s="102" t="s">
        <v>282</v>
      </c>
      <c r="C82" s="328" t="s">
        <v>568</v>
      </c>
      <c r="D82" s="204" t="s">
        <v>493</v>
      </c>
      <c r="E82" s="104">
        <v>243</v>
      </c>
      <c r="F82" s="170" t="s">
        <v>265</v>
      </c>
      <c r="G82" s="106" t="s">
        <v>391</v>
      </c>
      <c r="H82" s="101">
        <v>244</v>
      </c>
      <c r="I82" s="73">
        <v>1520</v>
      </c>
      <c r="J82" s="73">
        <v>1520</v>
      </c>
      <c r="K82" s="73">
        <v>1520</v>
      </c>
      <c r="L82" s="73">
        <f t="shared" si="7"/>
        <v>4560</v>
      </c>
      <c r="M82" s="394" t="s">
        <v>570</v>
      </c>
    </row>
    <row r="83" spans="2:15" ht="63" x14ac:dyDescent="0.25">
      <c r="B83" s="102" t="s">
        <v>283</v>
      </c>
      <c r="C83" s="328" t="s">
        <v>569</v>
      </c>
      <c r="D83" s="204" t="s">
        <v>493</v>
      </c>
      <c r="E83" s="104">
        <v>243</v>
      </c>
      <c r="F83" s="170" t="s">
        <v>265</v>
      </c>
      <c r="G83" s="106" t="s">
        <v>392</v>
      </c>
      <c r="H83" s="101">
        <v>244</v>
      </c>
      <c r="I83" s="73">
        <v>582.35</v>
      </c>
      <c r="J83" s="73">
        <v>582.35</v>
      </c>
      <c r="K83" s="73">
        <v>582.35</v>
      </c>
      <c r="L83" s="73">
        <f t="shared" si="7"/>
        <v>1747.0500000000002</v>
      </c>
      <c r="M83" s="396"/>
    </row>
    <row r="84" spans="2:15" ht="78.75" x14ac:dyDescent="0.25">
      <c r="B84" s="325" t="s">
        <v>517</v>
      </c>
      <c r="C84" s="285" t="s">
        <v>521</v>
      </c>
      <c r="D84" s="323" t="s">
        <v>493</v>
      </c>
      <c r="E84" s="329">
        <v>243</v>
      </c>
      <c r="F84" s="329" t="s">
        <v>265</v>
      </c>
      <c r="G84" s="331" t="s">
        <v>519</v>
      </c>
      <c r="H84" s="52">
        <v>244</v>
      </c>
      <c r="I84" s="73">
        <v>3240</v>
      </c>
      <c r="J84" s="73">
        <v>0</v>
      </c>
      <c r="K84" s="73">
        <v>0</v>
      </c>
      <c r="L84" s="73">
        <f t="shared" si="7"/>
        <v>3240</v>
      </c>
      <c r="M84" s="304"/>
    </row>
    <row r="85" spans="2:15" ht="78.75" x14ac:dyDescent="0.25">
      <c r="B85" s="326" t="s">
        <v>518</v>
      </c>
      <c r="C85" s="285" t="s">
        <v>522</v>
      </c>
      <c r="D85" s="323" t="s">
        <v>493</v>
      </c>
      <c r="E85" s="52">
        <v>243</v>
      </c>
      <c r="F85" s="52" t="s">
        <v>265</v>
      </c>
      <c r="G85" s="54" t="s">
        <v>520</v>
      </c>
      <c r="H85" s="52">
        <v>244</v>
      </c>
      <c r="I85" s="73">
        <v>100.3</v>
      </c>
      <c r="J85" s="73">
        <v>0</v>
      </c>
      <c r="K85" s="73">
        <v>0</v>
      </c>
      <c r="L85" s="73">
        <f t="shared" si="7"/>
        <v>100.3</v>
      </c>
      <c r="M85" s="304"/>
    </row>
    <row r="86" spans="2:15" ht="63" x14ac:dyDescent="0.25">
      <c r="B86" s="410" t="s">
        <v>533</v>
      </c>
      <c r="C86" s="328" t="s">
        <v>560</v>
      </c>
      <c r="D86" s="394" t="s">
        <v>493</v>
      </c>
      <c r="E86" s="413">
        <v>243</v>
      </c>
      <c r="F86" s="413" t="s">
        <v>265</v>
      </c>
      <c r="G86" s="308" t="s">
        <v>535</v>
      </c>
      <c r="H86" s="52">
        <v>244</v>
      </c>
      <c r="I86" s="73">
        <v>0</v>
      </c>
      <c r="J86" s="73">
        <v>0</v>
      </c>
      <c r="K86" s="73">
        <v>0</v>
      </c>
      <c r="L86" s="73">
        <f t="shared" ref="L86:L91" si="8">SUM(I86:K86)</f>
        <v>0</v>
      </c>
      <c r="M86" s="394" t="s">
        <v>566</v>
      </c>
    </row>
    <row r="87" spans="2:15" ht="63" x14ac:dyDescent="0.25">
      <c r="B87" s="411"/>
      <c r="C87" s="328" t="s">
        <v>561</v>
      </c>
      <c r="D87" s="395"/>
      <c r="E87" s="414"/>
      <c r="F87" s="414"/>
      <c r="G87" s="332" t="s">
        <v>535</v>
      </c>
      <c r="H87" s="52">
        <v>244</v>
      </c>
      <c r="I87" s="73">
        <v>0</v>
      </c>
      <c r="J87" s="73">
        <v>0</v>
      </c>
      <c r="K87" s="73">
        <v>0</v>
      </c>
      <c r="L87" s="73">
        <f t="shared" si="8"/>
        <v>0</v>
      </c>
      <c r="M87" s="395"/>
      <c r="O87" s="345"/>
    </row>
    <row r="88" spans="2:15" ht="63" x14ac:dyDescent="0.25">
      <c r="B88" s="412"/>
      <c r="C88" s="328" t="s">
        <v>562</v>
      </c>
      <c r="D88" s="396"/>
      <c r="E88" s="415"/>
      <c r="F88" s="415"/>
      <c r="G88" s="332" t="s">
        <v>535</v>
      </c>
      <c r="H88" s="52">
        <v>244</v>
      </c>
      <c r="I88" s="73">
        <v>0</v>
      </c>
      <c r="J88" s="73">
        <v>191.30600000000001</v>
      </c>
      <c r="K88" s="73">
        <v>191.30600000000001</v>
      </c>
      <c r="L88" s="73">
        <f t="shared" si="8"/>
        <v>382.61200000000002</v>
      </c>
      <c r="M88" s="396"/>
    </row>
    <row r="89" spans="2:15" ht="84" customHeight="1" x14ac:dyDescent="0.25">
      <c r="B89" s="410" t="s">
        <v>534</v>
      </c>
      <c r="C89" s="328" t="s">
        <v>563</v>
      </c>
      <c r="D89" s="394" t="s">
        <v>493</v>
      </c>
      <c r="E89" s="413">
        <v>243</v>
      </c>
      <c r="F89" s="413" t="s">
        <v>265</v>
      </c>
      <c r="G89" s="308" t="s">
        <v>536</v>
      </c>
      <c r="H89" s="52">
        <v>244</v>
      </c>
      <c r="I89" s="73">
        <v>7338.18</v>
      </c>
      <c r="J89" s="73">
        <v>4543.375</v>
      </c>
      <c r="K89" s="73">
        <v>0</v>
      </c>
      <c r="L89" s="73">
        <f t="shared" si="8"/>
        <v>11881.555</v>
      </c>
      <c r="M89" s="394" t="s">
        <v>566</v>
      </c>
    </row>
    <row r="90" spans="2:15" ht="79.5" customHeight="1" x14ac:dyDescent="0.25">
      <c r="B90" s="411"/>
      <c r="C90" s="328" t="s">
        <v>564</v>
      </c>
      <c r="D90" s="395"/>
      <c r="E90" s="414"/>
      <c r="F90" s="414"/>
      <c r="G90" s="332" t="s">
        <v>536</v>
      </c>
      <c r="H90" s="52">
        <v>244</v>
      </c>
      <c r="I90" s="73">
        <v>386.22</v>
      </c>
      <c r="J90" s="73">
        <v>239.125</v>
      </c>
      <c r="K90" s="73">
        <v>0</v>
      </c>
      <c r="L90" s="73">
        <f t="shared" si="8"/>
        <v>625.34500000000003</v>
      </c>
      <c r="M90" s="395"/>
    </row>
    <row r="91" spans="2:15" ht="83.25" customHeight="1" x14ac:dyDescent="0.25">
      <c r="B91" s="412"/>
      <c r="C91" s="328" t="s">
        <v>565</v>
      </c>
      <c r="D91" s="396"/>
      <c r="E91" s="415"/>
      <c r="F91" s="415"/>
      <c r="G91" s="332" t="s">
        <v>536</v>
      </c>
      <c r="H91" s="52">
        <v>244</v>
      </c>
      <c r="I91" s="73">
        <v>238.95</v>
      </c>
      <c r="J91" s="73">
        <v>147.94399999999999</v>
      </c>
      <c r="K91" s="73">
        <v>147.94399999999999</v>
      </c>
      <c r="L91" s="73">
        <f t="shared" si="8"/>
        <v>534.83799999999997</v>
      </c>
      <c r="M91" s="396"/>
    </row>
    <row r="92" spans="2:15" x14ac:dyDescent="0.25">
      <c r="B92" s="500" t="s">
        <v>284</v>
      </c>
      <c r="C92" s="501"/>
      <c r="D92" s="286"/>
      <c r="E92" s="286"/>
      <c r="F92" s="286"/>
      <c r="G92" s="287"/>
      <c r="H92" s="286"/>
      <c r="I92" s="288">
        <f>SUM(I35:I91)</f>
        <v>661514.91499999992</v>
      </c>
      <c r="J92" s="288">
        <f>SUM(J35:J91)</f>
        <v>593980.55699999991</v>
      </c>
      <c r="K92" s="288">
        <f>SUM(K35:K91)</f>
        <v>575363.95499999996</v>
      </c>
      <c r="L92" s="288">
        <f t="shared" ref="L92" si="9">SUM(L35:L89)</f>
        <v>1829699.2439999997</v>
      </c>
      <c r="M92" s="289"/>
    </row>
    <row r="93" spans="2:15" x14ac:dyDescent="0.25">
      <c r="B93" s="290" t="s">
        <v>285</v>
      </c>
      <c r="C93" s="291"/>
      <c r="D93" s="291"/>
      <c r="E93" s="291"/>
      <c r="F93" s="291"/>
      <c r="G93" s="292"/>
      <c r="H93" s="291"/>
      <c r="I93" s="293"/>
      <c r="J93" s="293"/>
      <c r="K93" s="293"/>
      <c r="L93" s="293"/>
      <c r="M93" s="294"/>
    </row>
    <row r="94" spans="2:15" ht="15.75" customHeight="1" x14ac:dyDescent="0.25">
      <c r="B94" s="431" t="s">
        <v>286</v>
      </c>
      <c r="C94" s="394" t="s">
        <v>248</v>
      </c>
      <c r="D94" s="404" t="s">
        <v>493</v>
      </c>
      <c r="E94" s="443" t="s">
        <v>219</v>
      </c>
      <c r="F94" s="443" t="s">
        <v>388</v>
      </c>
      <c r="G94" s="443" t="s">
        <v>249</v>
      </c>
      <c r="H94" s="48">
        <v>112</v>
      </c>
      <c r="I94" s="73"/>
      <c r="J94" s="73"/>
      <c r="K94" s="73"/>
      <c r="L94" s="73">
        <f t="shared" ref="L94:L102" si="10">SUM(I94:K94)</f>
        <v>0</v>
      </c>
      <c r="M94" s="391" t="s">
        <v>287</v>
      </c>
    </row>
    <row r="95" spans="2:15" x14ac:dyDescent="0.25">
      <c r="B95" s="432"/>
      <c r="C95" s="395"/>
      <c r="D95" s="404"/>
      <c r="E95" s="443"/>
      <c r="F95" s="443"/>
      <c r="G95" s="443"/>
      <c r="H95" s="48">
        <v>611</v>
      </c>
      <c r="I95" s="73">
        <v>117553.412</v>
      </c>
      <c r="J95" s="73">
        <v>110087.66899999999</v>
      </c>
      <c r="K95" s="73">
        <v>109394.586</v>
      </c>
      <c r="L95" s="73">
        <f t="shared" si="10"/>
        <v>337035.66700000002</v>
      </c>
      <c r="M95" s="391"/>
    </row>
    <row r="96" spans="2:15" x14ac:dyDescent="0.25">
      <c r="B96" s="432"/>
      <c r="C96" s="395"/>
      <c r="D96" s="404"/>
      <c r="E96" s="443"/>
      <c r="F96" s="443"/>
      <c r="G96" s="443"/>
      <c r="H96" s="318">
        <v>853</v>
      </c>
      <c r="I96" s="73"/>
      <c r="J96" s="73"/>
      <c r="K96" s="73"/>
      <c r="L96" s="73">
        <f t="shared" si="10"/>
        <v>0</v>
      </c>
      <c r="M96" s="391"/>
    </row>
    <row r="97" spans="2:15" x14ac:dyDescent="0.25">
      <c r="B97" s="432"/>
      <c r="C97" s="395"/>
      <c r="D97" s="404"/>
      <c r="E97" s="443"/>
      <c r="F97" s="443"/>
      <c r="G97" s="443"/>
      <c r="H97" s="48">
        <v>612</v>
      </c>
      <c r="I97" s="73"/>
      <c r="J97" s="73"/>
      <c r="K97" s="73"/>
      <c r="L97" s="73">
        <f t="shared" si="10"/>
        <v>0</v>
      </c>
      <c r="M97" s="391"/>
    </row>
    <row r="98" spans="2:15" x14ac:dyDescent="0.25">
      <c r="B98" s="421" t="s">
        <v>552</v>
      </c>
      <c r="C98" s="404" t="s">
        <v>553</v>
      </c>
      <c r="D98" s="404"/>
      <c r="E98" s="443"/>
      <c r="F98" s="443"/>
      <c r="G98" s="410" t="s">
        <v>551</v>
      </c>
      <c r="H98" s="318">
        <v>611</v>
      </c>
      <c r="I98" s="73">
        <v>15683.144</v>
      </c>
      <c r="J98" s="73">
        <v>20148.886999999999</v>
      </c>
      <c r="K98" s="73">
        <v>20841.97</v>
      </c>
      <c r="L98" s="73">
        <f t="shared" si="10"/>
        <v>56674.001000000004</v>
      </c>
      <c r="M98" s="391"/>
    </row>
    <row r="99" spans="2:15" x14ac:dyDescent="0.25">
      <c r="B99" s="421"/>
      <c r="C99" s="404"/>
      <c r="D99" s="404"/>
      <c r="E99" s="443"/>
      <c r="F99" s="443"/>
      <c r="G99" s="411"/>
      <c r="H99" s="318">
        <v>613</v>
      </c>
      <c r="I99" s="73">
        <v>70.813999999999993</v>
      </c>
      <c r="J99" s="73">
        <v>90.977999999999994</v>
      </c>
      <c r="K99" s="73">
        <v>94.106999999999999</v>
      </c>
      <c r="L99" s="73">
        <f t="shared" si="10"/>
        <v>255.89899999999997</v>
      </c>
      <c r="M99" s="391"/>
    </row>
    <row r="100" spans="2:15" x14ac:dyDescent="0.25">
      <c r="B100" s="421"/>
      <c r="C100" s="404"/>
      <c r="D100" s="404"/>
      <c r="E100" s="443"/>
      <c r="F100" s="443"/>
      <c r="G100" s="411"/>
      <c r="H100" s="318">
        <v>623</v>
      </c>
      <c r="I100" s="73">
        <v>70.813999999999993</v>
      </c>
      <c r="J100" s="73">
        <v>90.977999999999994</v>
      </c>
      <c r="K100" s="73">
        <v>94.106999999999999</v>
      </c>
      <c r="L100" s="73">
        <f t="shared" si="10"/>
        <v>255.89899999999997</v>
      </c>
      <c r="M100" s="391"/>
    </row>
    <row r="101" spans="2:15" x14ac:dyDescent="0.25">
      <c r="B101" s="421"/>
      <c r="C101" s="404"/>
      <c r="D101" s="404"/>
      <c r="E101" s="443"/>
      <c r="F101" s="443"/>
      <c r="G101" s="411"/>
      <c r="H101" s="318">
        <v>633</v>
      </c>
      <c r="I101" s="73">
        <v>70.813999999999993</v>
      </c>
      <c r="J101" s="73">
        <v>90.977999999999994</v>
      </c>
      <c r="K101" s="73">
        <v>94.108000000000004</v>
      </c>
      <c r="L101" s="73">
        <f t="shared" si="10"/>
        <v>255.89999999999998</v>
      </c>
      <c r="M101" s="391"/>
    </row>
    <row r="102" spans="2:15" x14ac:dyDescent="0.25">
      <c r="B102" s="421"/>
      <c r="C102" s="404"/>
      <c r="D102" s="404"/>
      <c r="E102" s="443"/>
      <c r="F102" s="443"/>
      <c r="G102" s="412"/>
      <c r="H102" s="48">
        <v>813</v>
      </c>
      <c r="I102" s="73">
        <v>70.813999999999993</v>
      </c>
      <c r="J102" s="73">
        <v>90.978999999999999</v>
      </c>
      <c r="K102" s="73">
        <v>94.108000000000004</v>
      </c>
      <c r="L102" s="73">
        <f t="shared" si="10"/>
        <v>255.90100000000001</v>
      </c>
      <c r="M102" s="391"/>
    </row>
    <row r="103" spans="2:15" x14ac:dyDescent="0.25">
      <c r="B103" s="443" t="s">
        <v>390</v>
      </c>
      <c r="C103" s="445" t="s">
        <v>505</v>
      </c>
      <c r="D103" s="394" t="s">
        <v>396</v>
      </c>
      <c r="E103" s="413">
        <v>247</v>
      </c>
      <c r="F103" s="413" t="s">
        <v>388</v>
      </c>
      <c r="G103" s="410" t="s">
        <v>249</v>
      </c>
      <c r="H103" s="52">
        <v>243</v>
      </c>
      <c r="I103" s="73">
        <v>30150</v>
      </c>
      <c r="J103" s="73"/>
      <c r="K103" s="73"/>
      <c r="L103" s="73">
        <f t="shared" ref="L103:L104" si="11">SUM(I103:K103)</f>
        <v>30150</v>
      </c>
      <c r="M103" s="167"/>
      <c r="O103" s="60"/>
    </row>
    <row r="104" spans="2:15" x14ac:dyDescent="0.25">
      <c r="B104" s="443"/>
      <c r="C104" s="445"/>
      <c r="D104" s="395"/>
      <c r="E104" s="414"/>
      <c r="F104" s="414"/>
      <c r="G104" s="412"/>
      <c r="H104" s="52">
        <v>414</v>
      </c>
      <c r="I104" s="73"/>
      <c r="J104" s="73"/>
      <c r="K104" s="73"/>
      <c r="L104" s="73">
        <f t="shared" si="11"/>
        <v>0</v>
      </c>
      <c r="M104" s="258"/>
      <c r="O104" s="60"/>
    </row>
    <row r="105" spans="2:15" x14ac:dyDescent="0.25">
      <c r="B105" s="416" t="s">
        <v>288</v>
      </c>
      <c r="C105" s="417"/>
      <c r="D105" s="295"/>
      <c r="E105" s="296"/>
      <c r="F105" s="296"/>
      <c r="G105" s="287"/>
      <c r="H105" s="296"/>
      <c r="I105" s="288">
        <f>SUM(I94:I104)</f>
        <v>163669.81200000003</v>
      </c>
      <c r="J105" s="288">
        <f>SUM(J94:J104)</f>
        <v>130600.46900000001</v>
      </c>
      <c r="K105" s="288">
        <f>SUM(K94:K104)</f>
        <v>130612.98599999999</v>
      </c>
      <c r="L105" s="288">
        <f>SUM(L94:L104)</f>
        <v>424883.26699999999</v>
      </c>
      <c r="M105" s="297"/>
    </row>
    <row r="106" spans="2:15" s="107" customFormat="1" x14ac:dyDescent="0.25">
      <c r="B106" s="418" t="s">
        <v>289</v>
      </c>
      <c r="C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20"/>
    </row>
    <row r="107" spans="2:15" s="108" customFormat="1" x14ac:dyDescent="0.25">
      <c r="B107" s="421" t="s">
        <v>290</v>
      </c>
      <c r="C107" s="422" t="s">
        <v>291</v>
      </c>
      <c r="D107" s="404" t="s">
        <v>493</v>
      </c>
      <c r="E107" s="424">
        <v>243</v>
      </c>
      <c r="F107" s="446" t="s">
        <v>265</v>
      </c>
      <c r="G107" s="425" t="s">
        <v>292</v>
      </c>
      <c r="H107" s="101">
        <v>112</v>
      </c>
      <c r="I107" s="110">
        <v>784</v>
      </c>
      <c r="J107" s="150">
        <v>784</v>
      </c>
      <c r="K107" s="150">
        <v>784</v>
      </c>
      <c r="L107" s="73">
        <f>SUM(I107:K107)</f>
        <v>2352</v>
      </c>
      <c r="M107" s="444" t="s">
        <v>293</v>
      </c>
    </row>
    <row r="108" spans="2:15" s="108" customFormat="1" x14ac:dyDescent="0.25">
      <c r="B108" s="421"/>
      <c r="C108" s="423"/>
      <c r="D108" s="404"/>
      <c r="E108" s="424"/>
      <c r="F108" s="446"/>
      <c r="G108" s="426"/>
      <c r="H108" s="101">
        <v>244</v>
      </c>
      <c r="I108" s="150">
        <v>500</v>
      </c>
      <c r="J108" s="150">
        <v>500</v>
      </c>
      <c r="K108" s="150">
        <v>500</v>
      </c>
      <c r="L108" s="73">
        <f>SUM(I108:K108)</f>
        <v>1500</v>
      </c>
      <c r="M108" s="444"/>
    </row>
    <row r="109" spans="2:15" s="108" customFormat="1" x14ac:dyDescent="0.25">
      <c r="B109" s="421"/>
      <c r="C109" s="423"/>
      <c r="D109" s="404"/>
      <c r="E109" s="424"/>
      <c r="F109" s="330" t="s">
        <v>388</v>
      </c>
      <c r="G109" s="427"/>
      <c r="H109" s="101">
        <v>611</v>
      </c>
      <c r="I109" s="150">
        <v>1545</v>
      </c>
      <c r="J109" s="150">
        <v>1545</v>
      </c>
      <c r="K109" s="150">
        <v>1545</v>
      </c>
      <c r="L109" s="73">
        <f>SUM(I109:K109)</f>
        <v>4635</v>
      </c>
      <c r="M109" s="444"/>
    </row>
    <row r="110" spans="2:15" s="111" customFormat="1" x14ac:dyDescent="0.25">
      <c r="B110" s="437" t="s">
        <v>294</v>
      </c>
      <c r="C110" s="437"/>
      <c r="D110" s="298"/>
      <c r="E110" s="298"/>
      <c r="F110" s="298"/>
      <c r="G110" s="299"/>
      <c r="H110" s="298"/>
      <c r="I110" s="342">
        <f>SUM(I107:I109)</f>
        <v>2829</v>
      </c>
      <c r="J110" s="342">
        <f t="shared" ref="J110:L110" si="12">SUM(J107:J109)</f>
        <v>2829</v>
      </c>
      <c r="K110" s="342">
        <f t="shared" si="12"/>
        <v>2829</v>
      </c>
      <c r="L110" s="342">
        <f t="shared" si="12"/>
        <v>8487</v>
      </c>
      <c r="M110" s="300"/>
    </row>
    <row r="111" spans="2:15" x14ac:dyDescent="0.25">
      <c r="B111" s="438" t="s">
        <v>295</v>
      </c>
      <c r="C111" s="439"/>
      <c r="D111" s="439"/>
      <c r="E111" s="439"/>
      <c r="F111" s="439"/>
      <c r="G111" s="439"/>
      <c r="H111" s="439"/>
      <c r="I111" s="440"/>
      <c r="J111" s="112"/>
      <c r="K111" s="112"/>
      <c r="L111" s="53"/>
      <c r="M111" s="53"/>
    </row>
    <row r="112" spans="2:15" x14ac:dyDescent="0.25">
      <c r="B112" s="410" t="s">
        <v>296</v>
      </c>
      <c r="C112" s="441" t="s">
        <v>297</v>
      </c>
      <c r="D112" s="394" t="s">
        <v>493</v>
      </c>
      <c r="E112" s="394">
        <v>243</v>
      </c>
      <c r="F112" s="394" t="s">
        <v>298</v>
      </c>
      <c r="G112" s="443" t="s">
        <v>299</v>
      </c>
      <c r="H112" s="48">
        <v>111</v>
      </c>
      <c r="I112" s="73">
        <v>1918.83</v>
      </c>
      <c r="J112" s="73">
        <v>1918.83</v>
      </c>
      <c r="K112" s="73">
        <v>1918.83</v>
      </c>
      <c r="L112" s="73">
        <f t="shared" ref="L112:L119" si="13">SUM(I112:K112)</f>
        <v>5756.49</v>
      </c>
      <c r="M112" s="394" t="s">
        <v>300</v>
      </c>
      <c r="O112" s="111"/>
    </row>
    <row r="113" spans="2:15" x14ac:dyDescent="0.25">
      <c r="B113" s="411"/>
      <c r="C113" s="442"/>
      <c r="D113" s="395"/>
      <c r="E113" s="395"/>
      <c r="F113" s="395"/>
      <c r="G113" s="443"/>
      <c r="H113" s="168">
        <v>112</v>
      </c>
      <c r="I113" s="73"/>
      <c r="J113" s="73"/>
      <c r="K113" s="73"/>
      <c r="L113" s="73">
        <f t="shared" si="13"/>
        <v>0</v>
      </c>
      <c r="M113" s="395"/>
      <c r="O113" s="111"/>
    </row>
    <row r="114" spans="2:15" x14ac:dyDescent="0.25">
      <c r="B114" s="411"/>
      <c r="C114" s="442"/>
      <c r="D114" s="395"/>
      <c r="E114" s="395"/>
      <c r="F114" s="395"/>
      <c r="G114" s="443"/>
      <c r="H114" s="48">
        <v>119</v>
      </c>
      <c r="I114" s="73">
        <v>579.48699999999997</v>
      </c>
      <c r="J114" s="73">
        <v>579.48699999999997</v>
      </c>
      <c r="K114" s="73">
        <v>579.48699999999997</v>
      </c>
      <c r="L114" s="73">
        <f t="shared" si="13"/>
        <v>1738.4609999999998</v>
      </c>
      <c r="M114" s="395"/>
      <c r="O114" s="111"/>
    </row>
    <row r="115" spans="2:15" x14ac:dyDescent="0.25">
      <c r="B115" s="411"/>
      <c r="C115" s="442"/>
      <c r="D115" s="395"/>
      <c r="E115" s="395"/>
      <c r="F115" s="395"/>
      <c r="G115" s="443"/>
      <c r="H115" s="318">
        <v>612</v>
      </c>
      <c r="I115" s="73"/>
      <c r="J115" s="73"/>
      <c r="K115" s="73"/>
      <c r="L115" s="73"/>
      <c r="M115" s="395"/>
      <c r="O115" s="111"/>
    </row>
    <row r="116" spans="2:15" x14ac:dyDescent="0.25">
      <c r="B116" s="411"/>
      <c r="C116" s="442"/>
      <c r="D116" s="395"/>
      <c r="E116" s="395"/>
      <c r="F116" s="395"/>
      <c r="G116" s="443"/>
      <c r="H116" s="48">
        <v>244</v>
      </c>
      <c r="I116" s="73">
        <v>1554.64</v>
      </c>
      <c r="J116" s="73">
        <v>1554.64</v>
      </c>
      <c r="K116" s="73">
        <v>1554.64</v>
      </c>
      <c r="L116" s="73">
        <f t="shared" si="13"/>
        <v>4663.92</v>
      </c>
      <c r="M116" s="395"/>
      <c r="O116" s="111"/>
    </row>
    <row r="117" spans="2:15" x14ac:dyDescent="0.25">
      <c r="B117" s="411"/>
      <c r="C117" s="442"/>
      <c r="D117" s="395"/>
      <c r="E117" s="395"/>
      <c r="F117" s="395"/>
      <c r="G117" s="245" t="s">
        <v>250</v>
      </c>
      <c r="H117" s="48">
        <v>244</v>
      </c>
      <c r="I117" s="73"/>
      <c r="J117" s="73"/>
      <c r="K117" s="73"/>
      <c r="L117" s="73">
        <f t="shared" si="13"/>
        <v>0</v>
      </c>
      <c r="M117" s="395"/>
      <c r="O117" s="111"/>
    </row>
    <row r="118" spans="2:15" x14ac:dyDescent="0.25">
      <c r="B118" s="411"/>
      <c r="C118" s="442"/>
      <c r="D118" s="395"/>
      <c r="E118" s="395"/>
      <c r="F118" s="395"/>
      <c r="G118" s="255" t="s">
        <v>311</v>
      </c>
      <c r="H118" s="254">
        <v>244</v>
      </c>
      <c r="I118" s="73">
        <v>410.25</v>
      </c>
      <c r="J118" s="73">
        <v>410.25</v>
      </c>
      <c r="K118" s="73">
        <v>410.25</v>
      </c>
      <c r="L118" s="73">
        <f t="shared" si="13"/>
        <v>1230.75</v>
      </c>
      <c r="M118" s="395"/>
      <c r="O118" s="111"/>
    </row>
    <row r="119" spans="2:15" x14ac:dyDescent="0.25">
      <c r="B119" s="411"/>
      <c r="C119" s="442"/>
      <c r="D119" s="395"/>
      <c r="E119" s="395"/>
      <c r="F119" s="395"/>
      <c r="G119" s="319" t="s">
        <v>250</v>
      </c>
      <c r="H119" s="48">
        <v>611</v>
      </c>
      <c r="I119" s="73">
        <v>883.40800000000002</v>
      </c>
      <c r="J119" s="73">
        <v>883.40800000000002</v>
      </c>
      <c r="K119" s="73">
        <v>883.40800000000002</v>
      </c>
      <c r="L119" s="73">
        <f t="shared" si="13"/>
        <v>2650.2240000000002</v>
      </c>
      <c r="M119" s="395"/>
      <c r="O119" s="111"/>
    </row>
    <row r="120" spans="2:15" ht="63" x14ac:dyDescent="0.25">
      <c r="B120" s="92" t="s">
        <v>301</v>
      </c>
      <c r="C120" s="103" t="s">
        <v>302</v>
      </c>
      <c r="D120" s="205" t="s">
        <v>493</v>
      </c>
      <c r="E120" s="70" t="s">
        <v>219</v>
      </c>
      <c r="F120" s="100" t="s">
        <v>303</v>
      </c>
      <c r="G120" s="70" t="s">
        <v>304</v>
      </c>
      <c r="H120" s="70" t="s">
        <v>222</v>
      </c>
      <c r="I120" s="73">
        <v>8986.3449999999993</v>
      </c>
      <c r="J120" s="73">
        <v>8986.3449999999993</v>
      </c>
      <c r="K120" s="73">
        <v>8986.3449999999993</v>
      </c>
      <c r="L120" s="73">
        <f t="shared" ref="L120:L134" si="14">SUM(I120:K120)</f>
        <v>26959.034999999996</v>
      </c>
      <c r="M120" s="395"/>
    </row>
    <row r="121" spans="2:15" ht="63" customHeight="1" x14ac:dyDescent="0.25">
      <c r="B121" s="431" t="s">
        <v>305</v>
      </c>
      <c r="C121" s="434" t="s">
        <v>500</v>
      </c>
      <c r="D121" s="394" t="s">
        <v>493</v>
      </c>
      <c r="E121" s="410" t="s">
        <v>219</v>
      </c>
      <c r="F121" s="410" t="s">
        <v>298</v>
      </c>
      <c r="G121" s="410" t="s">
        <v>504</v>
      </c>
      <c r="H121" s="70" t="s">
        <v>222</v>
      </c>
      <c r="I121" s="73">
        <v>3127.7260000000001</v>
      </c>
      <c r="J121" s="73">
        <v>3127.7260000000001</v>
      </c>
      <c r="K121" s="73">
        <v>3127.7260000000001</v>
      </c>
      <c r="L121" s="73">
        <f t="shared" si="14"/>
        <v>9383.1779999999999</v>
      </c>
      <c r="M121" s="395"/>
    </row>
    <row r="122" spans="2:15" x14ac:dyDescent="0.25">
      <c r="B122" s="433"/>
      <c r="C122" s="436"/>
      <c r="D122" s="396"/>
      <c r="E122" s="412"/>
      <c r="F122" s="412"/>
      <c r="G122" s="412"/>
      <c r="H122" s="320" t="s">
        <v>549</v>
      </c>
      <c r="I122" s="73"/>
      <c r="J122" s="73"/>
      <c r="K122" s="73"/>
      <c r="L122" s="73"/>
      <c r="M122" s="395"/>
    </row>
    <row r="123" spans="2:15" x14ac:dyDescent="0.25">
      <c r="B123" s="431" t="s">
        <v>306</v>
      </c>
      <c r="C123" s="434" t="s">
        <v>538</v>
      </c>
      <c r="D123" s="394" t="s">
        <v>493</v>
      </c>
      <c r="E123" s="410" t="s">
        <v>219</v>
      </c>
      <c r="F123" s="410" t="s">
        <v>298</v>
      </c>
      <c r="G123" s="410" t="s">
        <v>504</v>
      </c>
      <c r="H123" s="70" t="s">
        <v>222</v>
      </c>
      <c r="I123" s="73">
        <v>4654.8739999999998</v>
      </c>
      <c r="J123" s="73">
        <v>4654.8739999999998</v>
      </c>
      <c r="K123" s="73">
        <v>4654.8739999999998</v>
      </c>
      <c r="L123" s="73">
        <f>SUM(I123:K123)</f>
        <v>13964.621999999999</v>
      </c>
      <c r="M123" s="396"/>
    </row>
    <row r="124" spans="2:15" x14ac:dyDescent="0.25">
      <c r="B124" s="432"/>
      <c r="C124" s="435"/>
      <c r="D124" s="395"/>
      <c r="E124" s="411"/>
      <c r="F124" s="411"/>
      <c r="G124" s="411"/>
      <c r="H124" s="326" t="s">
        <v>567</v>
      </c>
      <c r="I124" s="73">
        <v>154.69999999999999</v>
      </c>
      <c r="J124" s="73">
        <v>154.69999999999999</v>
      </c>
      <c r="K124" s="73">
        <v>154.69999999999999</v>
      </c>
      <c r="L124" s="73">
        <f>SUM(I124:K124)</f>
        <v>464.09999999999997</v>
      </c>
      <c r="M124" s="324"/>
    </row>
    <row r="125" spans="2:15" x14ac:dyDescent="0.25">
      <c r="B125" s="432"/>
      <c r="C125" s="435"/>
      <c r="D125" s="395"/>
      <c r="E125" s="411"/>
      <c r="F125" s="411"/>
      <c r="G125" s="411"/>
      <c r="H125" s="310" t="s">
        <v>336</v>
      </c>
      <c r="I125" s="73">
        <v>197.5</v>
      </c>
      <c r="J125" s="73">
        <v>197.5</v>
      </c>
      <c r="K125" s="73">
        <v>197.5</v>
      </c>
      <c r="L125" s="73">
        <f t="shared" ref="L125:L127" si="15">SUM(I125:K125)</f>
        <v>592.5</v>
      </c>
      <c r="M125" s="243"/>
    </row>
    <row r="126" spans="2:15" x14ac:dyDescent="0.25">
      <c r="B126" s="432"/>
      <c r="C126" s="435"/>
      <c r="D126" s="395"/>
      <c r="E126" s="411"/>
      <c r="F126" s="411"/>
      <c r="G126" s="411"/>
      <c r="H126" s="244" t="s">
        <v>502</v>
      </c>
      <c r="I126" s="73">
        <v>124.962</v>
      </c>
      <c r="J126" s="73">
        <v>124.962</v>
      </c>
      <c r="K126" s="73">
        <v>124.962</v>
      </c>
      <c r="L126" s="73">
        <f t="shared" si="15"/>
        <v>374.88600000000002</v>
      </c>
      <c r="M126" s="243"/>
    </row>
    <row r="127" spans="2:15" x14ac:dyDescent="0.25">
      <c r="B127" s="433"/>
      <c r="C127" s="436"/>
      <c r="D127" s="396"/>
      <c r="E127" s="412"/>
      <c r="F127" s="412"/>
      <c r="G127" s="412"/>
      <c r="H127" s="244" t="s">
        <v>503</v>
      </c>
      <c r="I127" s="73">
        <v>37.738</v>
      </c>
      <c r="J127" s="73">
        <v>37.738</v>
      </c>
      <c r="K127" s="73">
        <v>37.738</v>
      </c>
      <c r="L127" s="73">
        <f t="shared" si="15"/>
        <v>113.214</v>
      </c>
      <c r="M127" s="243"/>
    </row>
    <row r="128" spans="2:15" ht="78.75" customHeight="1" x14ac:dyDescent="0.25">
      <c r="B128" s="431" t="s">
        <v>307</v>
      </c>
      <c r="C128" s="434" t="s">
        <v>308</v>
      </c>
      <c r="D128" s="394" t="s">
        <v>493</v>
      </c>
      <c r="E128" s="410" t="s">
        <v>219</v>
      </c>
      <c r="F128" s="410" t="s">
        <v>298</v>
      </c>
      <c r="G128" s="245" t="s">
        <v>501</v>
      </c>
      <c r="H128" s="70" t="s">
        <v>222</v>
      </c>
      <c r="I128" s="73">
        <v>337.113</v>
      </c>
      <c r="J128" s="73">
        <v>337.113</v>
      </c>
      <c r="K128" s="73">
        <v>337.113</v>
      </c>
      <c r="L128" s="73">
        <f t="shared" si="14"/>
        <v>1011.3389999999999</v>
      </c>
      <c r="M128" s="105"/>
    </row>
    <row r="129" spans="2:15" x14ac:dyDescent="0.25">
      <c r="B129" s="433"/>
      <c r="C129" s="436"/>
      <c r="D129" s="396"/>
      <c r="E129" s="412"/>
      <c r="F129" s="412"/>
      <c r="G129" s="283" t="s">
        <v>311</v>
      </c>
      <c r="H129" s="284" t="s">
        <v>222</v>
      </c>
      <c r="I129" s="73">
        <v>124</v>
      </c>
      <c r="J129" s="73">
        <v>124</v>
      </c>
      <c r="K129" s="73">
        <v>124</v>
      </c>
      <c r="L129" s="73">
        <f t="shared" si="14"/>
        <v>372</v>
      </c>
      <c r="M129" s="282"/>
    </row>
    <row r="130" spans="2:15" ht="63" x14ac:dyDescent="0.25">
      <c r="B130" s="92" t="s">
        <v>309</v>
      </c>
      <c r="C130" s="103" t="s">
        <v>310</v>
      </c>
      <c r="D130" s="205" t="s">
        <v>493</v>
      </c>
      <c r="E130" s="70" t="s">
        <v>219</v>
      </c>
      <c r="F130" s="70" t="s">
        <v>298</v>
      </c>
      <c r="G130" s="113" t="s">
        <v>311</v>
      </c>
      <c r="H130" s="48">
        <v>244</v>
      </c>
      <c r="I130" s="73">
        <v>1013.655</v>
      </c>
      <c r="J130" s="73">
        <v>1013.655</v>
      </c>
      <c r="K130" s="73">
        <v>1013.655</v>
      </c>
      <c r="L130" s="73">
        <f t="shared" si="14"/>
        <v>3040.9650000000001</v>
      </c>
      <c r="M130" s="105"/>
    </row>
    <row r="131" spans="2:15" ht="31.5" x14ac:dyDescent="0.25">
      <c r="B131" s="54" t="s">
        <v>312</v>
      </c>
      <c r="C131" s="103" t="s">
        <v>313</v>
      </c>
      <c r="D131" s="48" t="s">
        <v>223</v>
      </c>
      <c r="E131" s="70" t="s">
        <v>219</v>
      </c>
      <c r="F131" s="70" t="s">
        <v>298</v>
      </c>
      <c r="G131" s="70" t="s">
        <v>314</v>
      </c>
      <c r="H131" s="70" t="s">
        <v>222</v>
      </c>
      <c r="I131" s="73"/>
      <c r="J131" s="73"/>
      <c r="K131" s="73"/>
      <c r="L131" s="73">
        <f t="shared" si="14"/>
        <v>0</v>
      </c>
      <c r="M131" s="105"/>
    </row>
    <row r="132" spans="2:15" ht="31.5" x14ac:dyDescent="0.25">
      <c r="B132" s="54" t="s">
        <v>315</v>
      </c>
      <c r="C132" s="103" t="s">
        <v>316</v>
      </c>
      <c r="D132" s="164" t="s">
        <v>387</v>
      </c>
      <c r="E132" s="169" t="s">
        <v>221</v>
      </c>
      <c r="F132" s="70" t="s">
        <v>298</v>
      </c>
      <c r="G132" s="70" t="s">
        <v>317</v>
      </c>
      <c r="H132" s="169" t="s">
        <v>389</v>
      </c>
      <c r="I132" s="73"/>
      <c r="J132" s="73"/>
      <c r="K132" s="73"/>
      <c r="L132" s="73">
        <f t="shared" si="14"/>
        <v>0</v>
      </c>
      <c r="M132" s="105"/>
    </row>
    <row r="133" spans="2:15" ht="94.5" x14ac:dyDescent="0.25">
      <c r="B133" s="54" t="s">
        <v>319</v>
      </c>
      <c r="C133" s="103" t="s">
        <v>316</v>
      </c>
      <c r="D133" s="205" t="s">
        <v>494</v>
      </c>
      <c r="E133" s="169" t="s">
        <v>222</v>
      </c>
      <c r="F133" s="70" t="s">
        <v>298</v>
      </c>
      <c r="G133" s="70" t="s">
        <v>317</v>
      </c>
      <c r="H133" s="169" t="s">
        <v>318</v>
      </c>
      <c r="I133" s="73"/>
      <c r="J133" s="73"/>
      <c r="K133" s="73"/>
      <c r="L133" s="73">
        <f t="shared" si="14"/>
        <v>0</v>
      </c>
      <c r="M133" s="105"/>
    </row>
    <row r="134" spans="2:15" ht="94.5" x14ac:dyDescent="0.25">
      <c r="B134" s="54" t="s">
        <v>320</v>
      </c>
      <c r="C134" s="103" t="s">
        <v>321</v>
      </c>
      <c r="D134" s="205" t="s">
        <v>494</v>
      </c>
      <c r="E134" s="70" t="s">
        <v>222</v>
      </c>
      <c r="F134" s="70" t="s">
        <v>298</v>
      </c>
      <c r="G134" s="70" t="s">
        <v>322</v>
      </c>
      <c r="H134" s="70" t="s">
        <v>222</v>
      </c>
      <c r="I134" s="73"/>
      <c r="J134" s="73"/>
      <c r="K134" s="73"/>
      <c r="L134" s="73">
        <f t="shared" si="14"/>
        <v>0</v>
      </c>
      <c r="M134" s="105"/>
    </row>
    <row r="135" spans="2:15" x14ac:dyDescent="0.25">
      <c r="B135" s="428" t="s">
        <v>323</v>
      </c>
      <c r="C135" s="428"/>
      <c r="D135" s="301"/>
      <c r="E135" s="301"/>
      <c r="F135" s="301"/>
      <c r="G135" s="302"/>
      <c r="H135" s="301"/>
      <c r="I135" s="288">
        <f>SUM(I112:I134)</f>
        <v>24105.227999999999</v>
      </c>
      <c r="J135" s="288">
        <f t="shared" ref="J135:L135" si="16">SUM(J112:J134)</f>
        <v>24105.227999999999</v>
      </c>
      <c r="K135" s="288">
        <f t="shared" si="16"/>
        <v>24105.227999999999</v>
      </c>
      <c r="L135" s="288">
        <f t="shared" si="16"/>
        <v>72315.684000000008</v>
      </c>
      <c r="M135" s="289"/>
    </row>
    <row r="136" spans="2:15" x14ac:dyDescent="0.25">
      <c r="B136" s="428" t="s">
        <v>324</v>
      </c>
      <c r="C136" s="428"/>
      <c r="D136" s="301"/>
      <c r="E136" s="301"/>
      <c r="F136" s="301"/>
      <c r="G136" s="302"/>
      <c r="H136" s="301"/>
      <c r="I136" s="288">
        <f>I33+I92+I105+I110+I135</f>
        <v>1262299.8419999999</v>
      </c>
      <c r="J136" s="288">
        <f>J33+J92+J105+J110+J135</f>
        <v>1113198.1989999998</v>
      </c>
      <c r="K136" s="288">
        <f>K33+K92+K105+K110+K135</f>
        <v>1094635.6159999999</v>
      </c>
      <c r="L136" s="288">
        <f>L33+L92+L105+L110+L135</f>
        <v>3468973.4739999999</v>
      </c>
      <c r="M136" s="289"/>
    </row>
    <row r="137" spans="2:15" s="117" customFormat="1" x14ac:dyDescent="0.25">
      <c r="B137" s="429"/>
      <c r="C137" s="429"/>
      <c r="D137" s="114"/>
      <c r="E137" s="114"/>
      <c r="F137" s="114"/>
      <c r="G137" s="115"/>
      <c r="H137" s="114"/>
      <c r="I137" s="116"/>
      <c r="J137" s="68"/>
      <c r="K137" s="68"/>
      <c r="L137" s="68"/>
    </row>
    <row r="138" spans="2:15" s="68" customFormat="1" x14ac:dyDescent="0.25">
      <c r="B138" s="430"/>
      <c r="C138" s="430"/>
      <c r="D138" s="118"/>
      <c r="E138" s="118"/>
      <c r="F138" s="118"/>
      <c r="G138" s="119"/>
      <c r="H138" s="118"/>
      <c r="I138" s="120"/>
    </row>
    <row r="139" spans="2:15" x14ac:dyDescent="0.25">
      <c r="B139" s="121"/>
      <c r="D139" s="123"/>
      <c r="E139" s="123"/>
      <c r="F139" s="124"/>
      <c r="G139" s="125" t="s">
        <v>67</v>
      </c>
      <c r="H139" s="123"/>
      <c r="I139" s="305">
        <f>I9+I10+I11+I12+I13+I14+I15+I16+I28+I29+I30+I35+I37+I36+I38+I39+I43+I44+I45+I46+I47+I48+I49+I50+I71+I72+I73+I74+I75+I78+I79+I82+I84+I87+I90+I121+I122+I123+I124+I125+I126+I127</f>
        <v>524978.30267</v>
      </c>
      <c r="J139" s="305">
        <f t="shared" ref="J139:K139" si="17">J9+J10+J11+J12+J13+J14+J15+J16+J28+J29+J30+J35+J37+J36+J38+J39+J43+J44+J45+J46+J47+J48+J49+J50+J71+J72+J73+J74+J75+J78+J79+J82+J84+J87+J90+J121+J122+J123+J124+J125+J126+J127</f>
        <v>521391.10029000003</v>
      </c>
      <c r="K139" s="305">
        <f t="shared" si="17"/>
        <v>517116.88799999998</v>
      </c>
      <c r="L139" s="305">
        <f>L9+L10+L11+L12+L13+L14+L15+L16+L17+L18+L19+L20+L21+L22+L23+L28+L29+L30+L35+L36+L37+L39+L43+L45+L46+L47+L48+L50+L71+L72+L73+L75+L76+L82+L84+L86+L89+L121+L123+L125+L126+L127-L142</f>
        <v>1864154.943</v>
      </c>
    </row>
    <row r="140" spans="2:15" x14ac:dyDescent="0.25">
      <c r="B140" s="121"/>
      <c r="D140" s="123"/>
      <c r="E140" s="123"/>
      <c r="F140" s="123"/>
      <c r="G140" s="125" t="s">
        <v>105</v>
      </c>
      <c r="H140" s="56"/>
      <c r="I140" s="305">
        <f>I136-I139-I141-I142</f>
        <v>715709.94199999992</v>
      </c>
      <c r="J140" s="305">
        <f t="shared" ref="J140:L140" si="18">J136-J139-J141-J142</f>
        <v>573474.19899999979</v>
      </c>
      <c r="K140" s="305">
        <f t="shared" si="18"/>
        <v>573486.7159999999</v>
      </c>
      <c r="L140" s="305">
        <f t="shared" si="18"/>
        <v>1560842.02196</v>
      </c>
    </row>
    <row r="141" spans="2:15" x14ac:dyDescent="0.25">
      <c r="B141" s="121"/>
      <c r="C141" s="126"/>
      <c r="D141" s="123"/>
      <c r="E141" s="123"/>
      <c r="F141" s="123"/>
      <c r="G141" s="125" t="s">
        <v>325</v>
      </c>
      <c r="H141" s="56"/>
      <c r="I141" s="305"/>
      <c r="J141" s="305"/>
      <c r="K141" s="305"/>
      <c r="L141" s="305">
        <f t="shared" ref="L141:L146" si="19">SUM(I141:K141)</f>
        <v>0</v>
      </c>
    </row>
    <row r="142" spans="2:15" x14ac:dyDescent="0.25">
      <c r="B142" s="121"/>
      <c r="D142" s="123"/>
      <c r="E142" s="123"/>
      <c r="F142" s="123"/>
      <c r="G142" s="121" t="s">
        <v>66</v>
      </c>
      <c r="H142" s="56"/>
      <c r="I142" s="305">
        <f>I89+I86+I76+I77+I40+I41+I42</f>
        <v>21611.597330000001</v>
      </c>
      <c r="J142" s="305">
        <f t="shared" ref="J142:K142" si="20">J89+J86+J76+J77+J40+J41+J42</f>
        <v>18332.899709999998</v>
      </c>
      <c r="K142" s="305">
        <f t="shared" si="20"/>
        <v>4032.0120000000002</v>
      </c>
      <c r="L142" s="305">
        <f t="shared" si="19"/>
        <v>43976.509040000004</v>
      </c>
    </row>
    <row r="143" spans="2:15" x14ac:dyDescent="0.25">
      <c r="B143" s="121"/>
      <c r="D143" s="123"/>
      <c r="E143" s="123"/>
      <c r="F143" s="124" t="s">
        <v>326</v>
      </c>
      <c r="H143" s="56"/>
      <c r="I143" s="306">
        <f>I136-I27-I68-I69-I70-I103-I104-I131-I132-I133-I134</f>
        <v>1116299.8419999999</v>
      </c>
      <c r="J143" s="306">
        <f t="shared" ref="J143:K143" si="21">J136-J27-J68-J69-J70-J103-J104-J131-J132-J133-J134</f>
        <v>1098698.1989999998</v>
      </c>
      <c r="K143" s="306">
        <f t="shared" si="21"/>
        <v>1080135.6159999999</v>
      </c>
      <c r="L143" s="305">
        <f t="shared" si="19"/>
        <v>3295133.6569999997</v>
      </c>
      <c r="M143" s="128"/>
      <c r="N143" s="128"/>
      <c r="O143" s="128"/>
    </row>
    <row r="144" spans="2:15" x14ac:dyDescent="0.25">
      <c r="B144" s="121"/>
      <c r="D144" s="123"/>
      <c r="E144" s="123"/>
      <c r="F144" s="124" t="s">
        <v>327</v>
      </c>
      <c r="H144" s="56"/>
      <c r="I144" s="307">
        <f>I103+I68+I69+I27</f>
        <v>131500</v>
      </c>
      <c r="J144" s="307">
        <f>J103+J68+J69+J27</f>
        <v>0</v>
      </c>
      <c r="K144" s="307">
        <f>K103+K68+K69+K27</f>
        <v>0</v>
      </c>
      <c r="L144" s="305">
        <f t="shared" si="19"/>
        <v>131500</v>
      </c>
    </row>
    <row r="145" spans="2:12" x14ac:dyDescent="0.25">
      <c r="B145" s="121"/>
      <c r="D145" s="123"/>
      <c r="E145" s="123"/>
      <c r="F145" s="124" t="s">
        <v>386</v>
      </c>
      <c r="G145" s="121"/>
      <c r="H145" s="123"/>
      <c r="I145" s="129">
        <f>I132+I131</f>
        <v>0</v>
      </c>
      <c r="J145" s="129">
        <f>J132+J131</f>
        <v>0</v>
      </c>
      <c r="K145" s="129">
        <f>K132+K131</f>
        <v>0</v>
      </c>
      <c r="L145" s="305">
        <f t="shared" si="19"/>
        <v>0</v>
      </c>
    </row>
    <row r="146" spans="2:12" x14ac:dyDescent="0.25">
      <c r="B146" s="121"/>
      <c r="D146" s="123"/>
      <c r="E146" s="123"/>
      <c r="F146" s="124" t="s">
        <v>329</v>
      </c>
      <c r="G146" s="121"/>
      <c r="H146" s="123"/>
      <c r="I146" s="129">
        <f>I133+I134</f>
        <v>0</v>
      </c>
      <c r="J146" s="129">
        <f t="shared" ref="J146:K146" si="22">J133+J134</f>
        <v>0</v>
      </c>
      <c r="K146" s="129">
        <f t="shared" si="22"/>
        <v>0</v>
      </c>
      <c r="L146" s="305">
        <f t="shared" si="19"/>
        <v>0</v>
      </c>
    </row>
    <row r="147" spans="2:12" x14ac:dyDescent="0.25">
      <c r="B147" s="121"/>
      <c r="D147" s="123"/>
      <c r="E147" s="123"/>
      <c r="F147" s="124" t="s">
        <v>393</v>
      </c>
      <c r="G147" s="121"/>
      <c r="H147" s="123"/>
      <c r="I147" s="305">
        <f>I70</f>
        <v>14500</v>
      </c>
      <c r="J147" s="305">
        <f t="shared" ref="J147:L147" si="23">J70</f>
        <v>14500</v>
      </c>
      <c r="K147" s="305">
        <f t="shared" si="23"/>
        <v>14500</v>
      </c>
      <c r="L147" s="305">
        <f t="shared" si="23"/>
        <v>43500</v>
      </c>
    </row>
    <row r="148" spans="2:12" x14ac:dyDescent="0.25">
      <c r="B148" s="121"/>
      <c r="D148" s="123"/>
      <c r="E148" s="123"/>
      <c r="F148" s="123"/>
      <c r="G148" s="121"/>
      <c r="H148" s="123"/>
    </row>
    <row r="149" spans="2:12" x14ac:dyDescent="0.25">
      <c r="B149" s="121"/>
      <c r="D149" s="123"/>
      <c r="E149" s="123"/>
      <c r="F149" s="123"/>
      <c r="G149" s="121"/>
      <c r="H149" s="123"/>
      <c r="I149" s="305">
        <f>I140+'пр 2 к ПП 2'!H30+'пр 2 к ПП 3'!H21</f>
        <v>785478.54999999993</v>
      </c>
      <c r="J149" s="305">
        <f>J140+'пр 2 к ПП 2'!I30+'пр 2 к ПП 3'!I21</f>
        <v>643162.14999999979</v>
      </c>
      <c r="K149" s="305">
        <f>K140+'пр 2 к ПП 2'!J30+'пр 2 к ПП 3'!J21</f>
        <v>643162.14999999991</v>
      </c>
      <c r="L149" s="305">
        <f>L140+'пр 2 к ПП 2'!K30+'пр 2 к ПП 3'!K21</f>
        <v>1769974.0149600001</v>
      </c>
    </row>
    <row r="150" spans="2:12" x14ac:dyDescent="0.25">
      <c r="B150" s="121"/>
      <c r="D150" s="123"/>
      <c r="E150" s="123"/>
      <c r="F150" s="123"/>
      <c r="G150" s="121"/>
      <c r="H150" s="123"/>
      <c r="I150" s="346">
        <v>639328.55000000005</v>
      </c>
      <c r="J150" s="346">
        <v>639328.55000000005</v>
      </c>
      <c r="K150" s="346">
        <v>639328.55000000005</v>
      </c>
    </row>
    <row r="151" spans="2:12" x14ac:dyDescent="0.25">
      <c r="B151" s="121"/>
      <c r="D151" s="123"/>
      <c r="E151" s="123"/>
      <c r="F151" s="123"/>
      <c r="G151" s="121"/>
      <c r="H151" s="123"/>
      <c r="I151" s="305">
        <f>I150-I149</f>
        <v>-146149.99999999988</v>
      </c>
      <c r="J151" s="305">
        <f t="shared" ref="J151:K151" si="24">J150-J149</f>
        <v>-3833.5999999997439</v>
      </c>
      <c r="K151" s="305">
        <f t="shared" si="24"/>
        <v>-3833.5999999998603</v>
      </c>
    </row>
    <row r="152" spans="2:12" x14ac:dyDescent="0.25">
      <c r="B152" s="121"/>
      <c r="D152" s="123"/>
      <c r="E152" s="123"/>
      <c r="F152" s="123"/>
      <c r="G152" s="121"/>
      <c r="H152" s="123"/>
      <c r="J152" s="56">
        <v>10816.4</v>
      </c>
      <c r="K152" s="56">
        <v>10816.4</v>
      </c>
    </row>
    <row r="153" spans="2:12" x14ac:dyDescent="0.25">
      <c r="B153" s="121"/>
      <c r="D153" s="123"/>
      <c r="E153" s="123"/>
      <c r="F153" s="123"/>
      <c r="G153" s="121"/>
      <c r="H153" s="123"/>
      <c r="J153" s="305">
        <f>J152-J151</f>
        <v>14649.999999999744</v>
      </c>
      <c r="K153" s="305">
        <f>K152-K151</f>
        <v>14649.99999999986</v>
      </c>
    </row>
    <row r="154" spans="2:12" x14ac:dyDescent="0.25">
      <c r="B154" s="121"/>
      <c r="D154" s="123"/>
      <c r="E154" s="123"/>
      <c r="F154" s="123"/>
      <c r="G154" s="121"/>
      <c r="H154" s="123"/>
    </row>
    <row r="155" spans="2:12" x14ac:dyDescent="0.25">
      <c r="B155" s="121"/>
      <c r="D155" s="123"/>
      <c r="E155" s="123"/>
      <c r="F155" s="123"/>
      <c r="G155" s="121"/>
      <c r="H155" s="123"/>
      <c r="I155" s="305">
        <f>I17+I18+I19+I20+I21+I22+I23+I51+I52+I53+I54+I55+I56+I57+I58+I59+I95</f>
        <v>467860.89300000004</v>
      </c>
      <c r="J155" s="305">
        <f t="shared" ref="J155:K155" si="25">J17+J18+J19+J20+J21+J22+J23+J51+J52+J53+J54+J55+J56+J57+J58+J59+J95</f>
        <v>452578.75</v>
      </c>
      <c r="K155" s="305">
        <f t="shared" si="25"/>
        <v>451885.66700000002</v>
      </c>
    </row>
    <row r="156" spans="2:12" x14ac:dyDescent="0.25">
      <c r="B156" s="121"/>
      <c r="D156" s="123"/>
      <c r="E156" s="123"/>
      <c r="F156" s="123"/>
      <c r="G156" s="121"/>
      <c r="H156" s="123"/>
    </row>
    <row r="157" spans="2:12" x14ac:dyDescent="0.25">
      <c r="B157" s="121"/>
      <c r="D157" s="123"/>
      <c r="E157" s="123"/>
      <c r="F157" s="123"/>
      <c r="G157" s="121"/>
      <c r="H157" s="123"/>
    </row>
    <row r="158" spans="2:12" x14ac:dyDescent="0.25">
      <c r="B158" s="121"/>
      <c r="D158" s="123"/>
      <c r="E158" s="123"/>
      <c r="F158" s="123"/>
      <c r="G158" s="121"/>
      <c r="H158" s="123"/>
    </row>
    <row r="159" spans="2:12" x14ac:dyDescent="0.25">
      <c r="B159" s="121"/>
      <c r="D159" s="123"/>
      <c r="E159" s="123"/>
      <c r="F159" s="123"/>
      <c r="G159" s="121"/>
      <c r="H159" s="123"/>
    </row>
    <row r="160" spans="2:12" x14ac:dyDescent="0.25">
      <c r="B160" s="121"/>
      <c r="D160" s="123"/>
      <c r="E160" s="123"/>
      <c r="F160" s="123"/>
      <c r="G160" s="121"/>
      <c r="H160" s="123"/>
    </row>
    <row r="161" spans="2:8" x14ac:dyDescent="0.25">
      <c r="B161" s="121"/>
      <c r="D161" s="123"/>
      <c r="E161" s="123"/>
      <c r="F161" s="123"/>
      <c r="G161" s="121"/>
      <c r="H161" s="123"/>
    </row>
    <row r="162" spans="2:8" x14ac:dyDescent="0.25">
      <c r="B162" s="121"/>
      <c r="D162" s="123"/>
      <c r="E162" s="123"/>
      <c r="F162" s="123"/>
      <c r="G162" s="121"/>
      <c r="H162" s="123"/>
    </row>
    <row r="163" spans="2:8" x14ac:dyDescent="0.25">
      <c r="B163" s="121"/>
      <c r="D163" s="123"/>
      <c r="E163" s="123"/>
      <c r="F163" s="123"/>
      <c r="G163" s="121"/>
      <c r="H163" s="123"/>
    </row>
    <row r="164" spans="2:8" x14ac:dyDescent="0.25">
      <c r="B164" s="121"/>
      <c r="D164" s="123"/>
      <c r="E164" s="123"/>
      <c r="F164" s="123"/>
      <c r="G164" s="121"/>
      <c r="H164" s="123"/>
    </row>
    <row r="165" spans="2:8" x14ac:dyDescent="0.25">
      <c r="B165" s="121"/>
      <c r="D165" s="123"/>
      <c r="E165" s="123"/>
      <c r="F165" s="123"/>
      <c r="G165" s="121"/>
      <c r="H165" s="123"/>
    </row>
    <row r="166" spans="2:8" x14ac:dyDescent="0.25">
      <c r="B166" s="121"/>
      <c r="D166" s="123"/>
      <c r="E166" s="123"/>
      <c r="F166" s="123"/>
      <c r="G166" s="121"/>
      <c r="H166" s="123"/>
    </row>
    <row r="167" spans="2:8" x14ac:dyDescent="0.25">
      <c r="B167" s="121"/>
      <c r="D167" s="123"/>
      <c r="E167" s="123"/>
      <c r="F167" s="123"/>
      <c r="G167" s="121"/>
      <c r="H167" s="123"/>
    </row>
    <row r="168" spans="2:8" x14ac:dyDescent="0.25">
      <c r="B168" s="121"/>
      <c r="D168" s="123"/>
      <c r="E168" s="123"/>
      <c r="F168" s="123"/>
      <c r="G168" s="121"/>
      <c r="H168" s="123"/>
    </row>
    <row r="169" spans="2:8" x14ac:dyDescent="0.25">
      <c r="B169" s="121"/>
      <c r="D169" s="123"/>
      <c r="E169" s="123"/>
      <c r="F169" s="123"/>
      <c r="G169" s="121"/>
      <c r="H169" s="123"/>
    </row>
    <row r="170" spans="2:8" x14ac:dyDescent="0.25">
      <c r="B170" s="121"/>
      <c r="D170" s="123"/>
      <c r="E170" s="123"/>
      <c r="F170" s="123"/>
      <c r="G170" s="121"/>
      <c r="H170" s="123"/>
    </row>
    <row r="171" spans="2:8" x14ac:dyDescent="0.25">
      <c r="B171" s="121"/>
      <c r="D171" s="123"/>
      <c r="E171" s="123"/>
      <c r="F171" s="123"/>
      <c r="G171" s="121"/>
      <c r="H171" s="123"/>
    </row>
    <row r="172" spans="2:8" x14ac:dyDescent="0.25">
      <c r="B172" s="121"/>
      <c r="D172" s="123"/>
      <c r="E172" s="123"/>
      <c r="F172" s="123"/>
      <c r="G172" s="121"/>
      <c r="H172" s="123"/>
    </row>
    <row r="173" spans="2:8" x14ac:dyDescent="0.25">
      <c r="B173" s="121"/>
      <c r="D173" s="123"/>
      <c r="E173" s="123"/>
      <c r="F173" s="123"/>
      <c r="G173" s="121"/>
      <c r="H173" s="123"/>
    </row>
    <row r="174" spans="2:8" x14ac:dyDescent="0.25">
      <c r="B174" s="121"/>
      <c r="D174" s="123"/>
      <c r="E174" s="123"/>
      <c r="F174" s="123"/>
      <c r="G174" s="121"/>
      <c r="H174" s="123"/>
    </row>
    <row r="175" spans="2:8" x14ac:dyDescent="0.25">
      <c r="B175" s="121"/>
      <c r="D175" s="123"/>
      <c r="E175" s="123"/>
      <c r="F175" s="123"/>
      <c r="G175" s="121"/>
      <c r="H175" s="123"/>
    </row>
    <row r="176" spans="2:8" x14ac:dyDescent="0.25">
      <c r="B176" s="121"/>
      <c r="D176" s="123"/>
      <c r="E176" s="123"/>
      <c r="F176" s="123"/>
      <c r="G176" s="121"/>
      <c r="H176" s="123"/>
    </row>
  </sheetData>
  <autoFilter ref="B5:P136"/>
  <mergeCells count="150">
    <mergeCell ref="E121:E122"/>
    <mergeCell ref="F121:F122"/>
    <mergeCell ref="G121:G122"/>
    <mergeCell ref="F40:F42"/>
    <mergeCell ref="G40:G42"/>
    <mergeCell ref="G94:G97"/>
    <mergeCell ref="G98:G102"/>
    <mergeCell ref="B94:B97"/>
    <mergeCell ref="C94:C97"/>
    <mergeCell ref="B98:B102"/>
    <mergeCell ref="C98:C102"/>
    <mergeCell ref="B92:C92"/>
    <mergeCell ref="D94:D102"/>
    <mergeCell ref="E94:E102"/>
    <mergeCell ref="B71:B75"/>
    <mergeCell ref="C71:C75"/>
    <mergeCell ref="D71:D75"/>
    <mergeCell ref="E71:E75"/>
    <mergeCell ref="F71:F75"/>
    <mergeCell ref="G71:G75"/>
    <mergeCell ref="G78:G79"/>
    <mergeCell ref="E80:E81"/>
    <mergeCell ref="F80:F81"/>
    <mergeCell ref="G80:G81"/>
    <mergeCell ref="G76:G77"/>
    <mergeCell ref="F76:F77"/>
    <mergeCell ref="E76:E77"/>
    <mergeCell ref="C76:C77"/>
    <mergeCell ref="C78:C79"/>
    <mergeCell ref="C80:C81"/>
    <mergeCell ref="D76:D81"/>
    <mergeCell ref="E78:E79"/>
    <mergeCell ref="F78:F79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B17:B27"/>
    <mergeCell ref="C17:C27"/>
    <mergeCell ref="D17:D26"/>
    <mergeCell ref="E17:E26"/>
    <mergeCell ref="F17:F26"/>
    <mergeCell ref="G17:G23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M28:M29"/>
    <mergeCell ref="B33:C33"/>
    <mergeCell ref="B34:M34"/>
    <mergeCell ref="B35:B50"/>
    <mergeCell ref="C35:C50"/>
    <mergeCell ref="D35:D50"/>
    <mergeCell ref="E35:E50"/>
    <mergeCell ref="G35:G39"/>
    <mergeCell ref="M35:M59"/>
    <mergeCell ref="B28:B29"/>
    <mergeCell ref="C28:C29"/>
    <mergeCell ref="D28:D29"/>
    <mergeCell ref="E28:E29"/>
    <mergeCell ref="F28:F29"/>
    <mergeCell ref="G28:G29"/>
    <mergeCell ref="G46:G50"/>
    <mergeCell ref="B51:B67"/>
    <mergeCell ref="C51:C67"/>
    <mergeCell ref="D51:D67"/>
    <mergeCell ref="F35:F39"/>
    <mergeCell ref="F43:F45"/>
    <mergeCell ref="F46:F50"/>
    <mergeCell ref="G43:G45"/>
    <mergeCell ref="M62:M67"/>
    <mergeCell ref="M71:M75"/>
    <mergeCell ref="B68:B69"/>
    <mergeCell ref="C68:C69"/>
    <mergeCell ref="D68:D69"/>
    <mergeCell ref="E68:E69"/>
    <mergeCell ref="F68:F69"/>
    <mergeCell ref="G68:G69"/>
    <mergeCell ref="E51:E67"/>
    <mergeCell ref="F51:F67"/>
    <mergeCell ref="G51:G59"/>
    <mergeCell ref="G62:G67"/>
    <mergeCell ref="F94:F102"/>
    <mergeCell ref="M107:M109"/>
    <mergeCell ref="B103:B104"/>
    <mergeCell ref="C103:C104"/>
    <mergeCell ref="D103:D104"/>
    <mergeCell ref="E103:E104"/>
    <mergeCell ref="G103:G104"/>
    <mergeCell ref="F103:F104"/>
    <mergeCell ref="F107:F108"/>
    <mergeCell ref="B136:C136"/>
    <mergeCell ref="B137:C137"/>
    <mergeCell ref="B138:C138"/>
    <mergeCell ref="M112:M123"/>
    <mergeCell ref="B123:B127"/>
    <mergeCell ref="C123:C127"/>
    <mergeCell ref="D123:D127"/>
    <mergeCell ref="B135:C135"/>
    <mergeCell ref="B110:C110"/>
    <mergeCell ref="B111:I111"/>
    <mergeCell ref="B112:B119"/>
    <mergeCell ref="C112:C119"/>
    <mergeCell ref="D112:D119"/>
    <mergeCell ref="E112:E119"/>
    <mergeCell ref="F112:F119"/>
    <mergeCell ref="G112:G116"/>
    <mergeCell ref="B128:B129"/>
    <mergeCell ref="C128:C129"/>
    <mergeCell ref="D128:D129"/>
    <mergeCell ref="E128:E129"/>
    <mergeCell ref="F128:F129"/>
    <mergeCell ref="B121:B122"/>
    <mergeCell ref="C121:C122"/>
    <mergeCell ref="D121:D122"/>
    <mergeCell ref="E123:E127"/>
    <mergeCell ref="F123:F127"/>
    <mergeCell ref="G123:G127"/>
    <mergeCell ref="M82:M83"/>
    <mergeCell ref="M76:M81"/>
    <mergeCell ref="B76:B81"/>
    <mergeCell ref="B86:B88"/>
    <mergeCell ref="D86:D88"/>
    <mergeCell ref="E86:E88"/>
    <mergeCell ref="F86:F88"/>
    <mergeCell ref="B89:B91"/>
    <mergeCell ref="D89:D91"/>
    <mergeCell ref="E89:E91"/>
    <mergeCell ref="F89:F91"/>
    <mergeCell ref="M86:M88"/>
    <mergeCell ref="M89:M91"/>
    <mergeCell ref="M94:M102"/>
    <mergeCell ref="B105:C105"/>
    <mergeCell ref="B106:M106"/>
    <mergeCell ref="B107:B109"/>
    <mergeCell ref="C107:C109"/>
    <mergeCell ref="D107:D109"/>
    <mergeCell ref="E107:E109"/>
    <mergeCell ref="G107:G109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3" manualBreakCount="3">
    <brk id="33" min="1" max="12" man="1"/>
    <brk id="81" min="1" max="12" man="1"/>
    <brk id="110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2021-11-17T03:52:19Z</cp:lastPrinted>
  <dcterms:created xsi:type="dcterms:W3CDTF">2016-10-20T04:37:12Z</dcterms:created>
  <dcterms:modified xsi:type="dcterms:W3CDTF">2021-11-17T03:53:21Z</dcterms:modified>
</cp:coreProperties>
</file>