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1\Управление экономики\изменения спорт\"/>
    </mc:Choice>
  </mc:AlternateContent>
  <bookViews>
    <workbookView xWindow="0" yWindow="0" windowWidth="27870" windowHeight="10320" tabRatio="921" activeTab="6"/>
  </bookViews>
  <sheets>
    <sheet name="пр к пасп" sheetId="2" r:id="rId1"/>
    <sheet name="пр к пасп ПП1" sheetId="7" r:id="rId2"/>
    <sheet name="пр к ПП1 (2)" sheetId="9" state="hidden" r:id="rId3"/>
    <sheet name="пр к ПП1" sheetId="8" r:id="rId4"/>
    <sheet name="пр 2 к МП" sheetId="3" r:id="rId5"/>
    <sheet name="пр 3 к МП" sheetId="5" r:id="rId6"/>
    <sheet name="пр 4 к МП" sheetId="6" r:id="rId7"/>
  </sheets>
  <definedNames>
    <definedName name="_xlnm._FilterDatabase" localSheetId="3" hidden="1">'пр к ПП1'!$A$8:$L$13</definedName>
    <definedName name="_xlnm._FilterDatabase" localSheetId="2" hidden="1">'пр к ПП1 (2)'!$A$8:$J$10</definedName>
    <definedName name="_xlnm.Print_Titles" localSheetId="4">'пр 2 к МП'!$11:$12</definedName>
    <definedName name="_xlnm.Print_Titles" localSheetId="5">'пр 3 к МП'!$11:$13</definedName>
    <definedName name="_xlnm.Print_Titles" localSheetId="6">'пр 4 к МП'!$10:$12</definedName>
    <definedName name="_xlnm.Print_Titles" localSheetId="0">'пр к пасп'!$11:$14</definedName>
    <definedName name="_xlnm.Print_Titles" localSheetId="1">'пр к пасп ПП1'!$9:$11</definedName>
    <definedName name="_xlnm.Print_Titles" localSheetId="3">'пр к ПП1'!$8:$9</definedName>
    <definedName name="_xlnm.Print_Titles" localSheetId="2">'пр к ПП1 (2)'!$8:$9</definedName>
    <definedName name="_xlnm.Print_Area" localSheetId="6">'пр 4 к МП'!$A$1:$O$26</definedName>
    <definedName name="_xlnm.Print_Area" localSheetId="0">'пр к пасп'!$A$1:$N$17</definedName>
    <definedName name="_xlnm.Print_Area" localSheetId="1">'пр к пасп ПП1'!$A$1:$G$23</definedName>
    <definedName name="_xlnm.Print_Area" localSheetId="3">'пр к ПП1'!$A$1:$L$30</definedName>
    <definedName name="_xlnm.Print_Area" localSheetId="2">'пр к ПП1 (2)'!$A$1:$J$13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J13" i="9"/>
  <c r="I11" i="9"/>
  <c r="H11" i="9"/>
  <c r="J11" i="9" l="1"/>
  <c r="I17" i="8"/>
  <c r="J17" i="8"/>
  <c r="H17" i="8"/>
  <c r="K29" i="8" l="1"/>
  <c r="K27" i="8"/>
  <c r="K26" i="8"/>
  <c r="K24" i="8"/>
  <c r="K23" i="8"/>
  <c r="K21" i="8"/>
  <c r="K22" i="8"/>
  <c r="J20" i="8"/>
  <c r="I20" i="8"/>
  <c r="H20" i="8"/>
  <c r="K19" i="8"/>
  <c r="K17" i="8" s="1"/>
  <c r="K16" i="8"/>
  <c r="K14" i="8"/>
  <c r="K13" i="8"/>
  <c r="H25" i="8"/>
  <c r="K25" i="8" s="1"/>
  <c r="H28" i="8"/>
  <c r="K28" i="8" s="1"/>
  <c r="K20" i="8" l="1"/>
  <c r="H12" i="8" l="1"/>
  <c r="H15" i="8" l="1"/>
  <c r="O26" i="6"/>
  <c r="R20" i="6" l="1"/>
  <c r="S20" i="6"/>
  <c r="Q20" i="6"/>
  <c r="R13" i="6"/>
  <c r="S13" i="6"/>
  <c r="Q13" i="6"/>
  <c r="O23" i="6" l="1"/>
  <c r="U23" i="6" s="1"/>
  <c r="O25" i="6"/>
  <c r="O22" i="6"/>
  <c r="C13" i="6"/>
  <c r="C20" i="6"/>
  <c r="L15" i="5"/>
  <c r="O19" i="6" l="1"/>
  <c r="U16" i="6"/>
  <c r="I15" i="8" l="1"/>
  <c r="K15" i="8" s="1"/>
  <c r="J15" i="8"/>
  <c r="I12" i="8"/>
  <c r="J12" i="8"/>
  <c r="I30" i="8" l="1"/>
  <c r="J20" i="5" s="1"/>
  <c r="K12" i="8"/>
  <c r="J30" i="8"/>
  <c r="K20" i="5" s="1"/>
  <c r="H30" i="8"/>
  <c r="I20" i="5" s="1"/>
  <c r="I18" i="5" l="1"/>
  <c r="I16" i="5"/>
  <c r="K30" i="8"/>
  <c r="K16" i="5"/>
  <c r="N17" i="6" s="1"/>
  <c r="N13" i="6" s="1"/>
  <c r="I14" i="5" l="1"/>
  <c r="L13" i="6" s="1"/>
  <c r="L20" i="6"/>
  <c r="L24" i="6" s="1"/>
  <c r="K18" i="5"/>
  <c r="J16" i="5"/>
  <c r="M17" i="6" s="1"/>
  <c r="M13" i="6" s="1"/>
  <c r="L20" i="5"/>
  <c r="J18" i="5"/>
  <c r="M24" i="6" l="1"/>
  <c r="J14" i="5"/>
  <c r="N24" i="6"/>
  <c r="N20" i="6" s="1"/>
  <c r="K14" i="5"/>
  <c r="O13" i="6"/>
  <c r="L17" i="6"/>
  <c r="O17" i="6" s="1"/>
  <c r="U17" i="6" s="1"/>
  <c r="U13" i="6" s="1"/>
  <c r="L18" i="5"/>
  <c r="L16" i="5"/>
  <c r="L14" i="5" l="1"/>
  <c r="M20" i="6"/>
  <c r="O20" i="6" s="1"/>
  <c r="U20" i="6" s="1"/>
  <c r="O24" i="6"/>
  <c r="U24" i="6" s="1"/>
</calcChain>
</file>

<file path=xl/comments1.xml><?xml version="1.0" encoding="utf-8"?>
<comments xmlns="http://schemas.openxmlformats.org/spreadsheetml/2006/main">
  <authors>
    <author>Елена М.Нагорная</author>
  </authors>
  <commentList>
    <comment ref="M1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М.Нагорная: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<sst xmlns="http://schemas.openxmlformats.org/spreadsheetml/2006/main" count="294" uniqueCount="176">
  <si>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</si>
  <si>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</si>
  <si>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</si>
  <si>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</si>
  <si>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</si>
  <si>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</si>
  <si>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</si>
  <si>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</si>
  <si>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</si>
  <si>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</si>
  <si>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</si>
  <si>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</si>
  <si>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</si>
  <si>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</si>
  <si>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</si>
  <si>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</si>
  <si>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</si>
  <si>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</si>
  <si>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</si>
  <si>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</si>
  <si>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</si>
  <si>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</si>
  <si>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</si>
  <si>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</si>
  <si>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</si>
  <si>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</si>
  <si>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</si>
  <si>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</si>
  <si>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</si>
  <si>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</si>
  <si>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</si>
  <si>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</si>
  <si>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</si>
  <si>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</si>
  <si>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</si>
  <si>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</si>
  <si>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</si>
  <si>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</si>
  <si>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</si>
  <si>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</si>
  <si>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</si>
  <si>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</si>
  <si>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</si>
  <si>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</si>
  <si>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</si>
  <si>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</si>
  <si>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</si>
  <si>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</si>
  <si>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</si>
  <si>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</si>
  <si>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</si>
  <si>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</si>
  <si>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</si>
  <si>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</si>
  <si>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</si>
  <si>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</si>
  <si>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</si>
  <si>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</si>
  <si>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</si>
  <si>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</si>
  <si>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</si>
  <si>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</si>
  <si>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</si>
  <si>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</si>
  <si>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</si>
  <si>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</si>
  <si>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</si>
  <si>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</si>
  <si>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</si>
  <si>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</si>
  <si>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</si>
  <si>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</si>
  <si>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</si>
  <si>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</si>
  <si>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</si>
  <si>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</si>
  <si>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</si>
  <si>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</si>
  <si>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</si>
  <si>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</si>
  <si>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</si>
  <si>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</si>
  <si>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</si>
  <si>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</si>
  <si>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</si>
  <si>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</si>
  <si>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</si>
  <si>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</si>
  <si>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</si>
  <si>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</si>
  <si>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</si>
  <si>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</si>
  <si>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</si>
  <si>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</si>
  <si>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</si>
  <si>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</si>
  <si>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</si>
  <si>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</si>
  <si>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</si>
  <si>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</si>
  <si>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</si>
  <si>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</si>
  <si>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</si>
  <si>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</si>
  <si>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</si>
  <si>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</si>
  <si>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</si>
  <si>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</si>
  <si>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</si>
  <si>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</si>
  <si>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</si>
  <si>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t>спортсмены разрядники</t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</si>
  <si>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</si>
  <si>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</si>
  <si>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</si>
  <si>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</si>
  <si>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</si>
  <si>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</si>
  <si>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администрация Туруханского района</t>
  </si>
  <si>
    <t>Приложение № 3</t>
  </si>
  <si>
    <t>Приложение № 4</t>
  </si>
  <si>
    <t>Приобретение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</si>
  <si>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</si>
  <si>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</si>
  <si>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</si>
  <si>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Развитие физической культуры, спорта в Туруханском районе</t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</si>
  <si>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</si>
  <si>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</si>
  <si>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Приложение к паспорту подпрограммы 1  «Развитие массовой физической культуры и спорта»</t>
  </si>
  <si>
    <t>мероприятий подпрограммы 1 «Развитие массовой физической культуры и спорта»</t>
  </si>
  <si>
    <t>2021 год</t>
  </si>
  <si>
    <t>Приложение № 2</t>
  </si>
  <si>
    <t>2022 год</t>
  </si>
  <si>
    <t>2023 год</t>
  </si>
  <si>
    <t>6</t>
  </si>
  <si>
    <t xml:space="preserve">Задача 6. Оснащение объектов спортивной инфраструктуры спортивно-технологическим оборудованием </t>
  </si>
  <si>
    <t>6.1.</t>
  </si>
  <si>
    <t xml:space="preserve">Оснащение объектов спортивной инфраструктуры спортивно-технологическим оборудованием </t>
  </si>
  <si>
    <t xml:space="preserve">Софинансирование мероприятий по оснащению объектов спортивной инфраструктуры спортивно-технологическим оборцудованием </t>
  </si>
  <si>
    <t>Подготовка (устройство) основания для оснащения объектов спортивной инфраструктуры спортивно-технологическим оборудованием</t>
  </si>
  <si>
    <t>0710000000</t>
  </si>
  <si>
    <t>Задача 7. Подготовка (устройство) основания для оснащения объектов спортивной инфраструктуры спортивно-технологическим оборудованием</t>
  </si>
  <si>
    <t>071Р052281</t>
  </si>
  <si>
    <t>071Р552281</t>
  </si>
  <si>
    <t>3.2</t>
  </si>
  <si>
    <r>
      <t>С</t>
    </r>
    <r>
      <rPr>
        <sz val="12"/>
        <color indexed="8"/>
        <rFont val="Times New Roman"/>
        <family val="1"/>
        <charset val="204"/>
      </rPr>
      <t>троительство и приобретение объектов недвижимости в целях развития и популяризации спорта в Туруханском районе, в том числе софинансирование краевых региональных программ</t>
    </r>
  </si>
  <si>
    <t>Развитие и популяризация спорта в Туруханском районе, увеличение численности жителей, занимающихся спортом на 15%</t>
  </si>
  <si>
    <t>3.2.</t>
  </si>
  <si>
    <t xml:space="preserve">об источниках финансирования подпрограмм, отдельных мероприятий муниципальной программы Туруханского района 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</si>
  <si>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 xml:space="preserve">. Приобретение объектов недвижимости в муниципальную собственность; укрепление материально-спортивной  базы и повышение уровня подготовки спортсменов; </t>
    </r>
  </si>
  <si>
    <t xml:space="preserve">Задача 3. Приобретение объектов недвижимости в муниципальную собственность; укрепление материально-спортивной  базы и повышение уровня подготовки спортсменов; </t>
  </si>
  <si>
    <t>2021 (действующая редакция)</t>
  </si>
  <si>
    <t>Корректировка предлагаемая</t>
  </si>
  <si>
    <t>Итоговое финансирование</t>
  </si>
  <si>
    <r>
      <t>С</t>
    </r>
    <r>
      <rPr>
        <sz val="9"/>
        <color indexed="8"/>
        <rFont val="Times New Roman"/>
        <family val="2"/>
        <charset val="204"/>
      </rPr>
      <t>троительство и приобретение объектов недвижимости в целях развития и популяризации спорта в Туруханском районе, в том числе софинансирование краевых региональных программ</t>
    </r>
  </si>
  <si>
    <t>мероприятий подпрограммы 1 «Развитие массовой                                                                                    физической культуры и спорта»</t>
  </si>
  <si>
    <t>«Развитие массовой физической культуры и спорта»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</si>
  <si>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подпрограммы:4.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«Готов к труду и обороне» (ГТО) на территории Туруханского района</t>
    </r>
  </si>
  <si>
    <t>Обучение специалистов, членов комисси по приему нормативов, тестов Всероссийского физкультурно - спортивного комплекса «Готов к труду и обороне» (ГТО)</t>
  </si>
  <si>
    <t xml:space="preserve">Приложение 
к подпрограмме 1 «Развитие массовой физической культуры и спорта» </t>
  </si>
  <si>
    <t>Задача 4. Организация проведения мероприятий по приему тестов, нормативов Всеросийского физкультурно - спортивного комплекса «Готов к труду и обороне» (ГТО) на территории Туруханского района</t>
  </si>
  <si>
    <t>Реализация федерального проекта «Спорт-норма жизни» в 2021</t>
  </si>
  <si>
    <t>6.2.</t>
  </si>
  <si>
    <t>7.</t>
  </si>
  <si>
    <t>7.1.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</si>
  <si>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 Формирование и обеспечение деятельности спортивных сборных команд Туруханского района;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</si>
  <si>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</si>
  <si>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r>
      <t xml:space="preserve">Цель подпрограммы: 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</si>
  <si>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t>к  муниципальной программе Туруханского района  «Развитие физической культуры , спорта в Туруханском районе»</t>
  </si>
  <si>
    <t>Туруханского района   «Развитие физической культуры , спорта в Туруханском районе»</t>
  </si>
  <si>
    <t>постановление</t>
  </si>
  <si>
    <t>№ 896-п от 20.06.2017</t>
  </si>
  <si>
    <t>Об утверждении нормативов финансирования муниципальных физкультурно-оздоровительных и спортивно-массовых мероприятий, а также на участие сборных команд (спортсменов) муниципального образования Туруханский район вспортивных мероприятиях за пределами Туруханского района</t>
  </si>
  <si>
    <t>Подпрограмма 1 Развитие массовой физической культуры и спорта»</t>
  </si>
  <si>
    <t>к муниципальной программе Туруханского района «Развитие физической культуры, спорта в Туруханском районе»</t>
  </si>
  <si>
    <t>к муниципальной программе Туруханского района «Развитие физической культуры, спорта  в Туруханском районе»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</si>
</sst>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0.000"/>
    <numFmt numFmtId="169" formatCode="_-* #,##0.000_р_._-;\-* #,##0.000_р_._-;_-* &quot;-&quot;???_р_._-;_-@_-"/>
  </numFmts>
  <fonts count="22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0"/>
      <name val="Times New Roman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2"/>
      <charset val="204"/>
    </font>
    <font>
      <b/>
      <sz val="9"/>
      <color indexed="8"/>
      <name val="Times New Roman"/>
      <family val="2"/>
      <charset val="204"/>
    </font>
    <font>
      <b/>
      <sz val="9"/>
      <name val="Times New Roman"/>
      <family val="2"/>
      <charset val="204"/>
    </font>
    <font>
      <sz val="9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9" fontId="5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5" fontId="8" fillId="0" borderId="1" xfId="2" applyNumberFormat="1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5" fontId="8" fillId="0" borderId="1" xfId="2" applyNumberFormat="1" applyFont="1" applyBorder="1" applyAlignment="1"/>
    <xf numFmtId="0" fontId="9" fillId="0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8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8" fillId="0" borderId="5" xfId="5" applyNumberFormat="1" applyFont="1" applyBorder="1" applyAlignment="1">
      <alignment horizontal="center" vertical="center"/>
    </xf>
    <xf numFmtId="0" fontId="9" fillId="0" borderId="6" xfId="5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center" vertical="center"/>
    </xf>
    <xf numFmtId="169" fontId="3" fillId="0" borderId="0" xfId="0" applyNumberFormat="1" applyFont="1" applyAlignment="1">
      <alignment vertical="center"/>
    </xf>
    <xf numFmtId="2" fontId="9" fillId="0" borderId="1" xfId="2" applyNumberFormat="1" applyFont="1" applyBorder="1" applyAlignment="1">
      <alignment horizontal="center" vertical="center"/>
    </xf>
    <xf numFmtId="167" fontId="14" fillId="0" borderId="0" xfId="2" applyNumberFormat="1" applyFont="1"/>
    <xf numFmtId="0" fontId="14" fillId="0" borderId="0" xfId="0" applyFont="1"/>
    <xf numFmtId="165" fontId="14" fillId="0" borderId="0" xfId="2" applyNumberFormat="1" applyFont="1"/>
    <xf numFmtId="165" fontId="14" fillId="0" borderId="0" xfId="0" applyNumberFormat="1" applyFont="1"/>
    <xf numFmtId="168" fontId="1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5" applyNumberFormat="1" applyFont="1" applyFill="1" applyBorder="1" applyAlignment="1">
      <alignment horizontal="center" vertical="center"/>
    </xf>
    <xf numFmtId="165" fontId="19" fillId="0" borderId="1" xfId="2" applyNumberFormat="1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left" vertical="center" wrapText="1"/>
    </xf>
    <xf numFmtId="0" fontId="21" fillId="0" borderId="1" xfId="5" applyFont="1" applyFill="1" applyBorder="1" applyAlignment="1">
      <alignment horizontal="center" vertical="center" wrapText="1"/>
    </xf>
    <xf numFmtId="165" fontId="21" fillId="0" borderId="1" xfId="2" applyNumberFormat="1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left" vertical="center" wrapText="1"/>
    </xf>
    <xf numFmtId="0" fontId="21" fillId="0" borderId="1" xfId="5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1" xfId="5" applyFont="1" applyFill="1" applyBorder="1" applyAlignment="1">
      <alignment horizontal="left" vertical="center" wrapText="1"/>
    </xf>
    <xf numFmtId="0" fontId="12" fillId="2" borderId="1" xfId="5" applyFont="1" applyFill="1" applyBorder="1" applyAlignment="1">
      <alignment vertical="center" wrapText="1"/>
    </xf>
    <xf numFmtId="165" fontId="9" fillId="2" borderId="1" xfId="2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" fontId="2" fillId="2" borderId="1" xfId="6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17" fillId="2" borderId="1" xfId="2" applyNumberFormat="1" applyFont="1" applyFill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6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7" xfId="5" applyFont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4"/>
    <cellStyle name="Обычный 3" xfId="5"/>
    <cellStyle name="Процентный" xfId="6" builtin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view="pageBreakPreview" zoomScale="89" zoomScaleNormal="70" zoomScaleSheetLayoutView="89" workbookViewId="0">
      <selection activeCell="B15" sqref="B15:N15"/>
    </sheetView>
  </sheetViews>
  <sheetFormatPr defaultColWidth="9" defaultRowHeight="15.75" x14ac:dyDescent="0.25"/>
  <cols>
    <col min="1" max="1" width="6.375" style="6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3" width="18.25" style="1" customWidth="1"/>
    <col min="14" max="14" width="19.625" style="1" customWidth="1"/>
    <col min="15" max="16384" width="9" style="1"/>
  </cols>
  <sheetData>
    <row r="1" spans="1:14" ht="18.75" x14ac:dyDescent="0.25">
      <c r="K1" s="4" t="s">
        <v>10</v>
      </c>
      <c r="L1" s="4"/>
      <c r="M1" s="25"/>
      <c r="N1" s="25"/>
    </row>
    <row r="2" spans="1:14" ht="56.25" customHeight="1" x14ac:dyDescent="0.25">
      <c r="K2" s="130" t="s">
        <v>123</v>
      </c>
      <c r="L2" s="130"/>
      <c r="M2" s="130"/>
      <c r="N2" s="130"/>
    </row>
    <row r="5" spans="1:14" ht="18.75" x14ac:dyDescent="0.25">
      <c r="A5" s="131" t="s">
        <v>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ht="18.75" x14ac:dyDescent="0.25">
      <c r="A6" s="131" t="s">
        <v>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ht="18.75" x14ac:dyDescent="0.25">
      <c r="A7" s="131" t="s">
        <v>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14" ht="18.75" x14ac:dyDescent="0.25">
      <c r="A8" s="131" t="s">
        <v>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ht="18.75" x14ac:dyDescent="0.25">
      <c r="A9" s="69"/>
      <c r="B9" s="69"/>
      <c r="C9" s="69"/>
      <c r="D9" s="69"/>
      <c r="E9" s="69"/>
      <c r="F9" s="69"/>
      <c r="G9" s="69"/>
      <c r="H9" s="69"/>
      <c r="I9" s="69"/>
      <c r="J9" s="77"/>
      <c r="K9" s="69"/>
      <c r="L9" s="82"/>
      <c r="M9" s="69"/>
      <c r="N9" s="69"/>
    </row>
    <row r="10" spans="1:14" ht="8.25" customHeight="1" x14ac:dyDescent="0.25">
      <c r="A10" s="2"/>
      <c r="D10" s="128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25">
      <c r="A11" s="126" t="s">
        <v>16</v>
      </c>
      <c r="B11" s="126" t="s">
        <v>4</v>
      </c>
      <c r="C11" s="126" t="s">
        <v>2</v>
      </c>
      <c r="D11" s="126" t="s">
        <v>62</v>
      </c>
      <c r="E11" s="126" t="s">
        <v>5</v>
      </c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ht="47.25" customHeight="1" x14ac:dyDescent="0.25">
      <c r="A12" s="126"/>
      <c r="B12" s="126"/>
      <c r="C12" s="126"/>
      <c r="D12" s="126"/>
      <c r="E12" s="126" t="s">
        <v>51</v>
      </c>
      <c r="F12" s="126" t="s">
        <v>52</v>
      </c>
      <c r="G12" s="134" t="s">
        <v>56</v>
      </c>
      <c r="H12" s="126" t="s">
        <v>48</v>
      </c>
      <c r="I12" s="126" t="s">
        <v>49</v>
      </c>
      <c r="J12" s="126" t="s">
        <v>50</v>
      </c>
      <c r="K12" s="126" t="s">
        <v>53</v>
      </c>
      <c r="L12" s="126" t="s">
        <v>130</v>
      </c>
      <c r="M12" s="126" t="s">
        <v>6</v>
      </c>
      <c r="N12" s="127"/>
    </row>
    <row r="13" spans="1:14" x14ac:dyDescent="0.25">
      <c r="A13" s="126"/>
      <c r="B13" s="126"/>
      <c r="C13" s="126"/>
      <c r="D13" s="126"/>
      <c r="E13" s="126"/>
      <c r="F13" s="126"/>
      <c r="G13" s="134"/>
      <c r="H13" s="126"/>
      <c r="I13" s="126"/>
      <c r="J13" s="126"/>
      <c r="K13" s="126"/>
      <c r="L13" s="126"/>
      <c r="M13" s="81" t="s">
        <v>54</v>
      </c>
      <c r="N13" s="81" t="s">
        <v>55</v>
      </c>
    </row>
    <row r="14" spans="1:14" x14ac:dyDescent="0.25">
      <c r="A14" s="67">
        <v>1</v>
      </c>
      <c r="B14" s="81">
        <v>2</v>
      </c>
      <c r="C14" s="81">
        <v>3</v>
      </c>
      <c r="D14" s="81">
        <v>4</v>
      </c>
      <c r="E14" s="81">
        <v>5</v>
      </c>
      <c r="F14" s="81">
        <v>6</v>
      </c>
      <c r="G14" s="81">
        <v>7</v>
      </c>
      <c r="H14" s="81">
        <v>8</v>
      </c>
      <c r="I14" s="81">
        <v>9</v>
      </c>
      <c r="J14" s="81">
        <v>10</v>
      </c>
      <c r="K14" s="81">
        <v>11</v>
      </c>
      <c r="L14" s="81">
        <v>12</v>
      </c>
      <c r="M14" s="81">
        <v>13</v>
      </c>
      <c r="N14" s="81">
        <v>14</v>
      </c>
    </row>
    <row r="15" spans="1:14" ht="44.25" customHeight="1" x14ac:dyDescent="0.25">
      <c r="A15" s="68">
        <v>1</v>
      </c>
      <c r="B15" s="132" t="s">
        <v>115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87" customHeight="1" x14ac:dyDescent="0.25">
      <c r="A16" s="54" t="s">
        <v>3</v>
      </c>
      <c r="B16" s="76" t="s">
        <v>116</v>
      </c>
      <c r="C16" s="68" t="s">
        <v>58</v>
      </c>
      <c r="D16" s="76">
        <v>2777</v>
      </c>
      <c r="E16" s="76">
        <v>4562</v>
      </c>
      <c r="F16" s="76">
        <v>4902</v>
      </c>
      <c r="G16" s="76">
        <v>4950</v>
      </c>
      <c r="H16" s="76">
        <v>5350</v>
      </c>
      <c r="I16" s="76">
        <v>5938</v>
      </c>
      <c r="J16" s="76">
        <v>6239</v>
      </c>
      <c r="K16" s="76">
        <v>6299</v>
      </c>
      <c r="L16" s="76">
        <v>6367</v>
      </c>
      <c r="M16" s="76">
        <v>6760</v>
      </c>
      <c r="N16" s="76">
        <v>6800</v>
      </c>
    </row>
    <row r="17" spans="1:14" ht="44.25" customHeight="1" x14ac:dyDescent="0.25">
      <c r="A17" s="54" t="s">
        <v>59</v>
      </c>
      <c r="B17" s="71" t="s">
        <v>117</v>
      </c>
      <c r="C17" s="68" t="s">
        <v>58</v>
      </c>
      <c r="D17" s="76">
        <v>814</v>
      </c>
      <c r="E17" s="76">
        <v>824</v>
      </c>
      <c r="F17" s="76">
        <v>723</v>
      </c>
      <c r="G17" s="76">
        <v>750</v>
      </c>
      <c r="H17" s="76">
        <v>834</v>
      </c>
      <c r="I17" s="76">
        <v>655</v>
      </c>
      <c r="J17" s="76">
        <v>718</v>
      </c>
      <c r="K17" s="76">
        <v>739</v>
      </c>
      <c r="L17" s="76">
        <v>760</v>
      </c>
      <c r="M17" s="76">
        <v>975</v>
      </c>
      <c r="N17" s="76">
        <v>1100</v>
      </c>
    </row>
    <row r="18" spans="1:14" ht="22.5" customHeight="1" x14ac:dyDescent="0.25"/>
    <row r="19" spans="1:14" ht="22.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22.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22.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ht="22.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22.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22.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22.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22.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22.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22.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ht="22.5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22.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ht="22.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ht="22.5" customHeigh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9"/>
      <c r="L32" s="59"/>
      <c r="M32" s="53"/>
      <c r="N32" s="53"/>
    </row>
    <row r="33" spans="1:14" ht="22.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ht="22.5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ht="22.5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22.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ht="22.5" customHeight="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22.5" customHeight="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22.5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</sheetData>
  <mergeCells count="21">
    <mergeCell ref="B15:N15"/>
    <mergeCell ref="G12:G13"/>
    <mergeCell ref="H12:H13"/>
    <mergeCell ref="I12:I13"/>
    <mergeCell ref="J12:J13"/>
    <mergeCell ref="L12:L13"/>
    <mergeCell ref="E11:N11"/>
    <mergeCell ref="M12:N12"/>
    <mergeCell ref="D10:N10"/>
    <mergeCell ref="K12:K13"/>
    <mergeCell ref="K2:N2"/>
    <mergeCell ref="A5:N5"/>
    <mergeCell ref="A6:N6"/>
    <mergeCell ref="A7:N7"/>
    <mergeCell ref="A8:N8"/>
    <mergeCell ref="A11:A13"/>
    <mergeCell ref="B11:B13"/>
    <mergeCell ref="C11:C13"/>
    <mergeCell ref="D11:D13"/>
    <mergeCell ref="E12:E13"/>
    <mergeCell ref="F12:F13"/>
  </mergeCells>
  <pageMargins left="0.78740157480314965" right="0.78740157480314965" top="1.1811023622047245" bottom="0.3937007874015748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3"/>
  <sheetViews>
    <sheetView view="pageBreakPreview" topLeftCell="A7" zoomScale="80" zoomScaleNormal="70" zoomScaleSheetLayoutView="80" workbookViewId="0">
      <selection activeCell="A12" sqref="A12:G12"/>
    </sheetView>
  </sheetViews>
  <sheetFormatPr defaultColWidth="9" defaultRowHeight="15.75" x14ac:dyDescent="0.25"/>
  <cols>
    <col min="1" max="1" width="4.75" style="6" customWidth="1"/>
    <col min="2" max="2" width="75" style="1" customWidth="1"/>
    <col min="3" max="3" width="16.625" style="6" customWidth="1"/>
    <col min="4" max="4" width="21" style="1" customWidth="1"/>
    <col min="5" max="5" width="18.875" style="1" customWidth="1"/>
    <col min="6" max="6" width="18.25" style="1" customWidth="1"/>
    <col min="7" max="7" width="18.5" style="1" customWidth="1"/>
    <col min="8" max="16384" width="9" style="1"/>
  </cols>
  <sheetData>
    <row r="1" spans="1:7" ht="54.75" customHeight="1" x14ac:dyDescent="0.25">
      <c r="E1" s="135" t="s">
        <v>128</v>
      </c>
      <c r="F1" s="135"/>
      <c r="G1" s="135"/>
    </row>
    <row r="2" spans="1:7" ht="23.25" customHeight="1" x14ac:dyDescent="0.25">
      <c r="A2" s="11"/>
    </row>
    <row r="3" spans="1:7" ht="18.75" hidden="1" customHeight="1" x14ac:dyDescent="0.25">
      <c r="A3" s="11"/>
    </row>
    <row r="4" spans="1:7" ht="18.75" x14ac:dyDescent="0.25">
      <c r="A4" s="131" t="s">
        <v>1</v>
      </c>
      <c r="B4" s="131"/>
      <c r="C4" s="131"/>
      <c r="D4" s="131"/>
      <c r="E4" s="131"/>
      <c r="F4" s="131"/>
      <c r="G4" s="131"/>
    </row>
    <row r="5" spans="1:7" ht="18.75" x14ac:dyDescent="0.25">
      <c r="A5" s="141" t="s">
        <v>63</v>
      </c>
      <c r="B5" s="131"/>
      <c r="C5" s="131"/>
      <c r="D5" s="131"/>
      <c r="E5" s="131"/>
      <c r="F5" s="131"/>
      <c r="G5" s="131"/>
    </row>
    <row r="6" spans="1:7" ht="36" customHeight="1" x14ac:dyDescent="0.25">
      <c r="A6" s="141" t="s">
        <v>156</v>
      </c>
      <c r="B6" s="131"/>
      <c r="C6" s="131"/>
      <c r="D6" s="131"/>
      <c r="E6" s="131"/>
      <c r="F6" s="131"/>
      <c r="G6" s="131"/>
    </row>
    <row r="7" spans="1:7" ht="10.5" customHeight="1" x14ac:dyDescent="0.25">
      <c r="A7" s="70"/>
      <c r="B7" s="69"/>
      <c r="C7" s="69"/>
      <c r="D7" s="69"/>
      <c r="E7" s="142"/>
      <c r="F7" s="142"/>
      <c r="G7" s="142"/>
    </row>
    <row r="8" spans="1:7" ht="13.5" hidden="1" customHeight="1" x14ac:dyDescent="0.25">
      <c r="A8" s="11"/>
      <c r="E8" s="75"/>
      <c r="F8" s="75"/>
      <c r="G8" s="75"/>
    </row>
    <row r="9" spans="1:7" x14ac:dyDescent="0.25">
      <c r="A9" s="126" t="s">
        <v>16</v>
      </c>
      <c r="B9" s="126" t="s">
        <v>41</v>
      </c>
      <c r="C9" s="126" t="s">
        <v>2</v>
      </c>
      <c r="D9" s="126" t="s">
        <v>42</v>
      </c>
      <c r="E9" s="83"/>
      <c r="F9" s="83" t="s">
        <v>43</v>
      </c>
      <c r="G9" s="83"/>
    </row>
    <row r="10" spans="1:7" x14ac:dyDescent="0.25">
      <c r="A10" s="126"/>
      <c r="B10" s="126"/>
      <c r="C10" s="126"/>
      <c r="D10" s="126"/>
      <c r="E10" s="84" t="s">
        <v>130</v>
      </c>
      <c r="F10" s="84" t="s">
        <v>132</v>
      </c>
      <c r="G10" s="5" t="s">
        <v>133</v>
      </c>
    </row>
    <row r="11" spans="1:7" x14ac:dyDescent="0.25">
      <c r="A11" s="12">
        <v>1</v>
      </c>
      <c r="B11" s="3">
        <v>2</v>
      </c>
      <c r="C11" s="12">
        <v>3</v>
      </c>
      <c r="D11" s="3">
        <v>4</v>
      </c>
      <c r="E11" s="3">
        <v>5</v>
      </c>
      <c r="F11" s="3">
        <v>6</v>
      </c>
      <c r="G11" s="3">
        <v>7</v>
      </c>
    </row>
    <row r="12" spans="1:7" ht="27.75" customHeight="1" x14ac:dyDescent="0.25">
      <c r="A12" s="139" t="s">
        <v>167</v>
      </c>
      <c r="B12" s="139"/>
      <c r="C12" s="139"/>
      <c r="D12" s="139"/>
      <c r="E12" s="139"/>
      <c r="F12" s="139"/>
      <c r="G12" s="140"/>
    </row>
    <row r="13" spans="1:7" ht="46.5" customHeight="1" x14ac:dyDescent="0.25">
      <c r="A13" s="46" t="s">
        <v>77</v>
      </c>
      <c r="B13" s="136" t="s">
        <v>166</v>
      </c>
      <c r="C13" s="136"/>
      <c r="D13" s="136"/>
      <c r="E13" s="136"/>
      <c r="F13" s="136"/>
      <c r="G13" s="136"/>
    </row>
    <row r="14" spans="1:7" ht="31.5" x14ac:dyDescent="0.25">
      <c r="A14" s="46" t="s">
        <v>3</v>
      </c>
      <c r="B14" s="42" t="s">
        <v>106</v>
      </c>
      <c r="C14" s="43" t="s">
        <v>61</v>
      </c>
      <c r="D14" s="43" t="s">
        <v>107</v>
      </c>
      <c r="E14" s="84">
        <v>11</v>
      </c>
      <c r="F14" s="84">
        <v>12</v>
      </c>
      <c r="G14" s="43">
        <v>13</v>
      </c>
    </row>
    <row r="15" spans="1:7" ht="31.5" x14ac:dyDescent="0.25">
      <c r="A15" s="47" t="s">
        <v>59</v>
      </c>
      <c r="B15" s="44" t="s">
        <v>109</v>
      </c>
      <c r="C15" s="43" t="s">
        <v>61</v>
      </c>
      <c r="D15" s="43" t="s">
        <v>108</v>
      </c>
      <c r="E15" s="84">
        <v>5</v>
      </c>
      <c r="F15" s="84">
        <v>5</v>
      </c>
      <c r="G15" s="43">
        <v>6</v>
      </c>
    </row>
    <row r="16" spans="1:7" ht="31.5" x14ac:dyDescent="0.25">
      <c r="A16" s="47" t="s">
        <v>113</v>
      </c>
      <c r="B16" s="44" t="s">
        <v>110</v>
      </c>
      <c r="C16" s="43" t="s">
        <v>73</v>
      </c>
      <c r="D16" s="43" t="s">
        <v>108</v>
      </c>
      <c r="E16" s="84">
        <v>35</v>
      </c>
      <c r="F16" s="84">
        <v>36</v>
      </c>
      <c r="G16" s="43">
        <v>37</v>
      </c>
    </row>
    <row r="17" spans="1:7" x14ac:dyDescent="0.25">
      <c r="A17" s="47" t="s">
        <v>83</v>
      </c>
      <c r="B17" s="136" t="s">
        <v>165</v>
      </c>
      <c r="C17" s="136"/>
      <c r="D17" s="136"/>
      <c r="E17" s="136"/>
      <c r="F17" s="136"/>
      <c r="G17" s="136"/>
    </row>
    <row r="18" spans="1:7" ht="31.5" x14ac:dyDescent="0.25">
      <c r="A18" s="47" t="s">
        <v>60</v>
      </c>
      <c r="B18" s="45" t="s">
        <v>111</v>
      </c>
      <c r="C18" s="43" t="s">
        <v>58</v>
      </c>
      <c r="D18" s="43" t="s">
        <v>108</v>
      </c>
      <c r="E18" s="84">
        <v>210</v>
      </c>
      <c r="F18" s="84">
        <v>215</v>
      </c>
      <c r="G18" s="43">
        <v>218</v>
      </c>
    </row>
    <row r="19" spans="1:7" s="119" customFormat="1" x14ac:dyDescent="0.25">
      <c r="A19" s="47" t="s">
        <v>87</v>
      </c>
      <c r="B19" s="137" t="s">
        <v>149</v>
      </c>
      <c r="C19" s="137"/>
      <c r="D19" s="137"/>
      <c r="E19" s="137"/>
      <c r="F19" s="137"/>
      <c r="G19" s="137"/>
    </row>
    <row r="20" spans="1:7" s="119" customFormat="1" ht="47.25" x14ac:dyDescent="0.25">
      <c r="A20" s="47" t="s">
        <v>70</v>
      </c>
      <c r="B20" s="115" t="s">
        <v>145</v>
      </c>
      <c r="C20" s="120" t="s">
        <v>73</v>
      </c>
      <c r="D20" s="120" t="s">
        <v>108</v>
      </c>
      <c r="E20" s="121">
        <v>15</v>
      </c>
      <c r="F20" s="122">
        <v>20</v>
      </c>
      <c r="G20" s="122">
        <v>25</v>
      </c>
    </row>
    <row r="21" spans="1:7" ht="31.5" x14ac:dyDescent="0.25">
      <c r="A21" s="47" t="s">
        <v>147</v>
      </c>
      <c r="B21" s="45" t="s">
        <v>112</v>
      </c>
      <c r="C21" s="43" t="s">
        <v>61</v>
      </c>
      <c r="D21" s="43" t="s">
        <v>108</v>
      </c>
      <c r="E21" s="84">
        <v>10</v>
      </c>
      <c r="F21" s="84">
        <v>11</v>
      </c>
      <c r="G21" s="43">
        <v>12</v>
      </c>
    </row>
    <row r="22" spans="1:7" ht="36" customHeight="1" x14ac:dyDescent="0.25">
      <c r="A22" s="47" t="s">
        <v>114</v>
      </c>
      <c r="B22" s="138" t="s">
        <v>157</v>
      </c>
      <c r="C22" s="138"/>
      <c r="D22" s="138"/>
      <c r="E22" s="138"/>
      <c r="F22" s="138"/>
      <c r="G22" s="138"/>
    </row>
    <row r="23" spans="1:7" ht="47.25" x14ac:dyDescent="0.25">
      <c r="A23" s="47" t="s">
        <v>71</v>
      </c>
      <c r="B23" s="33" t="s">
        <v>158</v>
      </c>
      <c r="C23" s="43" t="s">
        <v>58</v>
      </c>
      <c r="D23" s="43" t="s">
        <v>108</v>
      </c>
      <c r="E23" s="84">
        <v>3</v>
      </c>
      <c r="F23" s="84">
        <v>3</v>
      </c>
      <c r="G23" s="43">
        <v>3</v>
      </c>
    </row>
  </sheetData>
  <mergeCells count="14">
    <mergeCell ref="E1:G1"/>
    <mergeCell ref="B17:G17"/>
    <mergeCell ref="B19:G19"/>
    <mergeCell ref="B22:G22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0.78740157480314965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5"/>
  <sheetViews>
    <sheetView view="pageBreakPreview" zoomScale="85" zoomScaleNormal="100" zoomScaleSheetLayoutView="85" workbookViewId="0">
      <selection activeCell="J9" sqref="J9"/>
    </sheetView>
  </sheetViews>
  <sheetFormatPr defaultColWidth="9" defaultRowHeight="18.75" x14ac:dyDescent="0.25"/>
  <cols>
    <col min="1" max="1" width="4.75" style="100" customWidth="1"/>
    <col min="2" max="2" width="16.875" style="4" customWidth="1"/>
    <col min="3" max="3" width="11.25" style="4" customWidth="1"/>
    <col min="4" max="4" width="4.5" style="4" customWidth="1"/>
    <col min="5" max="5" width="4.375" style="4" customWidth="1"/>
    <col min="6" max="6" width="8.375" style="4" customWidth="1"/>
    <col min="7" max="7" width="3.125" style="4" customWidth="1"/>
    <col min="8" max="8" width="8.125" style="4" customWidth="1"/>
    <col min="9" max="9" width="10.375" style="4" customWidth="1"/>
    <col min="10" max="10" width="11.625" style="4" customWidth="1"/>
    <col min="11" max="11" width="13.75" style="4" bestFit="1" customWidth="1"/>
    <col min="12" max="16384" width="9" style="4"/>
  </cols>
  <sheetData>
    <row r="1" spans="1:10" ht="77.25" customHeight="1" x14ac:dyDescent="0.25"/>
    <row r="4" spans="1:10" x14ac:dyDescent="0.25">
      <c r="A4" s="131" t="s">
        <v>1</v>
      </c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9" customHeight="1" x14ac:dyDescent="0.25">
      <c r="A5" s="141" t="s">
        <v>155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0" x14ac:dyDescent="0.25">
      <c r="B6" s="100"/>
      <c r="C6" s="100"/>
      <c r="D6" s="100"/>
      <c r="E6" s="100"/>
      <c r="F6" s="100"/>
      <c r="G6" s="100"/>
      <c r="H6" s="142"/>
      <c r="I6" s="142"/>
      <c r="J6" s="142"/>
    </row>
    <row r="7" spans="1:10" x14ac:dyDescent="0.25">
      <c r="H7" s="101"/>
      <c r="I7" s="101"/>
      <c r="J7" s="101"/>
    </row>
    <row r="8" spans="1:10" ht="30.75" customHeight="1" x14ac:dyDescent="0.25">
      <c r="A8" s="144" t="s">
        <v>16</v>
      </c>
      <c r="B8" s="144" t="s">
        <v>44</v>
      </c>
      <c r="C8" s="144" t="s">
        <v>23</v>
      </c>
      <c r="D8" s="144" t="s">
        <v>21</v>
      </c>
      <c r="E8" s="144"/>
      <c r="F8" s="144"/>
      <c r="G8" s="144"/>
      <c r="H8" s="144" t="s">
        <v>45</v>
      </c>
      <c r="I8" s="144"/>
      <c r="J8" s="144"/>
    </row>
    <row r="9" spans="1:10" ht="52.5" customHeight="1" x14ac:dyDescent="0.25">
      <c r="A9" s="144"/>
      <c r="B9" s="144"/>
      <c r="C9" s="144"/>
      <c r="D9" s="102" t="s">
        <v>23</v>
      </c>
      <c r="E9" s="102" t="s">
        <v>24</v>
      </c>
      <c r="F9" s="102" t="s">
        <v>25</v>
      </c>
      <c r="G9" s="102" t="s">
        <v>26</v>
      </c>
      <c r="H9" s="102" t="s">
        <v>151</v>
      </c>
      <c r="I9" s="102" t="s">
        <v>152</v>
      </c>
      <c r="J9" s="102" t="s">
        <v>153</v>
      </c>
    </row>
    <row r="10" spans="1:10" x14ac:dyDescent="0.25">
      <c r="A10" s="102">
        <v>1</v>
      </c>
      <c r="B10" s="102">
        <v>2</v>
      </c>
      <c r="C10" s="102">
        <v>3</v>
      </c>
      <c r="D10" s="102">
        <v>4</v>
      </c>
      <c r="E10" s="102">
        <v>5</v>
      </c>
      <c r="F10" s="102">
        <v>6</v>
      </c>
      <c r="G10" s="102">
        <v>7</v>
      </c>
      <c r="H10" s="102">
        <v>8</v>
      </c>
      <c r="I10" s="102">
        <v>9</v>
      </c>
      <c r="J10" s="102">
        <v>10</v>
      </c>
    </row>
    <row r="11" spans="1:10" ht="48" customHeight="1" x14ac:dyDescent="0.25">
      <c r="A11" s="103" t="s">
        <v>87</v>
      </c>
      <c r="B11" s="143" t="s">
        <v>150</v>
      </c>
      <c r="C11" s="143"/>
      <c r="D11" s="143"/>
      <c r="E11" s="143"/>
      <c r="F11" s="143"/>
      <c r="G11" s="143"/>
      <c r="H11" s="104">
        <f>SUM(H13:H13)+H12</f>
        <v>84.05</v>
      </c>
      <c r="I11" s="104">
        <f t="shared" ref="I11" si="0">SUM(I13:I13)+I12</f>
        <v>19000</v>
      </c>
      <c r="J11" s="104">
        <f t="shared" ref="J11:J13" si="1">H11+I11</f>
        <v>19084.05</v>
      </c>
    </row>
    <row r="12" spans="1:10" ht="121.5" customHeight="1" x14ac:dyDescent="0.25">
      <c r="A12" s="103" t="s">
        <v>88</v>
      </c>
      <c r="B12" s="105" t="s">
        <v>154</v>
      </c>
      <c r="C12" s="106" t="s">
        <v>57</v>
      </c>
      <c r="D12" s="105"/>
      <c r="E12" s="105"/>
      <c r="F12" s="105"/>
      <c r="G12" s="105"/>
      <c r="H12" s="107">
        <v>0</v>
      </c>
      <c r="I12" s="107">
        <v>19000</v>
      </c>
      <c r="J12" s="104">
        <f t="shared" si="1"/>
        <v>19000</v>
      </c>
    </row>
    <row r="13" spans="1:10" ht="159.75" customHeight="1" x14ac:dyDescent="0.25">
      <c r="A13" s="103" t="s">
        <v>144</v>
      </c>
      <c r="B13" s="108" t="s">
        <v>89</v>
      </c>
      <c r="C13" s="106" t="s">
        <v>57</v>
      </c>
      <c r="D13" s="109">
        <v>241</v>
      </c>
      <c r="E13" s="109">
        <v>1102</v>
      </c>
      <c r="F13" s="110" t="s">
        <v>100</v>
      </c>
      <c r="G13" s="109">
        <v>244</v>
      </c>
      <c r="H13" s="107">
        <v>84.05</v>
      </c>
      <c r="I13" s="107">
        <v>0</v>
      </c>
      <c r="J13" s="104">
        <f t="shared" si="1"/>
        <v>84.05</v>
      </c>
    </row>
    <row r="14" spans="1:10" x14ac:dyDescent="0.25">
      <c r="H14" s="92"/>
    </row>
    <row r="15" spans="1:10" x14ac:dyDescent="0.25">
      <c r="H15" s="92"/>
    </row>
  </sheetData>
  <autoFilter ref="A8:J10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9">
    <mergeCell ref="B11:G11"/>
    <mergeCell ref="A4:J4"/>
    <mergeCell ref="A5:J5"/>
    <mergeCell ref="H6:J6"/>
    <mergeCell ref="A8:A9"/>
    <mergeCell ref="B8:B9"/>
    <mergeCell ref="C8:C9"/>
    <mergeCell ref="D8:G8"/>
    <mergeCell ref="H8:J8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2"/>
  <sheetViews>
    <sheetView topLeftCell="A23" zoomScale="70" zoomScaleNormal="70" zoomScaleSheetLayoutView="85" workbookViewId="0">
      <selection activeCell="L29" sqref="L29"/>
    </sheetView>
  </sheetViews>
  <sheetFormatPr defaultColWidth="9" defaultRowHeight="18.75" x14ac:dyDescent="0.25"/>
  <cols>
    <col min="1" max="1" width="4.75" style="14" customWidth="1"/>
    <col min="2" max="2" width="49.625" style="4" customWidth="1"/>
    <col min="3" max="3" width="18.5" style="4" customWidth="1"/>
    <col min="4" max="5" width="7.375" style="4" customWidth="1"/>
    <col min="6" max="6" width="17.75" style="4" customWidth="1"/>
    <col min="7" max="7" width="5.75" style="4" customWidth="1"/>
    <col min="8" max="10" width="17" style="4" bestFit="1" customWidth="1"/>
    <col min="11" max="11" width="20" style="4" customWidth="1"/>
    <col min="12" max="12" width="35.875" style="4" customWidth="1"/>
    <col min="13" max="13" width="13.75" style="4" bestFit="1" customWidth="1"/>
    <col min="14" max="16384" width="9" style="4"/>
  </cols>
  <sheetData>
    <row r="1" spans="1:13" ht="77.25" customHeight="1" x14ac:dyDescent="0.25">
      <c r="K1" s="135" t="s">
        <v>159</v>
      </c>
      <c r="L1" s="135"/>
    </row>
    <row r="4" spans="1:13" x14ac:dyDescent="0.25">
      <c r="A4" s="131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3" x14ac:dyDescent="0.25">
      <c r="A5" s="131" t="s">
        <v>129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3" x14ac:dyDescent="0.25">
      <c r="A6" s="69"/>
      <c r="B6" s="69"/>
      <c r="C6" s="69"/>
      <c r="D6" s="69"/>
      <c r="E6" s="69"/>
      <c r="F6" s="69"/>
      <c r="G6" s="69"/>
      <c r="H6" s="142"/>
      <c r="I6" s="142"/>
      <c r="J6" s="142"/>
      <c r="K6" s="69"/>
      <c r="L6" s="69"/>
    </row>
    <row r="7" spans="1:13" x14ac:dyDescent="0.25">
      <c r="H7" s="73"/>
      <c r="I7" s="73"/>
      <c r="J7" s="73"/>
    </row>
    <row r="8" spans="1:13" ht="30.75" customHeight="1" x14ac:dyDescent="0.25">
      <c r="A8" s="126" t="s">
        <v>16</v>
      </c>
      <c r="B8" s="126" t="s">
        <v>44</v>
      </c>
      <c r="C8" s="126" t="s">
        <v>23</v>
      </c>
      <c r="D8" s="126" t="s">
        <v>21</v>
      </c>
      <c r="E8" s="126"/>
      <c r="F8" s="126"/>
      <c r="G8" s="126"/>
      <c r="H8" s="126" t="s">
        <v>45</v>
      </c>
      <c r="I8" s="126"/>
      <c r="J8" s="126"/>
      <c r="K8" s="126"/>
      <c r="L8" s="126" t="s">
        <v>46</v>
      </c>
    </row>
    <row r="9" spans="1:13" ht="58.5" customHeight="1" x14ac:dyDescent="0.25">
      <c r="A9" s="126"/>
      <c r="B9" s="126"/>
      <c r="C9" s="126"/>
      <c r="D9" s="60" t="s">
        <v>23</v>
      </c>
      <c r="E9" s="60" t="s">
        <v>24</v>
      </c>
      <c r="F9" s="60" t="s">
        <v>25</v>
      </c>
      <c r="G9" s="60" t="s">
        <v>26</v>
      </c>
      <c r="H9" s="84">
        <v>2021</v>
      </c>
      <c r="I9" s="84">
        <v>2022</v>
      </c>
      <c r="J9" s="60">
        <v>2023</v>
      </c>
      <c r="K9" s="60" t="s">
        <v>47</v>
      </c>
      <c r="L9" s="126"/>
    </row>
    <row r="10" spans="1:13" x14ac:dyDescent="0.25">
      <c r="A10" s="60">
        <v>1</v>
      </c>
      <c r="B10" s="60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60">
        <v>9</v>
      </c>
      <c r="J10" s="60">
        <v>10</v>
      </c>
      <c r="K10" s="60">
        <v>11</v>
      </c>
      <c r="L10" s="60">
        <v>12</v>
      </c>
    </row>
    <row r="11" spans="1:13" x14ac:dyDescent="0.25">
      <c r="A11" s="146" t="s">
        <v>76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</row>
    <row r="12" spans="1:13" ht="52.5" customHeight="1" x14ac:dyDescent="0.25">
      <c r="A12" s="31" t="s">
        <v>77</v>
      </c>
      <c r="B12" s="146" t="s">
        <v>78</v>
      </c>
      <c r="C12" s="146"/>
      <c r="D12" s="146"/>
      <c r="E12" s="146"/>
      <c r="F12" s="146"/>
      <c r="G12" s="146"/>
      <c r="H12" s="38">
        <f>H14+H13</f>
        <v>2633.19</v>
      </c>
      <c r="I12" s="38">
        <f>SUM(I13:I14)</f>
        <v>3033.1899999999996</v>
      </c>
      <c r="J12" s="38">
        <f>SUM(J13:J14)</f>
        <v>3033.1899999999996</v>
      </c>
      <c r="K12" s="38">
        <f t="shared" ref="K12:K29" si="0">H12+I12+J12</f>
        <v>8699.57</v>
      </c>
      <c r="L12" s="32"/>
      <c r="M12" s="92"/>
    </row>
    <row r="13" spans="1:13" ht="84" customHeight="1" x14ac:dyDescent="0.25">
      <c r="A13" s="31" t="s">
        <v>3</v>
      </c>
      <c r="B13" s="63" t="s">
        <v>79</v>
      </c>
      <c r="C13" s="33" t="s">
        <v>57</v>
      </c>
      <c r="D13" s="34">
        <v>241</v>
      </c>
      <c r="E13" s="34">
        <v>1102</v>
      </c>
      <c r="F13" s="36" t="s">
        <v>97</v>
      </c>
      <c r="G13" s="34">
        <v>244</v>
      </c>
      <c r="H13" s="39">
        <v>2270.89</v>
      </c>
      <c r="I13" s="39">
        <v>2270.89</v>
      </c>
      <c r="J13" s="39">
        <v>2270.89</v>
      </c>
      <c r="K13" s="38">
        <f t="shared" si="0"/>
        <v>6812.67</v>
      </c>
      <c r="L13" s="64" t="s">
        <v>80</v>
      </c>
    </row>
    <row r="14" spans="1:13" s="16" customFormat="1" ht="67.5" customHeight="1" x14ac:dyDescent="0.25">
      <c r="A14" s="31" t="s">
        <v>59</v>
      </c>
      <c r="B14" s="65" t="s">
        <v>81</v>
      </c>
      <c r="C14" s="33" t="s">
        <v>57</v>
      </c>
      <c r="D14" s="34">
        <v>241</v>
      </c>
      <c r="E14" s="34">
        <v>1102</v>
      </c>
      <c r="F14" s="36" t="s">
        <v>98</v>
      </c>
      <c r="G14" s="34">
        <v>540</v>
      </c>
      <c r="H14" s="39">
        <v>362.3</v>
      </c>
      <c r="I14" s="39">
        <v>762.3</v>
      </c>
      <c r="J14" s="39">
        <v>762.3</v>
      </c>
      <c r="K14" s="38">
        <f t="shared" si="0"/>
        <v>1886.8999999999999</v>
      </c>
      <c r="L14" s="64" t="s">
        <v>82</v>
      </c>
    </row>
    <row r="15" spans="1:13" x14ac:dyDescent="0.25">
      <c r="A15" s="31" t="s">
        <v>83</v>
      </c>
      <c r="B15" s="146" t="s">
        <v>84</v>
      </c>
      <c r="C15" s="146"/>
      <c r="D15" s="146"/>
      <c r="E15" s="146"/>
      <c r="F15" s="146"/>
      <c r="G15" s="146"/>
      <c r="H15" s="38">
        <f>SUM(H16:H16)</f>
        <v>1689.4259999999999</v>
      </c>
      <c r="I15" s="38">
        <f>SUM(I16:I16)</f>
        <v>1962.36</v>
      </c>
      <c r="J15" s="38">
        <f>SUM(J16:J16)</f>
        <v>1962.36</v>
      </c>
      <c r="K15" s="38">
        <f t="shared" si="0"/>
        <v>5614.1459999999997</v>
      </c>
      <c r="L15" s="48"/>
    </row>
    <row r="16" spans="1:13" ht="78.75" x14ac:dyDescent="0.25">
      <c r="A16" s="31" t="s">
        <v>60</v>
      </c>
      <c r="B16" s="61" t="s">
        <v>85</v>
      </c>
      <c r="C16" s="35" t="s">
        <v>57</v>
      </c>
      <c r="D16" s="34">
        <v>241</v>
      </c>
      <c r="E16" s="34">
        <v>1102</v>
      </c>
      <c r="F16" s="36" t="s">
        <v>99</v>
      </c>
      <c r="G16" s="34">
        <v>244</v>
      </c>
      <c r="H16" s="39">
        <v>1689.4259999999999</v>
      </c>
      <c r="I16" s="39">
        <v>1962.36</v>
      </c>
      <c r="J16" s="39">
        <v>1962.36</v>
      </c>
      <c r="K16" s="38">
        <f t="shared" si="0"/>
        <v>5614.1459999999997</v>
      </c>
      <c r="L16" s="64" t="s">
        <v>86</v>
      </c>
    </row>
    <row r="17" spans="1:12" s="114" customFormat="1" ht="48" customHeight="1" x14ac:dyDescent="0.25">
      <c r="A17" s="111" t="s">
        <v>87</v>
      </c>
      <c r="B17" s="147" t="s">
        <v>150</v>
      </c>
      <c r="C17" s="147"/>
      <c r="D17" s="147"/>
      <c r="E17" s="147"/>
      <c r="F17" s="147"/>
      <c r="G17" s="147"/>
      <c r="H17" s="112">
        <f>SUM(H19:H19)+H18</f>
        <v>19084.05</v>
      </c>
      <c r="I17" s="112">
        <f t="shared" ref="I17:K17" si="1">SUM(I19:I19)+I18</f>
        <v>450.65</v>
      </c>
      <c r="J17" s="112">
        <f t="shared" si="1"/>
        <v>450.65</v>
      </c>
      <c r="K17" s="112">
        <f t="shared" si="1"/>
        <v>985.34999999999991</v>
      </c>
      <c r="L17" s="113"/>
    </row>
    <row r="18" spans="1:12" s="114" customFormat="1" ht="71.25" customHeight="1" x14ac:dyDescent="0.25">
      <c r="A18" s="111" t="s">
        <v>70</v>
      </c>
      <c r="B18" s="115" t="s">
        <v>145</v>
      </c>
      <c r="C18" s="116" t="s">
        <v>57</v>
      </c>
      <c r="D18" s="115"/>
      <c r="E18" s="115"/>
      <c r="F18" s="115"/>
      <c r="G18" s="115"/>
      <c r="H18" s="117">
        <v>19000</v>
      </c>
      <c r="I18" s="112">
        <v>0</v>
      </c>
      <c r="J18" s="112">
        <v>0</v>
      </c>
      <c r="K18" s="112">
        <v>0</v>
      </c>
      <c r="L18" s="118" t="s">
        <v>146</v>
      </c>
    </row>
    <row r="19" spans="1:12" ht="237" customHeight="1" x14ac:dyDescent="0.25">
      <c r="A19" s="31" t="s">
        <v>147</v>
      </c>
      <c r="B19" s="61" t="s">
        <v>89</v>
      </c>
      <c r="C19" s="35" t="s">
        <v>57</v>
      </c>
      <c r="D19" s="34">
        <v>241</v>
      </c>
      <c r="E19" s="34">
        <v>1102</v>
      </c>
      <c r="F19" s="36" t="s">
        <v>100</v>
      </c>
      <c r="G19" s="34">
        <v>244</v>
      </c>
      <c r="H19" s="39">
        <v>84.05</v>
      </c>
      <c r="I19" s="39">
        <v>450.65</v>
      </c>
      <c r="J19" s="39">
        <v>450.65</v>
      </c>
      <c r="K19" s="38">
        <f t="shared" si="0"/>
        <v>985.34999999999991</v>
      </c>
      <c r="L19" s="64" t="s">
        <v>121</v>
      </c>
    </row>
    <row r="20" spans="1:12" ht="43.5" customHeight="1" x14ac:dyDescent="0.25">
      <c r="A20" s="31" t="s">
        <v>114</v>
      </c>
      <c r="B20" s="146" t="s">
        <v>160</v>
      </c>
      <c r="C20" s="146"/>
      <c r="D20" s="146"/>
      <c r="E20" s="146"/>
      <c r="F20" s="146"/>
      <c r="G20" s="146"/>
      <c r="H20" s="38">
        <f>H21+H22</f>
        <v>200</v>
      </c>
      <c r="I20" s="38">
        <f>I21+I22</f>
        <v>200</v>
      </c>
      <c r="J20" s="38">
        <f>J21+J22</f>
        <v>200</v>
      </c>
      <c r="K20" s="38">
        <f t="shared" si="0"/>
        <v>600</v>
      </c>
      <c r="L20" s="49"/>
    </row>
    <row r="21" spans="1:12" ht="141.75" customHeight="1" x14ac:dyDescent="0.25">
      <c r="A21" s="62" t="s">
        <v>71</v>
      </c>
      <c r="B21" s="33" t="s">
        <v>90</v>
      </c>
      <c r="C21" s="61" t="s">
        <v>57</v>
      </c>
      <c r="D21" s="32">
        <v>241</v>
      </c>
      <c r="E21" s="32">
        <v>1102</v>
      </c>
      <c r="F21" s="36" t="s">
        <v>91</v>
      </c>
      <c r="G21" s="32">
        <v>244</v>
      </c>
      <c r="H21" s="39">
        <v>100</v>
      </c>
      <c r="I21" s="39">
        <v>100</v>
      </c>
      <c r="J21" s="39">
        <v>100</v>
      </c>
      <c r="K21" s="38">
        <f t="shared" si="0"/>
        <v>300</v>
      </c>
      <c r="L21" s="50" t="s">
        <v>92</v>
      </c>
    </row>
    <row r="22" spans="1:12" ht="63" x14ac:dyDescent="0.25">
      <c r="A22" s="62" t="s">
        <v>93</v>
      </c>
      <c r="B22" s="33" t="s">
        <v>94</v>
      </c>
      <c r="C22" s="33" t="s">
        <v>57</v>
      </c>
      <c r="D22" s="34">
        <v>241</v>
      </c>
      <c r="E22" s="34">
        <v>1102</v>
      </c>
      <c r="F22" s="36" t="s">
        <v>95</v>
      </c>
      <c r="G22" s="34">
        <v>244</v>
      </c>
      <c r="H22" s="39">
        <v>100</v>
      </c>
      <c r="I22" s="39">
        <v>100</v>
      </c>
      <c r="J22" s="39">
        <v>100</v>
      </c>
      <c r="K22" s="74">
        <f t="shared" si="0"/>
        <v>300</v>
      </c>
      <c r="L22" s="50" t="s">
        <v>122</v>
      </c>
    </row>
    <row r="23" spans="1:12" x14ac:dyDescent="0.25">
      <c r="A23" s="31" t="s">
        <v>101</v>
      </c>
      <c r="B23" s="146" t="s">
        <v>103</v>
      </c>
      <c r="C23" s="146"/>
      <c r="D23" s="146"/>
      <c r="E23" s="146"/>
      <c r="F23" s="146"/>
      <c r="G23" s="146"/>
      <c r="H23" s="38">
        <v>12244.114</v>
      </c>
      <c r="I23" s="38">
        <v>12244.114</v>
      </c>
      <c r="J23" s="38">
        <v>12244.114</v>
      </c>
      <c r="K23" s="38">
        <f t="shared" si="0"/>
        <v>36732.341999999997</v>
      </c>
      <c r="L23" s="48"/>
    </row>
    <row r="24" spans="1:12" ht="78.75" x14ac:dyDescent="0.25">
      <c r="A24" s="31" t="s">
        <v>102</v>
      </c>
      <c r="B24" s="88" t="s">
        <v>104</v>
      </c>
      <c r="C24" s="35" t="s">
        <v>57</v>
      </c>
      <c r="D24" s="34">
        <v>241</v>
      </c>
      <c r="E24" s="41">
        <v>1101</v>
      </c>
      <c r="F24" s="66" t="s">
        <v>105</v>
      </c>
      <c r="G24" s="41">
        <v>611</v>
      </c>
      <c r="H24" s="39">
        <v>12244.114</v>
      </c>
      <c r="I24" s="39">
        <v>12244.114</v>
      </c>
      <c r="J24" s="39">
        <v>12244.114</v>
      </c>
      <c r="K24" s="38">
        <f t="shared" si="0"/>
        <v>36732.341999999997</v>
      </c>
      <c r="L24" s="64" t="s">
        <v>86</v>
      </c>
    </row>
    <row r="25" spans="1:12" x14ac:dyDescent="0.25">
      <c r="A25" s="89" t="s">
        <v>134</v>
      </c>
      <c r="B25" s="161" t="s">
        <v>135</v>
      </c>
      <c r="C25" s="161"/>
      <c r="D25" s="161"/>
      <c r="E25" s="161"/>
      <c r="F25" s="161"/>
      <c r="G25" s="91"/>
      <c r="H25" s="38">
        <f>H26+H27</f>
        <v>3666.6</v>
      </c>
      <c r="I25" s="39"/>
      <c r="J25" s="39"/>
      <c r="K25" s="38">
        <f t="shared" si="0"/>
        <v>3666.6</v>
      </c>
      <c r="L25" s="90"/>
    </row>
    <row r="26" spans="1:12" ht="49.5" customHeight="1" x14ac:dyDescent="0.25">
      <c r="A26" s="31" t="s">
        <v>136</v>
      </c>
      <c r="B26" s="88" t="s">
        <v>137</v>
      </c>
      <c r="C26" s="35" t="s">
        <v>57</v>
      </c>
      <c r="D26" s="34">
        <v>241</v>
      </c>
      <c r="E26" s="41">
        <v>1102</v>
      </c>
      <c r="F26" s="66" t="s">
        <v>142</v>
      </c>
      <c r="G26" s="41">
        <v>244</v>
      </c>
      <c r="H26" s="39">
        <v>3300</v>
      </c>
      <c r="I26" s="39"/>
      <c r="J26" s="39"/>
      <c r="K26" s="38">
        <f t="shared" si="0"/>
        <v>3300</v>
      </c>
      <c r="L26" s="64" t="s">
        <v>161</v>
      </c>
    </row>
    <row r="27" spans="1:12" ht="47.25" x14ac:dyDescent="0.25">
      <c r="A27" s="31" t="s">
        <v>162</v>
      </c>
      <c r="B27" s="88" t="s">
        <v>138</v>
      </c>
      <c r="C27" s="35" t="s">
        <v>57</v>
      </c>
      <c r="D27" s="34">
        <v>241</v>
      </c>
      <c r="E27" s="41">
        <v>1102</v>
      </c>
      <c r="F27" s="66" t="s">
        <v>143</v>
      </c>
      <c r="G27" s="41">
        <v>244</v>
      </c>
      <c r="H27" s="39">
        <v>366.6</v>
      </c>
      <c r="I27" s="39"/>
      <c r="J27" s="39"/>
      <c r="K27" s="38">
        <f t="shared" si="0"/>
        <v>366.6</v>
      </c>
      <c r="L27" s="64" t="s">
        <v>161</v>
      </c>
    </row>
    <row r="28" spans="1:12" ht="31.5" customHeight="1" x14ac:dyDescent="0.25">
      <c r="A28" s="31" t="s">
        <v>163</v>
      </c>
      <c r="B28" s="148" t="s">
        <v>141</v>
      </c>
      <c r="C28" s="149"/>
      <c r="D28" s="149"/>
      <c r="E28" s="149"/>
      <c r="F28" s="149"/>
      <c r="G28" s="150"/>
      <c r="H28" s="38">
        <f>H29</f>
        <v>672.93399999999997</v>
      </c>
      <c r="I28" s="39"/>
      <c r="J28" s="39"/>
      <c r="K28" s="38">
        <f t="shared" si="0"/>
        <v>672.93399999999997</v>
      </c>
      <c r="L28" s="64"/>
    </row>
    <row r="29" spans="1:12" s="16" customFormat="1" ht="47.25" x14ac:dyDescent="0.25">
      <c r="A29" s="31" t="s">
        <v>164</v>
      </c>
      <c r="B29" s="125" t="s">
        <v>139</v>
      </c>
      <c r="C29" s="33" t="s">
        <v>57</v>
      </c>
      <c r="D29" s="34">
        <v>241</v>
      </c>
      <c r="E29" s="34">
        <v>1102</v>
      </c>
      <c r="F29" s="36" t="s">
        <v>140</v>
      </c>
      <c r="G29" s="34">
        <v>540</v>
      </c>
      <c r="H29" s="39">
        <v>672.93399999999997</v>
      </c>
      <c r="I29" s="93">
        <v>0</v>
      </c>
      <c r="J29" s="93">
        <v>0</v>
      </c>
      <c r="K29" s="39">
        <f t="shared" si="0"/>
        <v>672.93399999999997</v>
      </c>
      <c r="L29" s="64" t="s">
        <v>161</v>
      </c>
    </row>
    <row r="30" spans="1:12" x14ac:dyDescent="0.25">
      <c r="A30" s="145" t="s">
        <v>96</v>
      </c>
      <c r="B30" s="145"/>
      <c r="C30" s="145"/>
      <c r="D30" s="37"/>
      <c r="E30" s="37"/>
      <c r="F30" s="37"/>
      <c r="G30" s="37"/>
      <c r="H30" s="40">
        <f>H12+H15+H17+H20+H23+H25+H28</f>
        <v>40190.313999999998</v>
      </c>
      <c r="I30" s="40">
        <f>I12+I15+I17+I20+I23</f>
        <v>17890.313999999998</v>
      </c>
      <c r="J30" s="40">
        <f>J12+J15+J17+J20+J23</f>
        <v>17890.313999999998</v>
      </c>
      <c r="K30" s="40">
        <f>K12+K15+K17+K20+K23+K25+K28</f>
        <v>56970.941999999995</v>
      </c>
      <c r="L30" s="51"/>
    </row>
    <row r="31" spans="1:12" x14ac:dyDescent="0.25">
      <c r="H31" s="92"/>
    </row>
    <row r="32" spans="1:12" x14ac:dyDescent="0.25">
      <c r="H32" s="92"/>
    </row>
  </sheetData>
  <autoFilter ref="A8:L13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19">
    <mergeCell ref="A11:L11"/>
    <mergeCell ref="B12:G12"/>
    <mergeCell ref="K1:L1"/>
    <mergeCell ref="A4:L4"/>
    <mergeCell ref="A5:L5"/>
    <mergeCell ref="A8:A9"/>
    <mergeCell ref="B8:B9"/>
    <mergeCell ref="C8:C9"/>
    <mergeCell ref="D8:G8"/>
    <mergeCell ref="H8:K8"/>
    <mergeCell ref="L8:L9"/>
    <mergeCell ref="H6:J6"/>
    <mergeCell ref="A30:C30"/>
    <mergeCell ref="B23:G23"/>
    <mergeCell ref="B17:G17"/>
    <mergeCell ref="B20:G20"/>
    <mergeCell ref="B15:G15"/>
    <mergeCell ref="B28:G28"/>
    <mergeCell ref="B25:F25"/>
  </mergeCells>
  <pageMargins left="0.25" right="0.25" top="0.75" bottom="0.75" header="0.3" footer="0.3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17"/>
  <sheetViews>
    <sheetView view="pageBreakPreview" zoomScale="85" zoomScaleNormal="100" zoomScaleSheetLayoutView="85" workbookViewId="0">
      <selection activeCell="D2" sqref="D2:E2"/>
    </sheetView>
  </sheetViews>
  <sheetFormatPr defaultColWidth="9" defaultRowHeight="15.75" x14ac:dyDescent="0.25"/>
  <cols>
    <col min="1" max="1" width="6.625" style="6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5" ht="18.75" x14ac:dyDescent="0.25">
      <c r="D1" s="152" t="s">
        <v>131</v>
      </c>
      <c r="E1" s="152"/>
    </row>
    <row r="2" spans="1:5" ht="107.25" customHeight="1" x14ac:dyDescent="0.25">
      <c r="D2" s="130" t="s">
        <v>168</v>
      </c>
      <c r="E2" s="130"/>
    </row>
    <row r="3" spans="1:5" ht="8.25" customHeight="1" x14ac:dyDescent="0.25">
      <c r="A3" s="14"/>
    </row>
    <row r="4" spans="1:5" ht="18.75" hidden="1" x14ac:dyDescent="0.25">
      <c r="A4" s="14"/>
    </row>
    <row r="5" spans="1:5" ht="18.75" x14ac:dyDescent="0.25">
      <c r="A5" s="131" t="s">
        <v>0</v>
      </c>
      <c r="B5" s="131"/>
      <c r="C5" s="131"/>
      <c r="D5" s="131"/>
      <c r="E5" s="131"/>
    </row>
    <row r="6" spans="1:5" ht="18.75" x14ac:dyDescent="0.25">
      <c r="A6" s="131" t="s">
        <v>126</v>
      </c>
      <c r="B6" s="131"/>
      <c r="C6" s="131"/>
      <c r="D6" s="131"/>
      <c r="E6" s="131"/>
    </row>
    <row r="7" spans="1:5" ht="18.75" x14ac:dyDescent="0.25">
      <c r="A7" s="131" t="s">
        <v>127</v>
      </c>
      <c r="B7" s="131"/>
      <c r="C7" s="131"/>
      <c r="D7" s="131"/>
      <c r="E7" s="131"/>
    </row>
    <row r="8" spans="1:5" ht="18.75" x14ac:dyDescent="0.25">
      <c r="A8" s="131" t="s">
        <v>169</v>
      </c>
      <c r="B8" s="131"/>
      <c r="C8" s="131"/>
      <c r="D8" s="131"/>
      <c r="E8" s="131"/>
    </row>
    <row r="9" spans="1:5" ht="4.5" customHeight="1" x14ac:dyDescent="0.25">
      <c r="A9" s="131"/>
      <c r="B9" s="131"/>
      <c r="C9" s="131"/>
      <c r="D9" s="131"/>
      <c r="E9" s="131"/>
    </row>
    <row r="10" spans="1:5" ht="18.75" hidden="1" x14ac:dyDescent="0.25">
      <c r="A10" s="14"/>
    </row>
    <row r="11" spans="1:5" ht="63" x14ac:dyDescent="0.25">
      <c r="A11" s="18" t="s">
        <v>16</v>
      </c>
      <c r="B11" s="18" t="s">
        <v>11</v>
      </c>
      <c r="C11" s="18" t="s">
        <v>12</v>
      </c>
      <c r="D11" s="18" t="s">
        <v>13</v>
      </c>
      <c r="E11" s="18" t="s">
        <v>14</v>
      </c>
    </row>
    <row r="12" spans="1:5" x14ac:dyDescent="0.25">
      <c r="A12" s="18">
        <v>1</v>
      </c>
      <c r="B12" s="18">
        <v>2</v>
      </c>
      <c r="C12" s="18">
        <v>3</v>
      </c>
      <c r="D12" s="18">
        <v>4</v>
      </c>
      <c r="E12" s="18">
        <v>5</v>
      </c>
    </row>
    <row r="13" spans="1:5" ht="46.5" customHeight="1" x14ac:dyDescent="0.25">
      <c r="A13" s="19">
        <v>1</v>
      </c>
      <c r="B13" s="153" t="s">
        <v>124</v>
      </c>
      <c r="C13" s="153"/>
      <c r="D13" s="153"/>
      <c r="E13" s="153"/>
    </row>
    <row r="14" spans="1:5" ht="36" customHeight="1" x14ac:dyDescent="0.25">
      <c r="A14" s="126" t="s">
        <v>3</v>
      </c>
      <c r="B14" s="154" t="s">
        <v>74</v>
      </c>
      <c r="C14" s="154"/>
      <c r="D14" s="154"/>
      <c r="E14" s="154"/>
    </row>
    <row r="15" spans="1:5" ht="30" customHeight="1" x14ac:dyDescent="0.25">
      <c r="A15" s="126"/>
      <c r="B15" s="151" t="s">
        <v>173</v>
      </c>
      <c r="C15" s="151"/>
      <c r="D15" s="151"/>
      <c r="E15" s="151"/>
    </row>
    <row r="16" spans="1:5" ht="78.75" x14ac:dyDescent="0.25">
      <c r="A16" s="29" t="s">
        <v>72</v>
      </c>
      <c r="B16" s="55" t="s">
        <v>170</v>
      </c>
      <c r="C16" s="55" t="s">
        <v>172</v>
      </c>
      <c r="D16" s="56" t="s">
        <v>118</v>
      </c>
      <c r="E16" s="57" t="s">
        <v>171</v>
      </c>
    </row>
    <row r="17" spans="2:5" x14ac:dyDescent="0.25">
      <c r="B17" s="58"/>
      <c r="C17" s="58"/>
      <c r="D17" s="58"/>
      <c r="E17" s="58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0"/>
  <sheetViews>
    <sheetView view="pageBreakPreview" zoomScale="70" zoomScaleNormal="85" zoomScaleSheetLayoutView="70" workbookViewId="0">
      <selection activeCell="J2" sqref="J2:L2"/>
    </sheetView>
  </sheetViews>
  <sheetFormatPr defaultColWidth="9" defaultRowHeight="15.75" x14ac:dyDescent="0.25"/>
  <cols>
    <col min="1" max="1" width="4.875" style="6" customWidth="1"/>
    <col min="2" max="2" width="26.125" style="1" customWidth="1"/>
    <col min="3" max="3" width="39.5" style="1" customWidth="1"/>
    <col min="4" max="4" width="33.375" style="1" customWidth="1"/>
    <col min="5" max="5" width="9" style="6"/>
    <col min="6" max="8" width="9" style="1"/>
    <col min="9" max="9" width="17.875" style="119" customWidth="1"/>
    <col min="10" max="10" width="17.125" style="1" customWidth="1"/>
    <col min="11" max="11" width="15.75" style="1" customWidth="1"/>
    <col min="12" max="12" width="18.125" style="1" bestFit="1" customWidth="1"/>
    <col min="13" max="16384" width="9" style="1"/>
  </cols>
  <sheetData>
    <row r="1" spans="1:12" ht="15.75" customHeight="1" x14ac:dyDescent="0.25">
      <c r="J1" s="13" t="s">
        <v>119</v>
      </c>
      <c r="K1" s="13"/>
      <c r="L1" s="24"/>
    </row>
    <row r="2" spans="1:12" ht="64.5" customHeight="1" x14ac:dyDescent="0.25">
      <c r="J2" s="130" t="s">
        <v>174</v>
      </c>
      <c r="K2" s="130"/>
      <c r="L2" s="130"/>
    </row>
    <row r="3" spans="1:12" ht="18.75" x14ac:dyDescent="0.25">
      <c r="A3" s="14"/>
    </row>
    <row r="4" spans="1:12" ht="18.75" x14ac:dyDescent="0.25">
      <c r="A4" s="14"/>
    </row>
    <row r="5" spans="1:12" ht="18.75" x14ac:dyDescent="0.25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ht="18.75" x14ac:dyDescent="0.25">
      <c r="A6" s="131" t="s">
        <v>68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18.75" x14ac:dyDescent="0.25">
      <c r="A7" s="131" t="s">
        <v>69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ht="18.75" x14ac:dyDescent="0.25">
      <c r="A8" s="131" t="s">
        <v>33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ht="18.75" x14ac:dyDescent="0.25">
      <c r="A9" s="14"/>
      <c r="I9" s="142"/>
      <c r="J9" s="142"/>
      <c r="K9" s="142"/>
    </row>
    <row r="10" spans="1:12" ht="18.75" x14ac:dyDescent="0.25">
      <c r="I10" s="123"/>
      <c r="J10" s="73"/>
      <c r="K10" s="73"/>
      <c r="L10" s="7" t="s">
        <v>17</v>
      </c>
    </row>
    <row r="11" spans="1:12" ht="60" customHeight="1" x14ac:dyDescent="0.25">
      <c r="A11" s="126" t="s">
        <v>16</v>
      </c>
      <c r="B11" s="126" t="s">
        <v>30</v>
      </c>
      <c r="C11" s="126" t="s">
        <v>31</v>
      </c>
      <c r="D11" s="126" t="s">
        <v>20</v>
      </c>
      <c r="E11" s="126" t="s">
        <v>21</v>
      </c>
      <c r="F11" s="126"/>
      <c r="G11" s="126"/>
      <c r="H11" s="126"/>
      <c r="I11" s="120" t="s">
        <v>130</v>
      </c>
      <c r="J11" s="85" t="s">
        <v>132</v>
      </c>
      <c r="K11" s="5" t="s">
        <v>133</v>
      </c>
      <c r="L11" s="126" t="s">
        <v>22</v>
      </c>
    </row>
    <row r="12" spans="1:12" ht="49.5" customHeight="1" x14ac:dyDescent="0.25">
      <c r="A12" s="126"/>
      <c r="B12" s="126"/>
      <c r="C12" s="126"/>
      <c r="D12" s="126"/>
      <c r="E12" s="15" t="s">
        <v>23</v>
      </c>
      <c r="F12" s="3" t="s">
        <v>24</v>
      </c>
      <c r="G12" s="3" t="s">
        <v>25</v>
      </c>
      <c r="H12" s="3" t="s">
        <v>26</v>
      </c>
      <c r="I12" s="120" t="s">
        <v>27</v>
      </c>
      <c r="J12" s="3" t="s">
        <v>27</v>
      </c>
      <c r="K12" s="3" t="s">
        <v>27</v>
      </c>
      <c r="L12" s="126"/>
    </row>
    <row r="13" spans="1:12" x14ac:dyDescent="0.25">
      <c r="A13" s="15">
        <v>1</v>
      </c>
      <c r="B13" s="3">
        <v>2</v>
      </c>
      <c r="C13" s="3">
        <v>3</v>
      </c>
      <c r="D13" s="3">
        <v>4</v>
      </c>
      <c r="E13" s="15">
        <v>5</v>
      </c>
      <c r="F13" s="3">
        <v>6</v>
      </c>
      <c r="G13" s="3">
        <v>7</v>
      </c>
      <c r="H13" s="3">
        <v>8</v>
      </c>
      <c r="I13" s="120">
        <v>9</v>
      </c>
      <c r="J13" s="3">
        <v>10</v>
      </c>
      <c r="K13" s="3">
        <v>11</v>
      </c>
      <c r="L13" s="3">
        <v>12</v>
      </c>
    </row>
    <row r="14" spans="1:12" s="20" customFormat="1" ht="47.25" x14ac:dyDescent="0.25">
      <c r="A14" s="157">
        <v>1</v>
      </c>
      <c r="B14" s="158" t="s">
        <v>36</v>
      </c>
      <c r="C14" s="158" t="s">
        <v>125</v>
      </c>
      <c r="D14" s="78" t="s">
        <v>67</v>
      </c>
      <c r="E14" s="79" t="s">
        <v>28</v>
      </c>
      <c r="F14" s="79" t="s">
        <v>28</v>
      </c>
      <c r="G14" s="79" t="s">
        <v>28</v>
      </c>
      <c r="H14" s="79" t="s">
        <v>28</v>
      </c>
      <c r="I14" s="124">
        <f>I18</f>
        <v>40190.313999999998</v>
      </c>
      <c r="J14" s="80">
        <f t="shared" ref="J14:K14" si="0">J18</f>
        <v>17890.313999999998</v>
      </c>
      <c r="K14" s="80">
        <f t="shared" si="0"/>
        <v>17890.313999999998</v>
      </c>
      <c r="L14" s="80">
        <f>SUM(I14:K14)</f>
        <v>75970.941999999995</v>
      </c>
    </row>
    <row r="15" spans="1:12" s="20" customFormat="1" x14ac:dyDescent="0.25">
      <c r="A15" s="157"/>
      <c r="B15" s="158"/>
      <c r="C15" s="158"/>
      <c r="D15" s="78" t="s">
        <v>29</v>
      </c>
      <c r="E15" s="79"/>
      <c r="F15" s="79" t="s">
        <v>28</v>
      </c>
      <c r="G15" s="79" t="s">
        <v>28</v>
      </c>
      <c r="H15" s="79" t="s">
        <v>28</v>
      </c>
      <c r="I15" s="124"/>
      <c r="J15" s="87"/>
      <c r="K15" s="80"/>
      <c r="L15" s="80">
        <f>SUM(I15:K15)</f>
        <v>0</v>
      </c>
    </row>
    <row r="16" spans="1:12" s="20" customFormat="1" ht="31.5" x14ac:dyDescent="0.25">
      <c r="A16" s="157"/>
      <c r="B16" s="158"/>
      <c r="C16" s="158"/>
      <c r="D16" s="78" t="s">
        <v>57</v>
      </c>
      <c r="E16" s="79">
        <v>241</v>
      </c>
      <c r="F16" s="79" t="s">
        <v>28</v>
      </c>
      <c r="G16" s="79" t="s">
        <v>28</v>
      </c>
      <c r="H16" s="79" t="s">
        <v>28</v>
      </c>
      <c r="I16" s="124">
        <f>I20</f>
        <v>40190.313999999998</v>
      </c>
      <c r="J16" s="87">
        <f>J20</f>
        <v>17890.313999999998</v>
      </c>
      <c r="K16" s="80">
        <f>K20</f>
        <v>17890.313999999998</v>
      </c>
      <c r="L16" s="80">
        <f>SUM(I16:K16)</f>
        <v>75970.941999999995</v>
      </c>
    </row>
    <row r="17" spans="1:12" s="20" customFormat="1" x14ac:dyDescent="0.25">
      <c r="A17" s="157"/>
      <c r="B17" s="158"/>
      <c r="C17" s="158"/>
      <c r="D17" s="78"/>
      <c r="E17" s="79"/>
      <c r="F17" s="79"/>
      <c r="G17" s="79"/>
      <c r="H17" s="79"/>
      <c r="I17" s="124"/>
      <c r="J17" s="87"/>
      <c r="K17" s="80"/>
      <c r="L17" s="80"/>
    </row>
    <row r="18" spans="1:12" s="20" customFormat="1" ht="47.25" x14ac:dyDescent="0.25">
      <c r="A18" s="155" t="s">
        <v>3</v>
      </c>
      <c r="B18" s="156" t="s">
        <v>15</v>
      </c>
      <c r="C18" s="156" t="s">
        <v>75</v>
      </c>
      <c r="D18" s="21" t="s">
        <v>32</v>
      </c>
      <c r="E18" s="17"/>
      <c r="F18" s="17" t="s">
        <v>28</v>
      </c>
      <c r="G18" s="17" t="s">
        <v>28</v>
      </c>
      <c r="H18" s="17" t="s">
        <v>28</v>
      </c>
      <c r="I18" s="124">
        <f>I20</f>
        <v>40190.313999999998</v>
      </c>
      <c r="J18" s="72">
        <f>J20</f>
        <v>17890.313999999998</v>
      </c>
      <c r="K18" s="28">
        <f>K20</f>
        <v>17890.313999999998</v>
      </c>
      <c r="L18" s="28">
        <f>SUM(I18:K18)</f>
        <v>75970.941999999995</v>
      </c>
    </row>
    <row r="19" spans="1:12" s="20" customFormat="1" x14ac:dyDescent="0.25">
      <c r="A19" s="155"/>
      <c r="B19" s="156"/>
      <c r="C19" s="156"/>
      <c r="D19" s="21" t="s">
        <v>29</v>
      </c>
      <c r="E19" s="17"/>
      <c r="F19" s="17" t="s">
        <v>28</v>
      </c>
      <c r="G19" s="17" t="s">
        <v>28</v>
      </c>
      <c r="H19" s="17" t="s">
        <v>28</v>
      </c>
      <c r="I19" s="124"/>
      <c r="J19" s="72"/>
      <c r="K19" s="28"/>
      <c r="L19" s="72">
        <v>0</v>
      </c>
    </row>
    <row r="20" spans="1:12" s="20" customFormat="1" ht="31.5" x14ac:dyDescent="0.25">
      <c r="A20" s="155"/>
      <c r="B20" s="156"/>
      <c r="C20" s="156"/>
      <c r="D20" s="30" t="s">
        <v>57</v>
      </c>
      <c r="E20" s="17">
        <v>241</v>
      </c>
      <c r="F20" s="17" t="s">
        <v>28</v>
      </c>
      <c r="G20" s="17" t="s">
        <v>28</v>
      </c>
      <c r="H20" s="17" t="s">
        <v>28</v>
      </c>
      <c r="I20" s="124">
        <f>'пр к ПП1'!H30</f>
        <v>40190.313999999998</v>
      </c>
      <c r="J20" s="80">
        <f>'пр к ПП1'!I30</f>
        <v>17890.313999999998</v>
      </c>
      <c r="K20" s="80">
        <f>'пр к ПП1'!J30</f>
        <v>17890.313999999998</v>
      </c>
      <c r="L20" s="28">
        <f>SUM(I20:K20)</f>
        <v>75970.941999999995</v>
      </c>
    </row>
  </sheetData>
  <mergeCells count="18">
    <mergeCell ref="B14:B17"/>
    <mergeCell ref="C14:C17"/>
    <mergeCell ref="A18:A20"/>
    <mergeCell ref="B18:B20"/>
    <mergeCell ref="C18:C20"/>
    <mergeCell ref="A14:A17"/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</mergeCells>
  <pageMargins left="0.78740157480314965" right="0.78740157480314965" top="1.1811023622047245" bottom="0.39370078740157483" header="0.31496062992125984" footer="0.31496062992125984"/>
  <pageSetup paperSize="9" scale="58" orientation="landscape" r:id="rId1"/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26"/>
  <sheetViews>
    <sheetView tabSelected="1" view="pageBreakPreview" topLeftCell="C1" zoomScale="70" zoomScaleNormal="100" zoomScaleSheetLayoutView="70" workbookViewId="0">
      <selection activeCell="M2" sqref="M2:O2"/>
    </sheetView>
  </sheetViews>
  <sheetFormatPr defaultColWidth="9" defaultRowHeight="18.75" x14ac:dyDescent="0.3"/>
  <cols>
    <col min="1" max="1" width="5.375" style="23" customWidth="1"/>
    <col min="2" max="2" width="34.875" style="8" customWidth="1"/>
    <col min="3" max="3" width="44.25" style="8" customWidth="1"/>
    <col min="4" max="4" width="42.25" style="8" customWidth="1"/>
    <col min="5" max="10" width="21.625" style="8" hidden="1" customWidth="1"/>
    <col min="11" max="11" width="42.25" style="8" hidden="1" customWidth="1"/>
    <col min="12" max="12" width="18.375" style="8" customWidth="1"/>
    <col min="13" max="13" width="21.125" style="8" customWidth="1"/>
    <col min="14" max="14" width="17.125" style="8" customWidth="1"/>
    <col min="15" max="15" width="20.5" style="8" customWidth="1"/>
    <col min="16" max="16" width="17.75" style="8" customWidth="1"/>
    <col min="17" max="17" width="19.75" style="27" customWidth="1"/>
    <col min="18" max="18" width="16.625" style="8" customWidth="1"/>
    <col min="19" max="19" width="31.125" style="8" customWidth="1"/>
    <col min="20" max="20" width="9" style="8"/>
    <col min="21" max="21" width="25.25" style="8" customWidth="1"/>
    <col min="22" max="22" width="15.875" style="8" customWidth="1"/>
    <col min="23" max="16384" width="9" style="8"/>
  </cols>
  <sheetData>
    <row r="1" spans="1:21" x14ac:dyDescent="0.3">
      <c r="M1" s="13" t="s">
        <v>120</v>
      </c>
    </row>
    <row r="2" spans="1:21" ht="61.5" customHeight="1" x14ac:dyDescent="0.3">
      <c r="M2" s="130" t="s">
        <v>175</v>
      </c>
      <c r="N2" s="130"/>
      <c r="O2" s="130"/>
    </row>
    <row r="3" spans="1:21" x14ac:dyDescent="0.3">
      <c r="A3" s="14"/>
    </row>
    <row r="4" spans="1:21" x14ac:dyDescent="0.3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21" x14ac:dyDescent="0.3">
      <c r="A5" s="131" t="s">
        <v>148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21" x14ac:dyDescent="0.3">
      <c r="A6" s="131" t="s">
        <v>38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21" x14ac:dyDescent="0.3">
      <c r="A7" s="131" t="s">
        <v>39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21" x14ac:dyDescent="0.3">
      <c r="A8" s="131" t="s">
        <v>40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21" x14ac:dyDescent="0.3">
      <c r="L9" s="73"/>
      <c r="M9" s="73"/>
      <c r="N9" s="73"/>
      <c r="O9" s="7" t="s">
        <v>17</v>
      </c>
    </row>
    <row r="10" spans="1:21" ht="30.75" customHeight="1" x14ac:dyDescent="0.3">
      <c r="A10" s="126" t="s">
        <v>16</v>
      </c>
      <c r="B10" s="126" t="s">
        <v>30</v>
      </c>
      <c r="C10" s="126" t="s">
        <v>31</v>
      </c>
      <c r="D10" s="126" t="s">
        <v>35</v>
      </c>
      <c r="E10" s="99"/>
      <c r="F10" s="99"/>
      <c r="G10" s="99"/>
      <c r="H10" s="99"/>
      <c r="I10" s="99"/>
      <c r="J10" s="99"/>
      <c r="K10" s="99"/>
      <c r="L10" s="86" t="s">
        <v>130</v>
      </c>
      <c r="M10" s="86" t="s">
        <v>132</v>
      </c>
      <c r="N10" s="67" t="s">
        <v>133</v>
      </c>
      <c r="O10" s="126" t="s">
        <v>22</v>
      </c>
      <c r="Q10" s="94">
        <v>2014</v>
      </c>
      <c r="R10" s="95">
        <v>2015</v>
      </c>
      <c r="S10" s="95">
        <v>2016</v>
      </c>
      <c r="T10" s="95"/>
      <c r="U10" s="95"/>
    </row>
    <row r="11" spans="1:21" ht="43.5" customHeight="1" x14ac:dyDescent="0.3">
      <c r="A11" s="126"/>
      <c r="B11" s="126"/>
      <c r="C11" s="126"/>
      <c r="D11" s="126"/>
      <c r="E11" s="99"/>
      <c r="F11" s="99"/>
      <c r="G11" s="99"/>
      <c r="H11" s="99"/>
      <c r="I11" s="99"/>
      <c r="J11" s="99"/>
      <c r="K11" s="99"/>
      <c r="L11" s="67" t="s">
        <v>27</v>
      </c>
      <c r="M11" s="67" t="s">
        <v>27</v>
      </c>
      <c r="N11" s="67" t="s">
        <v>27</v>
      </c>
      <c r="O11" s="126"/>
      <c r="Q11" s="96"/>
      <c r="R11" s="95"/>
      <c r="S11" s="95"/>
      <c r="T11" s="95"/>
      <c r="U11" s="95"/>
    </row>
    <row r="12" spans="1:21" x14ac:dyDescent="0.3">
      <c r="A12" s="67">
        <v>1</v>
      </c>
      <c r="B12" s="67">
        <v>2</v>
      </c>
      <c r="C12" s="67">
        <v>3</v>
      </c>
      <c r="D12" s="67">
        <v>4</v>
      </c>
      <c r="E12" s="99"/>
      <c r="F12" s="99"/>
      <c r="G12" s="99"/>
      <c r="H12" s="99"/>
      <c r="I12" s="99"/>
      <c r="J12" s="99"/>
      <c r="K12" s="99"/>
      <c r="L12" s="67">
        <v>5</v>
      </c>
      <c r="M12" s="67">
        <v>6</v>
      </c>
      <c r="N12" s="67">
        <v>7</v>
      </c>
      <c r="O12" s="67">
        <v>8</v>
      </c>
      <c r="Q12" s="96"/>
      <c r="R12" s="95"/>
      <c r="S12" s="95"/>
      <c r="T12" s="95"/>
      <c r="U12" s="95"/>
    </row>
    <row r="13" spans="1:21" x14ac:dyDescent="0.3">
      <c r="A13" s="159">
        <v>1</v>
      </c>
      <c r="B13" s="160" t="s">
        <v>36</v>
      </c>
      <c r="C13" s="159" t="str">
        <f>'пр 3 к МП'!C14</f>
        <v>Развитие физической культуры, спорта в Туруханском районе</v>
      </c>
      <c r="D13" s="52" t="s">
        <v>34</v>
      </c>
      <c r="E13" s="52"/>
      <c r="F13" s="52"/>
      <c r="G13" s="52"/>
      <c r="H13" s="52"/>
      <c r="I13" s="52"/>
      <c r="J13" s="52"/>
      <c r="K13" s="52"/>
      <c r="L13" s="26">
        <f>'пр 3 к МП'!I14</f>
        <v>40190.313999999998</v>
      </c>
      <c r="M13" s="26">
        <f>M17</f>
        <v>17890.313999999998</v>
      </c>
      <c r="N13" s="26">
        <f>N17</f>
        <v>17890.313999999998</v>
      </c>
      <c r="O13" s="26">
        <f>SUM(L13:N13)</f>
        <v>75970.941999999995</v>
      </c>
      <c r="Q13" s="96">
        <f>SUM(Q16:Q17)</f>
        <v>61774.067000000003</v>
      </c>
      <c r="R13" s="96">
        <f>SUM(R16:R17)</f>
        <v>7699.4860000000008</v>
      </c>
      <c r="S13" s="96">
        <f>SUM(S16:S17)</f>
        <v>24013.663</v>
      </c>
      <c r="T13" s="95"/>
      <c r="U13" s="97">
        <f>SUM(U16:U17)</f>
        <v>166158.158</v>
      </c>
    </row>
    <row r="14" spans="1:21" x14ac:dyDescent="0.3">
      <c r="A14" s="159"/>
      <c r="B14" s="160"/>
      <c r="C14" s="159"/>
      <c r="D14" s="52" t="s">
        <v>18</v>
      </c>
      <c r="E14" s="52"/>
      <c r="F14" s="52"/>
      <c r="G14" s="52"/>
      <c r="H14" s="52"/>
      <c r="I14" s="52"/>
      <c r="J14" s="52"/>
      <c r="K14" s="52"/>
      <c r="L14" s="22"/>
      <c r="M14" s="22"/>
      <c r="N14" s="22"/>
      <c r="O14" s="22"/>
      <c r="Q14" s="96"/>
      <c r="R14" s="95"/>
      <c r="S14" s="95"/>
      <c r="T14" s="95"/>
      <c r="U14" s="97"/>
    </row>
    <row r="15" spans="1:21" x14ac:dyDescent="0.3">
      <c r="A15" s="159"/>
      <c r="B15" s="160"/>
      <c r="C15" s="159"/>
      <c r="D15" s="9" t="s">
        <v>64</v>
      </c>
      <c r="E15" s="9"/>
      <c r="F15" s="9"/>
      <c r="G15" s="9"/>
      <c r="H15" s="9"/>
      <c r="I15" s="9"/>
      <c r="J15" s="9"/>
      <c r="K15" s="9"/>
      <c r="L15" s="28">
        <v>0</v>
      </c>
      <c r="M15" s="28">
        <v>0</v>
      </c>
      <c r="N15" s="28">
        <v>0</v>
      </c>
      <c r="O15" s="22">
        <v>0</v>
      </c>
      <c r="Q15" s="96"/>
      <c r="R15" s="95"/>
      <c r="S15" s="95"/>
      <c r="T15" s="95"/>
      <c r="U15" s="97"/>
    </row>
    <row r="16" spans="1:21" x14ac:dyDescent="0.3">
      <c r="A16" s="159"/>
      <c r="B16" s="160"/>
      <c r="C16" s="159"/>
      <c r="D16" s="52" t="s">
        <v>65</v>
      </c>
      <c r="E16" s="52"/>
      <c r="F16" s="52"/>
      <c r="G16" s="52"/>
      <c r="H16" s="52"/>
      <c r="I16" s="52"/>
      <c r="J16" s="52"/>
      <c r="K16" s="52"/>
      <c r="L16" s="28">
        <v>3300</v>
      </c>
      <c r="M16" s="28">
        <v>0</v>
      </c>
      <c r="N16" s="28">
        <v>0</v>
      </c>
      <c r="O16" s="22">
        <v>0</v>
      </c>
      <c r="Q16" s="96">
        <v>711.15</v>
      </c>
      <c r="R16" s="95">
        <v>409</v>
      </c>
      <c r="S16" s="95">
        <v>6098.1</v>
      </c>
      <c r="T16" s="95"/>
      <c r="U16" s="97">
        <f>SUM(O16:S16)</f>
        <v>7218.25</v>
      </c>
    </row>
    <row r="17" spans="1:21" x14ac:dyDescent="0.3">
      <c r="A17" s="159"/>
      <c r="B17" s="160"/>
      <c r="C17" s="159"/>
      <c r="D17" s="52" t="s">
        <v>37</v>
      </c>
      <c r="E17" s="52"/>
      <c r="F17" s="52"/>
      <c r="G17" s="52"/>
      <c r="H17" s="52"/>
      <c r="I17" s="52"/>
      <c r="J17" s="52"/>
      <c r="K17" s="52"/>
      <c r="L17" s="26">
        <f>L13-L16</f>
        <v>36890.313999999998</v>
      </c>
      <c r="M17" s="26">
        <f>'пр 3 к МП'!J16</f>
        <v>17890.313999999998</v>
      </c>
      <c r="N17" s="26">
        <f>'пр 3 к МП'!K16</f>
        <v>17890.313999999998</v>
      </c>
      <c r="O17" s="22">
        <f>SUM(L17:N17)</f>
        <v>72670.941999999995</v>
      </c>
      <c r="Q17" s="96">
        <v>61062.917000000001</v>
      </c>
      <c r="R17" s="95">
        <v>7290.4860000000008</v>
      </c>
      <c r="S17" s="95">
        <v>17915.562999999998</v>
      </c>
      <c r="T17" s="95"/>
      <c r="U17" s="97">
        <f>SUM(O17:S17)</f>
        <v>158939.908</v>
      </c>
    </row>
    <row r="18" spans="1:21" ht="32.25" x14ac:dyDescent="0.3">
      <c r="A18" s="159"/>
      <c r="B18" s="160"/>
      <c r="C18" s="159"/>
      <c r="D18" s="10" t="s">
        <v>66</v>
      </c>
      <c r="E18" s="10"/>
      <c r="F18" s="10"/>
      <c r="G18" s="10"/>
      <c r="H18" s="10"/>
      <c r="I18" s="10"/>
      <c r="J18" s="10"/>
      <c r="K18" s="10"/>
      <c r="L18" s="28">
        <v>0</v>
      </c>
      <c r="M18" s="28">
        <v>0</v>
      </c>
      <c r="N18" s="28">
        <v>0</v>
      </c>
      <c r="O18" s="22">
        <v>0</v>
      </c>
      <c r="Q18" s="96"/>
      <c r="R18" s="95"/>
      <c r="S18" s="95"/>
      <c r="T18" s="95"/>
      <c r="U18" s="97"/>
    </row>
    <row r="19" spans="1:21" x14ac:dyDescent="0.3">
      <c r="A19" s="159"/>
      <c r="B19" s="160"/>
      <c r="C19" s="159"/>
      <c r="D19" s="52" t="s">
        <v>19</v>
      </c>
      <c r="E19" s="52"/>
      <c r="F19" s="52"/>
      <c r="G19" s="52"/>
      <c r="H19" s="52"/>
      <c r="I19" s="52"/>
      <c r="J19" s="52"/>
      <c r="K19" s="52"/>
      <c r="L19" s="28">
        <v>0</v>
      </c>
      <c r="M19" s="28">
        <v>0</v>
      </c>
      <c r="N19" s="28">
        <v>0</v>
      </c>
      <c r="O19" s="22">
        <f t="shared" ref="O19:O20" si="0">SUM(L19:N19)</f>
        <v>0</v>
      </c>
      <c r="Q19" s="96"/>
      <c r="R19" s="95"/>
      <c r="S19" s="95"/>
      <c r="T19" s="95"/>
      <c r="U19" s="95"/>
    </row>
    <row r="20" spans="1:21" x14ac:dyDescent="0.3">
      <c r="A20" s="159" t="s">
        <v>3</v>
      </c>
      <c r="B20" s="160" t="s">
        <v>15</v>
      </c>
      <c r="C20" s="159" t="str">
        <f>'пр 3 к МП'!C18</f>
        <v>Развитие массовой физической культуры и спорта</v>
      </c>
      <c r="D20" s="52" t="s">
        <v>34</v>
      </c>
      <c r="E20" s="52"/>
      <c r="F20" s="52"/>
      <c r="G20" s="52"/>
      <c r="H20" s="52"/>
      <c r="I20" s="52"/>
      <c r="J20" s="52"/>
      <c r="K20" s="52"/>
      <c r="L20" s="26">
        <f>'пр 3 к МП'!I18</f>
        <v>40190.313999999998</v>
      </c>
      <c r="M20" s="26">
        <f>M24</f>
        <v>17890.313999999998</v>
      </c>
      <c r="N20" s="26">
        <f>N24</f>
        <v>17890.313999999998</v>
      </c>
      <c r="O20" s="26">
        <f t="shared" si="0"/>
        <v>75970.941999999995</v>
      </c>
      <c r="Q20" s="96">
        <f>Q23+Q24</f>
        <v>6135.4560000000001</v>
      </c>
      <c r="R20" s="96">
        <f>R23+R24</f>
        <v>4911.2879999999996</v>
      </c>
      <c r="S20" s="96">
        <f>S23+S24</f>
        <v>20787.813000000002</v>
      </c>
      <c r="T20" s="95"/>
      <c r="U20" s="97">
        <f>SUM(O20:S20)</f>
        <v>107805.49900000001</v>
      </c>
    </row>
    <row r="21" spans="1:21" x14ac:dyDescent="0.3">
      <c r="A21" s="159"/>
      <c r="B21" s="160"/>
      <c r="C21" s="159"/>
      <c r="D21" s="52" t="s">
        <v>18</v>
      </c>
      <c r="E21" s="52"/>
      <c r="F21" s="52"/>
      <c r="G21" s="52"/>
      <c r="H21" s="52"/>
      <c r="I21" s="52"/>
      <c r="J21" s="52"/>
      <c r="K21" s="52"/>
      <c r="L21" s="28"/>
      <c r="M21" s="28"/>
      <c r="N21" s="28"/>
      <c r="O21" s="28"/>
      <c r="Q21" s="96"/>
      <c r="R21" s="95"/>
      <c r="S21" s="95"/>
      <c r="T21" s="95"/>
      <c r="U21" s="95"/>
    </row>
    <row r="22" spans="1:21" x14ac:dyDescent="0.3">
      <c r="A22" s="159"/>
      <c r="B22" s="160"/>
      <c r="C22" s="159"/>
      <c r="D22" s="9" t="s">
        <v>64</v>
      </c>
      <c r="E22" s="9"/>
      <c r="F22" s="9"/>
      <c r="G22" s="9"/>
      <c r="H22" s="9"/>
      <c r="I22" s="9"/>
      <c r="J22" s="9"/>
      <c r="K22" s="9"/>
      <c r="L22" s="28">
        <v>0</v>
      </c>
      <c r="M22" s="28">
        <v>0</v>
      </c>
      <c r="N22" s="28">
        <v>0</v>
      </c>
      <c r="O22" s="28">
        <f>SUM(L22:N22)</f>
        <v>0</v>
      </c>
      <c r="Q22" s="96"/>
      <c r="R22" s="95"/>
      <c r="S22" s="95"/>
      <c r="T22" s="95"/>
      <c r="U22" s="95"/>
    </row>
    <row r="23" spans="1:21" x14ac:dyDescent="0.3">
      <c r="A23" s="159"/>
      <c r="B23" s="160"/>
      <c r="C23" s="159"/>
      <c r="D23" s="52" t="s">
        <v>65</v>
      </c>
      <c r="E23" s="52"/>
      <c r="F23" s="52"/>
      <c r="G23" s="52"/>
      <c r="H23" s="52"/>
      <c r="I23" s="52"/>
      <c r="J23" s="52"/>
      <c r="K23" s="52"/>
      <c r="L23" s="28">
        <v>3300</v>
      </c>
      <c r="M23" s="28">
        <v>0</v>
      </c>
      <c r="N23" s="28">
        <v>0</v>
      </c>
      <c r="O23" s="28">
        <f>SUM(L23:N23)</f>
        <v>3300</v>
      </c>
      <c r="Q23" s="96"/>
      <c r="R23" s="95"/>
      <c r="S23" s="98">
        <v>4936.5</v>
      </c>
      <c r="T23" s="95"/>
      <c r="U23" s="97">
        <f>SUM(O23:S23)</f>
        <v>8236.5</v>
      </c>
    </row>
    <row r="24" spans="1:21" x14ac:dyDescent="0.3">
      <c r="A24" s="159"/>
      <c r="B24" s="160"/>
      <c r="C24" s="159"/>
      <c r="D24" s="52" t="s">
        <v>37</v>
      </c>
      <c r="E24" s="52"/>
      <c r="F24" s="52"/>
      <c r="G24" s="52"/>
      <c r="H24" s="52"/>
      <c r="I24" s="52"/>
      <c r="J24" s="52"/>
      <c r="K24" s="52"/>
      <c r="L24" s="26">
        <f>L20-L23</f>
        <v>36890.313999999998</v>
      </c>
      <c r="M24" s="26">
        <f>'пр 3 к МП'!J18</f>
        <v>17890.313999999998</v>
      </c>
      <c r="N24" s="26">
        <f>'пр 3 к МП'!K18</f>
        <v>17890.313999999998</v>
      </c>
      <c r="O24" s="28">
        <f>SUM(L24:N24)</f>
        <v>72670.941999999995</v>
      </c>
      <c r="Q24" s="96">
        <v>6135.4560000000001</v>
      </c>
      <c r="R24" s="95">
        <v>4911.2879999999996</v>
      </c>
      <c r="S24" s="95">
        <v>15851.313</v>
      </c>
      <c r="T24" s="95"/>
      <c r="U24" s="97">
        <f>SUM(O24:S24)</f>
        <v>99568.998999999996</v>
      </c>
    </row>
    <row r="25" spans="1:21" ht="32.25" x14ac:dyDescent="0.3">
      <c r="A25" s="159"/>
      <c r="B25" s="160"/>
      <c r="C25" s="159"/>
      <c r="D25" s="10" t="s">
        <v>66</v>
      </c>
      <c r="E25" s="10"/>
      <c r="F25" s="10"/>
      <c r="G25" s="10"/>
      <c r="H25" s="10"/>
      <c r="I25" s="10"/>
      <c r="J25" s="10"/>
      <c r="K25" s="10"/>
      <c r="L25" s="28">
        <v>0</v>
      </c>
      <c r="M25" s="28">
        <v>0</v>
      </c>
      <c r="N25" s="28">
        <v>0</v>
      </c>
      <c r="O25" s="28">
        <f>SUM(L25:N25)</f>
        <v>0</v>
      </c>
    </row>
    <row r="26" spans="1:21" x14ac:dyDescent="0.3">
      <c r="A26" s="159"/>
      <c r="B26" s="160"/>
      <c r="C26" s="159"/>
      <c r="D26" s="52" t="s">
        <v>19</v>
      </c>
      <c r="E26" s="52"/>
      <c r="F26" s="52"/>
      <c r="G26" s="52"/>
      <c r="H26" s="52"/>
      <c r="I26" s="52"/>
      <c r="J26" s="52"/>
      <c r="K26" s="52"/>
      <c r="L26" s="28">
        <v>0</v>
      </c>
      <c r="M26" s="28">
        <v>0</v>
      </c>
      <c r="N26" s="28">
        <v>0</v>
      </c>
      <c r="O26" s="28">
        <f>SUM(L26:N26)</f>
        <v>0</v>
      </c>
    </row>
  </sheetData>
  <mergeCells count="17">
    <mergeCell ref="M2:O2"/>
    <mergeCell ref="A4:O4"/>
    <mergeCell ref="A5:O5"/>
    <mergeCell ref="A6:O6"/>
    <mergeCell ref="A7:O7"/>
    <mergeCell ref="A20:A26"/>
    <mergeCell ref="B20:B26"/>
    <mergeCell ref="C20:C26"/>
    <mergeCell ref="A10:A11"/>
    <mergeCell ref="B10:B11"/>
    <mergeCell ref="C10:C11"/>
    <mergeCell ref="D10:D11"/>
    <mergeCell ref="A8:O8"/>
    <mergeCell ref="O10:O11"/>
    <mergeCell ref="A13:A19"/>
    <mergeCell ref="B13:B19"/>
    <mergeCell ref="C13:C19"/>
  </mergeCells>
  <pageMargins left="0.78740157480314965" right="0.78740157480314965" top="1.1811023622047245" bottom="0.39370078740157483" header="0.31496062992125984" footer="0.31496062992125984"/>
  <pageSetup paperSize="9" scale="59" orientation="landscape" r:id="rId1"/>
  <rowBreaks count="1" manualBreakCount="1">
    <brk id="19" max="7" man="1"/>
  </rowBreaks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пр к пасп</vt:lpstr>
      <vt:lpstr>пр к пасп ПП1</vt:lpstr>
      <vt:lpstr>пр к ПП1 (2)</vt:lpstr>
      <vt:lpstr>пр к ПП1</vt:lpstr>
      <vt:lpstr>пр 2 к МП</vt:lpstr>
      <vt:lpstr>пр 3 к МП</vt:lpstr>
      <vt:lpstr>пр 4 к МП</vt:lpstr>
      <vt:lpstr>'пр 2 к МП'!Заголовки_для_печати</vt:lpstr>
      <vt:lpstr>'пр 3 к МП'!Заголовки_для_печати</vt:lpstr>
      <vt:lpstr>'пр 4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к ПП1 (2)'!Заголовки_для_печати</vt:lpstr>
      <vt:lpstr>'пр 4 к МП'!Область_печати</vt:lpstr>
      <vt:lpstr>'пр к пасп'!Область_печати</vt:lpstr>
      <vt:lpstr>'пр к пасп ПП1'!Область_печати</vt:lpstr>
      <vt:lpstr>'пр к ПП1'!Область_печати</vt:lpstr>
      <vt:lpstr>'пр к ПП1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Екатерина Н. Вебер</cp:lastModifiedBy>
  <cp:lastPrinted>2021-06-10T08:48:19Z</cp:lastPrinted>
  <dcterms:created xsi:type="dcterms:W3CDTF">2016-10-20T04:37:12Z</dcterms:created>
  <dcterms:modified xsi:type="dcterms:W3CDTF">2021-06-10T09:25:14Z</dcterms:modified>
</cp:coreProperties>
</file>