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165" yWindow="195" windowWidth="18105" windowHeight="12660" tabRatio="864" activeTab="13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  <sheet name="Лист1" sheetId="26" r:id="rId20"/>
  </sheets>
  <definedNames>
    <definedName name="_xlnm._FilterDatabase" localSheetId="8" hidden="1">'пр 2 к ПП 1'!$B$5:$P$140</definedName>
    <definedName name="Z_2166B299_1DBB_4BE8_98C9_E9EFB21DCA26_.wvu.FilterData" localSheetId="8" hidden="1">'пр 2 к ПП 1'!$B$5:$P$140</definedName>
    <definedName name="Z_2715DACA_7FC2_4162_875B_92B3FB82D8B1_.wvu.FilterData" localSheetId="8" hidden="1">'пр 2 к ПП 1'!$B$5:$P$140</definedName>
    <definedName name="Z_29BFB567_1C85_481C_A8AF_8210D8E0792F_.wvu.FilterData" localSheetId="8" hidden="1">'пр 2 к ПП 1'!$B$5:$P$140</definedName>
    <definedName name="Z_3AB5DFBB_09FD_4C2F_9D3D_E333A248F7A4_.wvu.FilterData" localSheetId="8" hidden="1">'пр 2 к ПП 1'!$B$5:$P$140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1'!$B$2:$M$142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Пор'!$B$1:$H$45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1'!$B$4:$IW$5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Пор'!$B$6:$IW$7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1'!$B$5:$P$140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1'!$B$2:$M$142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Пор'!$B$1:$H$45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1'!$B$4:$IW$5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Пор'!$B$6:$IW$7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1'!$B$5:$P$140</definedName>
    <definedName name="Z_7C917F30_361A_4C86_9002_2134EAE2E3CF_.wvu.FilterData" localSheetId="8" hidden="1">'пр 2 к ПП 1'!$B$5:$P$140</definedName>
    <definedName name="Z_7C917F30_361A_4C86_9002_2134EAE2E3CF_.wvu.PrintArea" localSheetId="8" hidden="1">'пр 2 к ПП 1'!$B$2:$M$142</definedName>
    <definedName name="Z_7C917F30_361A_4C86_9002_2134EAE2E3CF_.wvu.PrintArea" localSheetId="7" hidden="1">'пр 7 к Пор'!$B$1:$H$45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1'!$B$4:$IW$5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Пор'!$B$6:$IW$7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1'!$B$5:$P$140</definedName>
    <definedName name="Z_AD6F79BD_847B_4421_A1AA_268A55FACAB4_.wvu.FilterData" localSheetId="8" hidden="1">'пр 2 к ПП 1'!$B$5:$P$140</definedName>
    <definedName name="Z_B45C2115_52AF_4E7B_8578_551FB3CF371E_.wvu.FilterData" localSheetId="8" hidden="1">'пр 2 к ПП 1'!$B$5:$P$140</definedName>
    <definedName name="Z_C75D4C66_EC35_48DB_8FCD_E29923CDB091_.wvu.FilterData" localSheetId="8" hidden="1">'пр 2 к ПП 1'!$B$5:$P$140</definedName>
    <definedName name="Z_CDE1D6F6_68DF_42F8_B01A_FF6465B24CCD_.wvu.FilterData" localSheetId="8" hidden="1">'пр 2 к ПП 1'!$B$5:$P$140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1'!$B$2:$M$142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Пор'!$B$1:$H$45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1'!$B$4:$IW$5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Пор'!$B$6:$IW$7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1'!$B$5:$P$140</definedName>
    <definedName name="Z_FAC3C627_8E23_41AB_B3FB_95B33614D8DB_.wvu.FilterData" localSheetId="8" hidden="1">'пр 2 к ПП 1'!$B$5:$P$140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0">'пр 1 к ПП'!$A$1:$P$43</definedName>
    <definedName name="_xlnm.Print_Area" localSheetId="18">'пр 13 к Пор'!$A$1:$F$35</definedName>
    <definedName name="_xlnm.Print_Area" localSheetId="8">'пр 2 к ПП 1'!$B$2:$M$157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Пор'!$A$1:$H$47</definedName>
    <definedName name="_xlnm.Print_Area" localSheetId="11">'пр к пасп'!$A$1:$M$23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1" i="18"/>
  <c r="J163"/>
  <c r="K163"/>
  <c r="L163"/>
  <c r="I163"/>
  <c r="J160"/>
  <c r="K160"/>
  <c r="I160"/>
  <c r="E19" i="17" s="1"/>
  <c r="J17" i="15"/>
  <c r="K17"/>
  <c r="I17"/>
  <c r="J19"/>
  <c r="K19"/>
  <c r="I19"/>
  <c r="J156" i="18"/>
  <c r="K156"/>
  <c r="I156"/>
  <c r="F19" i="17"/>
  <c r="G19"/>
  <c r="F22"/>
  <c r="G22"/>
  <c r="E22"/>
  <c r="L153" i="18"/>
  <c r="L108"/>
  <c r="L33"/>
  <c r="L67" l="1"/>
  <c r="L68"/>
  <c r="L69"/>
  <c r="L70"/>
  <c r="K168" l="1"/>
  <c r="K18" i="15" s="1"/>
  <c r="J168" i="18"/>
  <c r="J18" i="15" s="1"/>
  <c r="I168" i="18"/>
  <c r="I18" i="15" s="1"/>
  <c r="L167" i="18"/>
  <c r="L166"/>
  <c r="K165"/>
  <c r="K20" i="15" s="1"/>
  <c r="J165" i="18"/>
  <c r="J20" i="15" s="1"/>
  <c r="I165" i="18"/>
  <c r="G18" i="17"/>
  <c r="F18"/>
  <c r="L162" i="18"/>
  <c r="L155"/>
  <c r="L154"/>
  <c r="L152"/>
  <c r="L151"/>
  <c r="L150"/>
  <c r="E18" i="17"/>
  <c r="L148" i="18"/>
  <c r="L147"/>
  <c r="L146"/>
  <c r="L145"/>
  <c r="L144"/>
  <c r="L143"/>
  <c r="L142"/>
  <c r="L141"/>
  <c r="L140"/>
  <c r="L139"/>
  <c r="L138"/>
  <c r="L137"/>
  <c r="L136"/>
  <c r="L135"/>
  <c r="L134"/>
  <c r="L133"/>
  <c r="L131"/>
  <c r="L130"/>
  <c r="L129"/>
  <c r="L128"/>
  <c r="K126"/>
  <c r="J126"/>
  <c r="L125"/>
  <c r="L124"/>
  <c r="L123"/>
  <c r="L122"/>
  <c r="I126"/>
  <c r="K120"/>
  <c r="J120"/>
  <c r="L119"/>
  <c r="L118"/>
  <c r="L117"/>
  <c r="L116"/>
  <c r="L115"/>
  <c r="L114"/>
  <c r="L112"/>
  <c r="L111"/>
  <c r="L110"/>
  <c r="I120"/>
  <c r="K106"/>
  <c r="J106"/>
  <c r="L105"/>
  <c r="L104"/>
  <c r="L103"/>
  <c r="L102"/>
  <c r="L97"/>
  <c r="L96"/>
  <c r="L95"/>
  <c r="L94"/>
  <c r="L92"/>
  <c r="L90"/>
  <c r="L89"/>
  <c r="L88"/>
  <c r="L87"/>
  <c r="L86"/>
  <c r="L85"/>
  <c r="L84"/>
  <c r="L83"/>
  <c r="L82"/>
  <c r="L81"/>
  <c r="L80"/>
  <c r="L79"/>
  <c r="L78"/>
  <c r="L168" s="1"/>
  <c r="L77"/>
  <c r="L76"/>
  <c r="L75"/>
  <c r="L74"/>
  <c r="L73"/>
  <c r="L72"/>
  <c r="L71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160" s="1"/>
  <c r="L36"/>
  <c r="K34"/>
  <c r="J34"/>
  <c r="L32"/>
  <c r="L31"/>
  <c r="L30"/>
  <c r="L29"/>
  <c r="L28"/>
  <c r="L27"/>
  <c r="L26"/>
  <c r="L25"/>
  <c r="L24"/>
  <c r="L23"/>
  <c r="L22"/>
  <c r="L21"/>
  <c r="I34"/>
  <c r="L19"/>
  <c r="L18"/>
  <c r="L17"/>
  <c r="L16"/>
  <c r="L15"/>
  <c r="L14"/>
  <c r="L13"/>
  <c r="L12"/>
  <c r="L11"/>
  <c r="L10"/>
  <c r="L9"/>
  <c r="L165" l="1"/>
  <c r="I20" i="15"/>
  <c r="L126" i="18"/>
  <c r="L132"/>
  <c r="L149"/>
  <c r="J157"/>
  <c r="L20"/>
  <c r="L34" s="1"/>
  <c r="L37"/>
  <c r="L106" s="1"/>
  <c r="I106"/>
  <c r="I157" s="1"/>
  <c r="L109"/>
  <c r="L120" s="1"/>
  <c r="K157"/>
  <c r="K161" l="1"/>
  <c r="G20" i="17" s="1"/>
  <c r="J161" i="18"/>
  <c r="F20" i="17" s="1"/>
  <c r="L156" i="18"/>
  <c r="J164"/>
  <c r="J16" i="15" s="1"/>
  <c r="K164" i="18"/>
  <c r="K16" i="15" s="1"/>
  <c r="E20" i="17"/>
  <c r="I164" i="18"/>
  <c r="I16" i="15" s="1"/>
  <c r="L157" i="18"/>
  <c r="L161" s="1"/>
  <c r="L164" l="1"/>
  <c r="H34" i="19" l="1"/>
  <c r="I23" i="15" s="1"/>
  <c r="K11" i="20"/>
  <c r="K17"/>
  <c r="I34" i="19"/>
  <c r="J23" i="15" s="1"/>
  <c r="J34" i="19"/>
  <c r="K23" i="15" s="1"/>
  <c r="I35" i="19"/>
  <c r="J35"/>
  <c r="H35"/>
  <c r="K15"/>
  <c r="I31" i="15" l="1"/>
  <c r="K8" i="21"/>
  <c r="J30" i="15" l="1"/>
  <c r="K30"/>
  <c r="J31"/>
  <c r="K31"/>
  <c r="I30"/>
  <c r="K10" i="19"/>
  <c r="I11"/>
  <c r="J11"/>
  <c r="J30" s="1"/>
  <c r="G27" i="17" s="1"/>
  <c r="H11" i="19"/>
  <c r="H30" s="1"/>
  <c r="E27" i="17" s="1"/>
  <c r="I30" i="19" l="1"/>
  <c r="F27" i="17" s="1"/>
  <c r="K16" i="20"/>
  <c r="K7" i="21"/>
  <c r="H42" i="17" l="1"/>
  <c r="H40"/>
  <c r="H39"/>
  <c r="H38"/>
  <c r="J10" i="21"/>
  <c r="K28" i="15" s="1"/>
  <c r="I10" i="21"/>
  <c r="J28" i="15" s="1"/>
  <c r="H10" i="21"/>
  <c r="E43" i="17" s="1"/>
  <c r="E37" s="1"/>
  <c r="K9" i="21"/>
  <c r="L30" i="15" s="1"/>
  <c r="K6" i="21"/>
  <c r="L31" i="15" s="1"/>
  <c r="K12"/>
  <c r="F11" i="17"/>
  <c r="K29" i="20"/>
  <c r="J27"/>
  <c r="I27"/>
  <c r="H27"/>
  <c r="J26"/>
  <c r="I26"/>
  <c r="H26"/>
  <c r="J25"/>
  <c r="I25"/>
  <c r="H25"/>
  <c r="J21"/>
  <c r="I21"/>
  <c r="H21"/>
  <c r="K20"/>
  <c r="K18"/>
  <c r="K15"/>
  <c r="K14"/>
  <c r="K13"/>
  <c r="K12"/>
  <c r="K10"/>
  <c r="K9"/>
  <c r="K8"/>
  <c r="K24" i="15"/>
  <c r="J24"/>
  <c r="I24"/>
  <c r="J28" i="19"/>
  <c r="G25" i="17" s="1"/>
  <c r="I28" i="19"/>
  <c r="F25" i="17" s="1"/>
  <c r="H28" i="19"/>
  <c r="H25"/>
  <c r="J23"/>
  <c r="I23"/>
  <c r="H23"/>
  <c r="K22"/>
  <c r="K21"/>
  <c r="J19"/>
  <c r="I19"/>
  <c r="I24" s="1"/>
  <c r="H19"/>
  <c r="H24" s="1"/>
  <c r="K18"/>
  <c r="K17"/>
  <c r="K16"/>
  <c r="K14"/>
  <c r="K13"/>
  <c r="K9"/>
  <c r="K8"/>
  <c r="K11" i="15"/>
  <c r="H36" i="17"/>
  <c r="H33"/>
  <c r="H32"/>
  <c r="H31"/>
  <c r="H29"/>
  <c r="H24"/>
  <c r="H17"/>
  <c r="F14"/>
  <c r="H10"/>
  <c r="G34" l="1"/>
  <c r="G30" s="1"/>
  <c r="K27" i="15"/>
  <c r="K25" s="1"/>
  <c r="J27"/>
  <c r="F34" i="17"/>
  <c r="F30" s="1"/>
  <c r="E34"/>
  <c r="I27" i="15"/>
  <c r="I25" s="1"/>
  <c r="K19" i="19"/>
  <c r="G11" i="17"/>
  <c r="E11"/>
  <c r="K11" i="19"/>
  <c r="J24"/>
  <c r="G43" i="17"/>
  <c r="G37" s="1"/>
  <c r="I29" i="19"/>
  <c r="F26" i="17" s="1"/>
  <c r="J29" i="19"/>
  <c r="H29"/>
  <c r="H26"/>
  <c r="L28" i="15"/>
  <c r="K10"/>
  <c r="F43" i="17"/>
  <c r="F37" s="1"/>
  <c r="J10" i="15"/>
  <c r="E15" i="17"/>
  <c r="J28" i="20"/>
  <c r="J21" i="15"/>
  <c r="H28" i="20"/>
  <c r="H41" i="17"/>
  <c r="K10" i="21"/>
  <c r="K21" i="15"/>
  <c r="K23" i="19"/>
  <c r="K28"/>
  <c r="I28" i="20"/>
  <c r="H30"/>
  <c r="J30"/>
  <c r="K34" i="19"/>
  <c r="K30"/>
  <c r="K35"/>
  <c r="I12" i="15"/>
  <c r="I11"/>
  <c r="K13"/>
  <c r="K21" i="20"/>
  <c r="K26"/>
  <c r="K27"/>
  <c r="L20" i="15"/>
  <c r="L19"/>
  <c r="J13"/>
  <c r="J12"/>
  <c r="I21"/>
  <c r="J25"/>
  <c r="H19" i="17"/>
  <c r="E25"/>
  <c r="H27"/>
  <c r="H18"/>
  <c r="I30" i="20"/>
  <c r="K25"/>
  <c r="H28" i="17"/>
  <c r="E14"/>
  <c r="G14"/>
  <c r="H21"/>
  <c r="H35"/>
  <c r="F23"/>
  <c r="J11" i="15"/>
  <c r="L18"/>
  <c r="E26" i="17" l="1"/>
  <c r="E12" s="1"/>
  <c r="G26"/>
  <c r="G23" s="1"/>
  <c r="H34"/>
  <c r="E30"/>
  <c r="H30" s="1"/>
  <c r="K24" i="19"/>
  <c r="H43" i="17"/>
  <c r="J9" i="15"/>
  <c r="J7" s="1"/>
  <c r="K14"/>
  <c r="K9"/>
  <c r="K7" s="1"/>
  <c r="I28"/>
  <c r="K29" i="19"/>
  <c r="I10" i="15"/>
  <c r="L10" s="1"/>
  <c r="H37" i="17"/>
  <c r="G15"/>
  <c r="K28" i="20"/>
  <c r="L12" i="15"/>
  <c r="H22" i="17"/>
  <c r="F15"/>
  <c r="G13"/>
  <c r="F13"/>
  <c r="L27" i="15"/>
  <c r="L25" s="1"/>
  <c r="H25" i="17"/>
  <c r="K30" i="20"/>
  <c r="H11" i="17"/>
  <c r="J14" i="15"/>
  <c r="L23"/>
  <c r="L11"/>
  <c r="F12" i="17"/>
  <c r="L24" i="15"/>
  <c r="I13"/>
  <c r="L13" s="1"/>
  <c r="L17"/>
  <c r="H14" i="17"/>
  <c r="G4" l="1"/>
  <c r="K3" i="15"/>
  <c r="F4" i="17"/>
  <c r="J3" i="15"/>
  <c r="H26" i="17"/>
  <c r="E23"/>
  <c r="H23" s="1"/>
  <c r="G12"/>
  <c r="H12" s="1"/>
  <c r="E16"/>
  <c r="H15"/>
  <c r="F9"/>
  <c r="F5" s="1"/>
  <c r="G16"/>
  <c r="F16"/>
  <c r="L21" i="15"/>
  <c r="G9" i="17" l="1"/>
  <c r="G5" s="1"/>
  <c r="I14" i="15"/>
  <c r="L14" s="1"/>
  <c r="L7" s="1"/>
  <c r="I9"/>
  <c r="L16"/>
  <c r="H20" i="17"/>
  <c r="E13"/>
  <c r="E9" s="1"/>
  <c r="H16"/>
  <c r="H9" l="1"/>
  <c r="L9" i="15"/>
  <c r="I7"/>
  <c r="H13" i="17"/>
  <c r="E4" l="1"/>
  <c r="E5" s="1"/>
  <c r="I3" i="15"/>
</calcChain>
</file>

<file path=xl/sharedStrings.xml><?xml version="1.0" encoding="utf-8"?>
<sst xmlns="http://schemas.openxmlformats.org/spreadsheetml/2006/main" count="1831" uniqueCount="601">
  <si>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</si>
  <si>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</si>
  <si>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</si>
  <si>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</si>
  <si>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</si>
  <si>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</si>
  <si>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</si>
  <si>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</si>
  <si>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</si>
  <si>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</si>
  <si>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</si>
  <si>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</si>
  <si>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</si>
  <si>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</si>
  <si>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</si>
  <si>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</si>
  <si>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</si>
  <si>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</si>
  <si>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</si>
  <si>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</si>
  <si>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</si>
  <si>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</si>
  <si>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</si>
  <si>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</si>
  <si>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</si>
  <si>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</si>
  <si>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</si>
  <si>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</si>
  <si>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</si>
  <si>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</si>
  <si>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</si>
  <si>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</si>
  <si>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</si>
  <si>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</si>
  <si>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</si>
  <si>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</si>
  <si>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</si>
  <si>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</si>
  <si>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</si>
  <si>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</si>
  <si>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</si>
  <si>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</si>
  <si>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</si>
  <si>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</si>
  <si>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</si>
  <si>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</si>
  <si>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</si>
  <si>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</si>
  <si>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</si>
  <si>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</si>
  <si>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</si>
  <si>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</si>
  <si>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</si>
  <si>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</si>
  <si>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</si>
  <si>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</si>
  <si>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</si>
  <si>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</si>
  <si>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</si>
  <si>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</si>
  <si>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</si>
  <si>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</si>
  <si>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</si>
  <si>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</si>
  <si>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</si>
  <si>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</si>
  <si>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</si>
  <si>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</si>
  <si>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</si>
  <si>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</si>
  <si>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</si>
  <si>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</si>
  <si>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</si>
  <si>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</si>
  <si>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</si>
  <si>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</si>
  <si>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</si>
  <si>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</si>
  <si>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</si>
  <si>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</si>
  <si>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</si>
  <si>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</si>
  <si>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</si>
  <si>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</si>
  <si>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</si>
  <si>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</si>
  <si>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</si>
  <si>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</si>
  <si>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</si>
  <si>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</si>
  <si>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</si>
  <si>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</si>
  <si>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</si>
  <si>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</si>
  <si>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</si>
  <si>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</si>
  <si>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</si>
  <si>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</si>
  <si>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</si>
  <si>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</si>
  <si>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</si>
  <si>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</si>
  <si>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</si>
  <si>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</si>
  <si>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</si>
  <si>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</si>
  <si>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</si>
  <si>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</si>
  <si>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</si>
  <si>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</si>
  <si>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</si>
  <si>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</si>
  <si>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</si>
  <si>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</si>
  <si>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</si>
  <si>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</si>
  <si>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</si>
  <si>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</si>
  <si>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</si>
  <si>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</si>
  <si>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</si>
  <si>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</si>
  <si>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</si>
  <si>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</si>
  <si>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</si>
  <si>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</si>
  <si>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</si>
  <si>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</si>
  <si>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</si>
  <si>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</si>
  <si>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</si>
  <si>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</si>
  <si>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</si>
  <si>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</si>
  <si>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</si>
  <si>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</si>
  <si>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</si>
  <si>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</si>
  <si>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</si>
  <si>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</si>
  <si>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</si>
  <si>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</si>
  <si>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</si>
  <si>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</si>
  <si>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</si>
  <si>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</si>
  <si>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</si>
  <si>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</si>
  <si>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</si>
  <si>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</si>
  <si>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</si>
  <si>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</si>
  <si>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</si>
  <si>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</si>
  <si>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</si>
  <si>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</si>
  <si>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</si>
  <si>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</si>
  <si>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</si>
  <si>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</si>
  <si>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</si>
  <si>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</si>
  <si>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</si>
  <si>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</si>
  <si>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</si>
  <si>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</si>
  <si>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</si>
  <si>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</si>
  <si>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</si>
  <si>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</si>
  <si>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</si>
  <si>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</si>
  <si>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</si>
  <si>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</si>
  <si>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</si>
  <si>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</si>
  <si>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</si>
  <si>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</si>
  <si>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</si>
  <si>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</si>
  <si>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</si>
  <si>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</si>
  <si>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</si>
  <si>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</si>
  <si>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</si>
  <si>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</si>
  <si>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</si>
  <si>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</si>
  <si>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</si>
  <si>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</si>
  <si>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</si>
  <si>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</si>
  <si>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</si>
  <si>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</si>
  <si>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</si>
  <si>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</si>
  <si>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</si>
  <si>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</si>
  <si>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</si>
  <si>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</si>
  <si>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</si>
  <si>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</si>
  <si>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</si>
  <si>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</si>
  <si>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</si>
  <si>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</si>
  <si>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</si>
  <si>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</si>
  <si>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</si>
  <si>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</si>
  <si>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</si>
  <si>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</si>
  <si>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</si>
  <si>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</si>
  <si>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</si>
  <si>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</si>
  <si>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</si>
  <si>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</si>
  <si>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</si>
  <si>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</si>
  <si>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</si>
  <si>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</si>
  <si>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</si>
  <si>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</si>
  <si>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</si>
  <si>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</si>
  <si>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</si>
  <si>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</si>
  <si>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</si>
  <si>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</si>
  <si>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</si>
  <si>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</si>
  <si>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</si>
  <si>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</si>
  <si>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</si>
  <si>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</si>
  <si>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</si>
  <si>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</si>
  <si>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</si>
  <si>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</si>
  <si>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</si>
  <si>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</si>
  <si>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</si>
  <si>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</si>
  <si>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</si>
  <si>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</si>
  <si>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</si>
  <si>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</si>
  <si>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</si>
  <si>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</si>
  <si>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</si>
  <si>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</si>
  <si>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</si>
  <si>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</si>
  <si>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</si>
  <si>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</si>
  <si>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</si>
  <si>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</si>
  <si>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</si>
  <si>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</si>
  <si>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</si>
  <si>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</si>
  <si>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</si>
  <si>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</si>
  <si>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</si>
  <si>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</si>
  <si>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</si>
  <si>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</si>
  <si>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</si>
  <si>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</si>
  <si>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</si>
  <si>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</si>
  <si>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</si>
  <si>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</si>
  <si>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</si>
  <si>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</si>
  <si>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</si>
  <si>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</si>
  <si>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</si>
  <si>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</si>
  <si>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</si>
  <si>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</si>
  <si>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</si>
  <si>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</si>
  <si>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</si>
  <si>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</si>
  <si>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</si>
  <si>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</si>
  <si>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</si>
  <si>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</si>
  <si>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</si>
  <si>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</si>
  <si>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</si>
  <si>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</si>
  <si>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</si>
  <si>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</si>
  <si>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</si>
  <si>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</si>
  <si>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</si>
  <si>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</si>
  <si>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</si>
  <si>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</si>
  <si>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</si>
  <si>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</si>
  <si>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</si>
  <si>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</si>
  <si>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</si>
  <si>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</si>
  <si>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</si>
  <si>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</si>
  <si>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</si>
  <si>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</si>
  <si>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</si>
  <si>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</si>
  <si>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</si>
  <si>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</si>
  <si>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</si>
  <si>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</si>
  <si>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</si>
  <si>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</si>
  <si>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</si>
  <si>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</si>
  <si>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</si>
  <si>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</si>
  <si>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</si>
  <si>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</si>
  <si>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</si>
  <si>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</si>
  <si>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</si>
  <si>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</si>
  <si>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</si>
  <si>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</si>
  <si>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</si>
  <si>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</si>
  <si>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</si>
  <si>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</si>
  <si>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</si>
  <si>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</si>
  <si>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</si>
  <si>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</si>
  <si>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</si>
  <si>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</si>
  <si>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</si>
  <si>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</si>
  <si>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</si>
  <si>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</si>
  <si>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</si>
  <si>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</si>
  <si>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</si>
  <si>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</si>
  <si>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</si>
  <si>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</si>
  <si>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</si>
  <si>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</si>
  <si>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</si>
  <si>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</si>
  <si>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</si>
  <si>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</si>
  <si>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</si>
  <si>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</si>
  <si>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</si>
  <si>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</si>
  <si>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</si>
  <si>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</si>
  <si>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</si>
  <si>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</si>
  <si>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</si>
  <si>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</si>
  <si>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</si>
  <si>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</si>
  <si>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</si>
  <si>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</si>
  <si>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</si>
  <si>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</si>
  <si>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</si>
  <si>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</si>
  <si>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</si>
  <si>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</si>
  <si>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</si>
  <si>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</si>
  <si>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</si>
  <si>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</si>
  <si>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</si>
  <si>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</si>
  <si>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</si>
  <si>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</si>
  <si>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</si>
  <si>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</si>
  <si>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</si>
  <si>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</si>
  <si>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</si>
  <si>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</si>
  <si>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</si>
  <si>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</si>
  <si>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</si>
  <si>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</si>
  <si>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</si>
  <si>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декабрь 2017 - март 2018</t>
  </si>
  <si>
    <t>декабрь 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</si>
  <si>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</si>
  <si>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</si>
  <si>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</si>
  <si>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</si>
  <si>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</si>
  <si>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</si>
  <si>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</si>
  <si>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</si>
  <si>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</si>
  <si>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</si>
  <si>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</si>
  <si>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</si>
  <si>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</si>
  <si>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</si>
  <si>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</si>
  <si>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</si>
  <si>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</si>
  <si>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</si>
  <si>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</si>
  <si>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</si>
  <si>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</si>
  <si>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</si>
  <si>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</si>
  <si>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</si>
  <si>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</si>
  <si>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</si>
  <si>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</si>
  <si>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</si>
  <si>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</si>
  <si>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</si>
  <si>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</si>
  <si>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</si>
  <si>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</si>
  <si>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</si>
  <si>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</si>
  <si>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</si>
  <si>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</si>
  <si>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</si>
  <si>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</si>
  <si>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</si>
  <si>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</si>
  <si>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</si>
  <si>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</si>
  <si>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</si>
  <si>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</si>
  <si>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</si>
  <si>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</si>
  <si>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</si>
  <si>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</si>
  <si>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</si>
  <si>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</si>
  <si>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</si>
  <si>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</si>
  <si>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</si>
  <si>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</si>
  <si>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</si>
  <si>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</si>
  <si>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</si>
  <si>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</si>
  <si>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</si>
  <si>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</si>
  <si>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</si>
  <si>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</si>
  <si>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</si>
  <si>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</si>
  <si>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</si>
  <si>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</si>
  <si>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</si>
  <si>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</si>
  <si>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</si>
  <si>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</si>
  <si>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</si>
  <si>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</si>
  <si>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</si>
  <si>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</si>
  <si>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</si>
  <si>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</si>
  <si>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</si>
  <si>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</si>
  <si>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</si>
  <si>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</si>
  <si>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</si>
  <si>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</si>
  <si>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</si>
  <si>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</si>
  <si>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</si>
  <si>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</si>
  <si>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</si>
  <si>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</si>
  <si>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</si>
  <si>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</si>
  <si>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</si>
  <si>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</si>
  <si>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</si>
  <si>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</si>
  <si>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</si>
  <si>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</si>
  <si>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</si>
  <si>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</si>
  <si>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</si>
  <si>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</si>
  <si>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</si>
  <si>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</si>
  <si>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</si>
  <si>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</si>
  <si>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</si>
  <si>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</si>
  <si>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</si>
  <si>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</si>
  <si>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</si>
  <si>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</si>
  <si>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</si>
  <si>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</si>
  <si>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</si>
  <si>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</si>
  <si>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</si>
  <si>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</si>
  <si>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</si>
  <si>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</si>
  <si>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</si>
  <si>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</si>
  <si>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</si>
  <si>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</si>
  <si>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</si>
  <si>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</si>
  <si>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</si>
  <si>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</si>
  <si>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</si>
  <si>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</si>
  <si>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</si>
  <si>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</si>
  <si>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</si>
  <si>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</si>
  <si>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2023 год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</si>
  <si>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</si>
  <si>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</si>
  <si>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</si>
  <si>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</si>
  <si>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</si>
  <si>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</si>
  <si>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</si>
  <si>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</si>
  <si>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</si>
  <si>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</si>
  <si>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</si>
  <si>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2024 год</t>
  </si>
  <si>
    <t>Субсидия на организацию школьного питания</t>
  </si>
  <si>
    <t>01 13</t>
  </si>
  <si>
    <t>0110084260</t>
  </si>
  <si>
    <t>68</t>
  </si>
  <si>
    <t>70</t>
  </si>
  <si>
    <t>71</t>
  </si>
  <si>
    <t>72</t>
  </si>
  <si>
    <t>7</t>
  </si>
  <si>
    <t>6,9</t>
  </si>
  <si>
    <t>5,7</t>
  </si>
  <si>
    <t>5,5</t>
  </si>
  <si>
    <t>50</t>
  </si>
  <si>
    <t>45</t>
  </si>
  <si>
    <t>апрель 2021</t>
  </si>
  <si>
    <t>апрель 2022</t>
  </si>
  <si>
    <t>март 2022</t>
  </si>
  <si>
    <t>87,4</t>
  </si>
  <si>
    <t>81,6</t>
  </si>
  <si>
    <t>Более 700 детей получат услуги дошкольного образования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</si>
  <si>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</si>
  <si>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</si>
  <si>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</si>
  <si>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</si>
  <si>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</si>
  <si>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</si>
  <si>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</si>
  <si>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Годы реализации</t>
  </si>
  <si>
    <t>2026 год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</si>
  <si>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</si>
  <si>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</si>
  <si>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</si>
  <si>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</si>
  <si>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</si>
  <si>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</si>
  <si>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</si>
  <si>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</si>
  <si>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</si>
  <si>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7,8</t>
  </si>
  <si>
    <t>2,8</t>
  </si>
  <si>
    <t>82</t>
  </si>
  <si>
    <t>53</t>
  </si>
  <si>
    <t>73</t>
  </si>
  <si>
    <t>74</t>
  </si>
  <si>
    <t>88,5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</si>
  <si>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</si>
  <si>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</si>
  <si>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</si>
  <si>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</si>
  <si>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</si>
  <si>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</si>
  <si>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</si>
  <si>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</si>
  <si>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</si>
  <si>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</si>
  <si>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</si>
  <si>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2027 год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</si>
</sst>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  <numFmt numFmtId="173" formatCode="#,##0.00000"/>
  </numFmts>
  <fonts count="35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5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0" xfId="2" applyFont="1" applyFill="1" applyBorder="1" applyAlignment="1">
      <alignment horizontal="center" vertical="center" wrapText="1" readingOrder="1"/>
    </xf>
    <xf numFmtId="0" fontId="9" fillId="0" borderId="12" xfId="2" applyFont="1" applyFill="1" applyBorder="1" applyAlignment="1">
      <alignment horizontal="center" vertical="center" wrapText="1" readingOrder="1"/>
    </xf>
    <xf numFmtId="168" fontId="9" fillId="0" borderId="13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9" xfId="2" applyNumberFormat="1" applyFont="1" applyFill="1" applyBorder="1" applyAlignment="1">
      <alignment horizontal="center" vertical="center" wrapText="1" readingOrder="1"/>
    </xf>
    <xf numFmtId="168" fontId="9" fillId="0" borderId="14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18" xfId="2" applyFont="1" applyFill="1" applyBorder="1" applyAlignment="1">
      <alignment horizontal="center" vertical="center" wrapText="1" readingOrder="1"/>
    </xf>
    <xf numFmtId="49" fontId="20" fillId="0" borderId="19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0" xfId="2" applyFont="1" applyFill="1" applyBorder="1" applyAlignment="1">
      <alignment horizontal="center" vertical="center" wrapText="1" readingOrder="1"/>
    </xf>
    <xf numFmtId="0" fontId="20" fillId="0" borderId="12" xfId="2" applyFont="1" applyFill="1" applyBorder="1" applyAlignment="1">
      <alignment horizontal="center" vertical="center" wrapText="1" readingOrder="1"/>
    </xf>
    <xf numFmtId="0" fontId="9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1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0" fontId="9" fillId="0" borderId="4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16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0" fontId="25" fillId="0" borderId="0" xfId="2" applyFont="1" applyFill="1"/>
    <xf numFmtId="165" fontId="9" fillId="0" borderId="0" xfId="2" applyNumberFormat="1" applyFont="1" applyFill="1"/>
    <xf numFmtId="168" fontId="32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Border="1" applyAlignment="1">
      <alignment horizontal="center" vertical="center" wrapText="1"/>
    </xf>
    <xf numFmtId="168" fontId="33" fillId="0" borderId="0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5" xfId="2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center" vertical="center"/>
    </xf>
    <xf numFmtId="49" fontId="20" fillId="0" borderId="22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0" fillId="0" borderId="23" xfId="2" applyFont="1" applyFill="1" applyBorder="1" applyAlignment="1">
      <alignment horizontal="center" vertical="center" wrapText="1" readingOrder="1"/>
    </xf>
    <xf numFmtId="173" fontId="16" fillId="0" borderId="1" xfId="2" applyNumberFormat="1" applyFont="1" applyFill="1" applyBorder="1" applyAlignment="1">
      <alignment horizontal="center" vertical="center"/>
    </xf>
    <xf numFmtId="169" fontId="16" fillId="0" borderId="0" xfId="2" applyNumberFormat="1" applyFont="1" applyFill="1" applyBorder="1" applyAlignment="1"/>
    <xf numFmtId="173" fontId="9" fillId="0" borderId="0" xfId="2" applyNumberFormat="1" applyFont="1" applyFill="1" applyBorder="1"/>
    <xf numFmtId="168" fontId="33" fillId="0" borderId="0" xfId="2" applyNumberFormat="1" applyFont="1" applyFill="1"/>
    <xf numFmtId="0" fontId="9" fillId="0" borderId="5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right" vertical="top" wrapText="1"/>
    </xf>
    <xf numFmtId="0" fontId="34" fillId="0" borderId="1" xfId="2" applyFont="1" applyFill="1" applyBorder="1" applyAlignment="1">
      <alignment vertical="top" wrapText="1"/>
    </xf>
    <xf numFmtId="168" fontId="16" fillId="0" borderId="1" xfId="5" applyNumberFormat="1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168" fontId="33" fillId="0" borderId="0" xfId="0" applyNumberFormat="1" applyFont="1" applyBorder="1" applyAlignment="1" applyProtection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righ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16" fillId="0" borderId="19" xfId="2" applyNumberFormat="1" applyFont="1" applyFill="1" applyBorder="1" applyAlignment="1">
      <alignment horizontal="left" vertical="top"/>
    </xf>
    <xf numFmtId="0" fontId="16" fillId="0" borderId="11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2" quotePrefix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0" fontId="9" fillId="0" borderId="7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20" fillId="0" borderId="6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 wrapText="1"/>
    </xf>
    <xf numFmtId="49" fontId="20" fillId="0" borderId="21" xfId="2" applyNumberFormat="1" applyFont="1" applyFill="1" applyBorder="1" applyAlignment="1">
      <alignment horizontal="center" vertical="center" wrapText="1"/>
    </xf>
    <xf numFmtId="49" fontId="20" fillId="0" borderId="22" xfId="2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15" xfId="2" applyNumberFormat="1" applyFont="1" applyFill="1" applyBorder="1" applyAlignment="1">
      <alignment horizontal="center" vertical="center" wrapText="1"/>
    </xf>
    <xf numFmtId="49" fontId="20" fillId="0" borderId="16" xfId="2" applyNumberFormat="1" applyFont="1" applyFill="1" applyBorder="1" applyAlignment="1">
      <alignment horizontal="center" vertical="center" wrapText="1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6" xfId="2" quotePrefix="1" applyNumberFormat="1" applyFont="1" applyFill="1" applyBorder="1" applyAlignment="1">
      <alignment horizontal="center" vertical="center" wrapText="1"/>
    </xf>
    <xf numFmtId="49" fontId="20" fillId="0" borderId="17" xfId="2" quotePrefix="1" applyNumberFormat="1" applyFont="1" applyFill="1" applyBorder="1" applyAlignment="1">
      <alignment horizontal="center" vertical="center" wrapText="1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23" fillId="0" borderId="1" xfId="2" applyNumberFormat="1" applyFont="1" applyFill="1" applyBorder="1" applyAlignment="1">
      <alignment horizontal="center" vertical="center" wrapText="1" readingOrder="1"/>
    </xf>
    <xf numFmtId="0" fontId="23" fillId="0" borderId="7" xfId="2" applyNumberFormat="1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 readingOrder="1"/>
    </xf>
    <xf numFmtId="0" fontId="9" fillId="0" borderId="7" xfId="2" applyFont="1" applyFill="1" applyBorder="1" applyAlignment="1">
      <alignment horizontal="center" vertical="center" wrapText="1" readingOrder="1"/>
    </xf>
    <xf numFmtId="0" fontId="9" fillId="0" borderId="5" xfId="2" quotePrefix="1" applyFont="1" applyFill="1" applyBorder="1" applyAlignment="1">
      <alignment horizontal="center" vertical="center" wrapText="1" readingOrder="1"/>
    </xf>
    <xf numFmtId="0" fontId="9" fillId="0" borderId="7" xfId="2" quotePrefix="1" applyFont="1" applyFill="1" applyBorder="1" applyAlignment="1">
      <alignment horizontal="center" vertical="center" wrapText="1" readingOrder="1"/>
    </xf>
    <xf numFmtId="49" fontId="9" fillId="0" borderId="5" xfId="2" applyNumberFormat="1" applyFont="1" applyFill="1" applyBorder="1" applyAlignment="1">
      <alignment horizontal="center" vertical="center" wrapText="1" readingOrder="1"/>
    </xf>
    <xf numFmtId="49" fontId="9" fillId="0" borderId="7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Alignment="1">
      <alignment horizontal="left" vertical="top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Q55"/>
  <sheetViews>
    <sheetView topLeftCell="B1" zoomScaleNormal="100" workbookViewId="0">
      <selection activeCell="A18" sqref="A18:P18"/>
    </sheetView>
  </sheetViews>
  <sheetFormatPr defaultRowHeight="15.75" outlineLevelCol="1"/>
  <cols>
    <col min="1" max="1" width="10.875" style="184" bestFit="1" customWidth="1"/>
    <col min="2" max="2" width="71.125" style="321" customWidth="1"/>
    <col min="3" max="3" width="11.5" style="184" customWidth="1"/>
    <col min="4" max="4" width="14.875" style="184" customWidth="1"/>
    <col min="5" max="6" width="8.125" style="184" customWidth="1" outlineLevel="1"/>
    <col min="7" max="8" width="8.125" style="184" customWidth="1"/>
    <col min="9" max="262" width="9" style="1"/>
    <col min="263" max="263" width="10.875" style="1" bestFit="1" customWidth="1"/>
    <col min="264" max="264" width="81.875" style="1" customWidth="1"/>
    <col min="265" max="265" width="11.5" style="1" customWidth="1"/>
    <col min="266" max="266" width="14.875" style="1" customWidth="1"/>
    <col min="267" max="270" width="8.125" style="1" customWidth="1"/>
    <col min="271" max="518" width="9" style="1"/>
    <col min="519" max="519" width="10.875" style="1" bestFit="1" customWidth="1"/>
    <col min="520" max="520" width="81.875" style="1" customWidth="1"/>
    <col min="521" max="521" width="11.5" style="1" customWidth="1"/>
    <col min="522" max="522" width="14.875" style="1" customWidth="1"/>
    <col min="523" max="526" width="8.125" style="1" customWidth="1"/>
    <col min="527" max="774" width="9" style="1"/>
    <col min="775" max="775" width="10.875" style="1" bestFit="1" customWidth="1"/>
    <col min="776" max="776" width="81.875" style="1" customWidth="1"/>
    <col min="777" max="777" width="11.5" style="1" customWidth="1"/>
    <col min="778" max="778" width="14.875" style="1" customWidth="1"/>
    <col min="779" max="782" width="8.125" style="1" customWidth="1"/>
    <col min="783" max="1030" width="9" style="1"/>
    <col min="1031" max="1031" width="10.875" style="1" bestFit="1" customWidth="1"/>
    <col min="1032" max="1032" width="81.875" style="1" customWidth="1"/>
    <col min="1033" max="1033" width="11.5" style="1" customWidth="1"/>
    <col min="1034" max="1034" width="14.875" style="1" customWidth="1"/>
    <col min="1035" max="1038" width="8.125" style="1" customWidth="1"/>
    <col min="1039" max="1286" width="9" style="1"/>
    <col min="1287" max="1287" width="10.875" style="1" bestFit="1" customWidth="1"/>
    <col min="1288" max="1288" width="81.875" style="1" customWidth="1"/>
    <col min="1289" max="1289" width="11.5" style="1" customWidth="1"/>
    <col min="1290" max="1290" width="14.875" style="1" customWidth="1"/>
    <col min="1291" max="1294" width="8.125" style="1" customWidth="1"/>
    <col min="1295" max="1542" width="9" style="1"/>
    <col min="1543" max="1543" width="10.875" style="1" bestFit="1" customWidth="1"/>
    <col min="1544" max="1544" width="81.875" style="1" customWidth="1"/>
    <col min="1545" max="1545" width="11.5" style="1" customWidth="1"/>
    <col min="1546" max="1546" width="14.875" style="1" customWidth="1"/>
    <col min="1547" max="1550" width="8.125" style="1" customWidth="1"/>
    <col min="1551" max="1798" width="9" style="1"/>
    <col min="1799" max="1799" width="10.875" style="1" bestFit="1" customWidth="1"/>
    <col min="1800" max="1800" width="81.875" style="1" customWidth="1"/>
    <col min="1801" max="1801" width="11.5" style="1" customWidth="1"/>
    <col min="1802" max="1802" width="14.875" style="1" customWidth="1"/>
    <col min="1803" max="1806" width="8.125" style="1" customWidth="1"/>
    <col min="1807" max="2054" width="9" style="1"/>
    <col min="2055" max="2055" width="10.875" style="1" bestFit="1" customWidth="1"/>
    <col min="2056" max="2056" width="81.875" style="1" customWidth="1"/>
    <col min="2057" max="2057" width="11.5" style="1" customWidth="1"/>
    <col min="2058" max="2058" width="14.875" style="1" customWidth="1"/>
    <col min="2059" max="2062" width="8.125" style="1" customWidth="1"/>
    <col min="2063" max="2310" width="9" style="1"/>
    <col min="2311" max="2311" width="10.875" style="1" bestFit="1" customWidth="1"/>
    <col min="2312" max="2312" width="81.875" style="1" customWidth="1"/>
    <col min="2313" max="2313" width="11.5" style="1" customWidth="1"/>
    <col min="2314" max="2314" width="14.875" style="1" customWidth="1"/>
    <col min="2315" max="2318" width="8.125" style="1" customWidth="1"/>
    <col min="2319" max="2566" width="9" style="1"/>
    <col min="2567" max="2567" width="10.875" style="1" bestFit="1" customWidth="1"/>
    <col min="2568" max="2568" width="81.875" style="1" customWidth="1"/>
    <col min="2569" max="2569" width="11.5" style="1" customWidth="1"/>
    <col min="2570" max="2570" width="14.875" style="1" customWidth="1"/>
    <col min="2571" max="2574" width="8.125" style="1" customWidth="1"/>
    <col min="2575" max="2822" width="9" style="1"/>
    <col min="2823" max="2823" width="10.875" style="1" bestFit="1" customWidth="1"/>
    <col min="2824" max="2824" width="81.875" style="1" customWidth="1"/>
    <col min="2825" max="2825" width="11.5" style="1" customWidth="1"/>
    <col min="2826" max="2826" width="14.875" style="1" customWidth="1"/>
    <col min="2827" max="2830" width="8.125" style="1" customWidth="1"/>
    <col min="2831" max="3078" width="9" style="1"/>
    <col min="3079" max="3079" width="10.875" style="1" bestFit="1" customWidth="1"/>
    <col min="3080" max="3080" width="81.875" style="1" customWidth="1"/>
    <col min="3081" max="3081" width="11.5" style="1" customWidth="1"/>
    <col min="3082" max="3082" width="14.875" style="1" customWidth="1"/>
    <col min="3083" max="3086" width="8.125" style="1" customWidth="1"/>
    <col min="3087" max="3334" width="9" style="1"/>
    <col min="3335" max="3335" width="10.875" style="1" bestFit="1" customWidth="1"/>
    <col min="3336" max="3336" width="81.875" style="1" customWidth="1"/>
    <col min="3337" max="3337" width="11.5" style="1" customWidth="1"/>
    <col min="3338" max="3338" width="14.875" style="1" customWidth="1"/>
    <col min="3339" max="3342" width="8.125" style="1" customWidth="1"/>
    <col min="3343" max="3590" width="9" style="1"/>
    <col min="3591" max="3591" width="10.875" style="1" bestFit="1" customWidth="1"/>
    <col min="3592" max="3592" width="81.875" style="1" customWidth="1"/>
    <col min="3593" max="3593" width="11.5" style="1" customWidth="1"/>
    <col min="3594" max="3594" width="14.875" style="1" customWidth="1"/>
    <col min="3595" max="3598" width="8.125" style="1" customWidth="1"/>
    <col min="3599" max="3846" width="9" style="1"/>
    <col min="3847" max="3847" width="10.875" style="1" bestFit="1" customWidth="1"/>
    <col min="3848" max="3848" width="81.875" style="1" customWidth="1"/>
    <col min="3849" max="3849" width="11.5" style="1" customWidth="1"/>
    <col min="3850" max="3850" width="14.875" style="1" customWidth="1"/>
    <col min="3851" max="3854" width="8.125" style="1" customWidth="1"/>
    <col min="3855" max="4102" width="9" style="1"/>
    <col min="4103" max="4103" width="10.875" style="1" bestFit="1" customWidth="1"/>
    <col min="4104" max="4104" width="81.875" style="1" customWidth="1"/>
    <col min="4105" max="4105" width="11.5" style="1" customWidth="1"/>
    <col min="4106" max="4106" width="14.875" style="1" customWidth="1"/>
    <col min="4107" max="4110" width="8.125" style="1" customWidth="1"/>
    <col min="4111" max="4358" width="9" style="1"/>
    <col min="4359" max="4359" width="10.875" style="1" bestFit="1" customWidth="1"/>
    <col min="4360" max="4360" width="81.875" style="1" customWidth="1"/>
    <col min="4361" max="4361" width="11.5" style="1" customWidth="1"/>
    <col min="4362" max="4362" width="14.875" style="1" customWidth="1"/>
    <col min="4363" max="4366" width="8.125" style="1" customWidth="1"/>
    <col min="4367" max="4614" width="9" style="1"/>
    <col min="4615" max="4615" width="10.875" style="1" bestFit="1" customWidth="1"/>
    <col min="4616" max="4616" width="81.875" style="1" customWidth="1"/>
    <col min="4617" max="4617" width="11.5" style="1" customWidth="1"/>
    <col min="4618" max="4618" width="14.875" style="1" customWidth="1"/>
    <col min="4619" max="4622" width="8.125" style="1" customWidth="1"/>
    <col min="4623" max="4870" width="9" style="1"/>
    <col min="4871" max="4871" width="10.875" style="1" bestFit="1" customWidth="1"/>
    <col min="4872" max="4872" width="81.875" style="1" customWidth="1"/>
    <col min="4873" max="4873" width="11.5" style="1" customWidth="1"/>
    <col min="4874" max="4874" width="14.875" style="1" customWidth="1"/>
    <col min="4875" max="4878" width="8.125" style="1" customWidth="1"/>
    <col min="4879" max="5126" width="9" style="1"/>
    <col min="5127" max="5127" width="10.875" style="1" bestFit="1" customWidth="1"/>
    <col min="5128" max="5128" width="81.875" style="1" customWidth="1"/>
    <col min="5129" max="5129" width="11.5" style="1" customWidth="1"/>
    <col min="5130" max="5130" width="14.875" style="1" customWidth="1"/>
    <col min="5131" max="5134" width="8.125" style="1" customWidth="1"/>
    <col min="5135" max="5382" width="9" style="1"/>
    <col min="5383" max="5383" width="10.875" style="1" bestFit="1" customWidth="1"/>
    <col min="5384" max="5384" width="81.875" style="1" customWidth="1"/>
    <col min="5385" max="5385" width="11.5" style="1" customWidth="1"/>
    <col min="5386" max="5386" width="14.875" style="1" customWidth="1"/>
    <col min="5387" max="5390" width="8.125" style="1" customWidth="1"/>
    <col min="5391" max="5638" width="9" style="1"/>
    <col min="5639" max="5639" width="10.875" style="1" bestFit="1" customWidth="1"/>
    <col min="5640" max="5640" width="81.875" style="1" customWidth="1"/>
    <col min="5641" max="5641" width="11.5" style="1" customWidth="1"/>
    <col min="5642" max="5642" width="14.875" style="1" customWidth="1"/>
    <col min="5643" max="5646" width="8.125" style="1" customWidth="1"/>
    <col min="5647" max="5894" width="9" style="1"/>
    <col min="5895" max="5895" width="10.875" style="1" bestFit="1" customWidth="1"/>
    <col min="5896" max="5896" width="81.875" style="1" customWidth="1"/>
    <col min="5897" max="5897" width="11.5" style="1" customWidth="1"/>
    <col min="5898" max="5898" width="14.875" style="1" customWidth="1"/>
    <col min="5899" max="5902" width="8.125" style="1" customWidth="1"/>
    <col min="5903" max="6150" width="9" style="1"/>
    <col min="6151" max="6151" width="10.875" style="1" bestFit="1" customWidth="1"/>
    <col min="6152" max="6152" width="81.875" style="1" customWidth="1"/>
    <col min="6153" max="6153" width="11.5" style="1" customWidth="1"/>
    <col min="6154" max="6154" width="14.875" style="1" customWidth="1"/>
    <col min="6155" max="6158" width="8.125" style="1" customWidth="1"/>
    <col min="6159" max="6406" width="9" style="1"/>
    <col min="6407" max="6407" width="10.875" style="1" bestFit="1" customWidth="1"/>
    <col min="6408" max="6408" width="81.875" style="1" customWidth="1"/>
    <col min="6409" max="6409" width="11.5" style="1" customWidth="1"/>
    <col min="6410" max="6410" width="14.875" style="1" customWidth="1"/>
    <col min="6411" max="6414" width="8.125" style="1" customWidth="1"/>
    <col min="6415" max="6662" width="9" style="1"/>
    <col min="6663" max="6663" width="10.875" style="1" bestFit="1" customWidth="1"/>
    <col min="6664" max="6664" width="81.875" style="1" customWidth="1"/>
    <col min="6665" max="6665" width="11.5" style="1" customWidth="1"/>
    <col min="6666" max="6666" width="14.875" style="1" customWidth="1"/>
    <col min="6667" max="6670" width="8.125" style="1" customWidth="1"/>
    <col min="6671" max="6918" width="9" style="1"/>
    <col min="6919" max="6919" width="10.875" style="1" bestFit="1" customWidth="1"/>
    <col min="6920" max="6920" width="81.875" style="1" customWidth="1"/>
    <col min="6921" max="6921" width="11.5" style="1" customWidth="1"/>
    <col min="6922" max="6922" width="14.875" style="1" customWidth="1"/>
    <col min="6923" max="6926" width="8.125" style="1" customWidth="1"/>
    <col min="6927" max="7174" width="9" style="1"/>
    <col min="7175" max="7175" width="10.875" style="1" bestFit="1" customWidth="1"/>
    <col min="7176" max="7176" width="81.875" style="1" customWidth="1"/>
    <col min="7177" max="7177" width="11.5" style="1" customWidth="1"/>
    <col min="7178" max="7178" width="14.875" style="1" customWidth="1"/>
    <col min="7179" max="7182" width="8.125" style="1" customWidth="1"/>
    <col min="7183" max="7430" width="9" style="1"/>
    <col min="7431" max="7431" width="10.875" style="1" bestFit="1" customWidth="1"/>
    <col min="7432" max="7432" width="81.875" style="1" customWidth="1"/>
    <col min="7433" max="7433" width="11.5" style="1" customWidth="1"/>
    <col min="7434" max="7434" width="14.875" style="1" customWidth="1"/>
    <col min="7435" max="7438" width="8.125" style="1" customWidth="1"/>
    <col min="7439" max="7686" width="9" style="1"/>
    <col min="7687" max="7687" width="10.875" style="1" bestFit="1" customWidth="1"/>
    <col min="7688" max="7688" width="81.875" style="1" customWidth="1"/>
    <col min="7689" max="7689" width="11.5" style="1" customWidth="1"/>
    <col min="7690" max="7690" width="14.875" style="1" customWidth="1"/>
    <col min="7691" max="7694" width="8.125" style="1" customWidth="1"/>
    <col min="7695" max="7942" width="9" style="1"/>
    <col min="7943" max="7943" width="10.875" style="1" bestFit="1" customWidth="1"/>
    <col min="7944" max="7944" width="81.875" style="1" customWidth="1"/>
    <col min="7945" max="7945" width="11.5" style="1" customWidth="1"/>
    <col min="7946" max="7946" width="14.875" style="1" customWidth="1"/>
    <col min="7947" max="7950" width="8.125" style="1" customWidth="1"/>
    <col min="7951" max="8198" width="9" style="1"/>
    <col min="8199" max="8199" width="10.875" style="1" bestFit="1" customWidth="1"/>
    <col min="8200" max="8200" width="81.875" style="1" customWidth="1"/>
    <col min="8201" max="8201" width="11.5" style="1" customWidth="1"/>
    <col min="8202" max="8202" width="14.875" style="1" customWidth="1"/>
    <col min="8203" max="8206" width="8.125" style="1" customWidth="1"/>
    <col min="8207" max="8454" width="9" style="1"/>
    <col min="8455" max="8455" width="10.875" style="1" bestFit="1" customWidth="1"/>
    <col min="8456" max="8456" width="81.875" style="1" customWidth="1"/>
    <col min="8457" max="8457" width="11.5" style="1" customWidth="1"/>
    <col min="8458" max="8458" width="14.875" style="1" customWidth="1"/>
    <col min="8459" max="8462" width="8.125" style="1" customWidth="1"/>
    <col min="8463" max="8710" width="9" style="1"/>
    <col min="8711" max="8711" width="10.875" style="1" bestFit="1" customWidth="1"/>
    <col min="8712" max="8712" width="81.875" style="1" customWidth="1"/>
    <col min="8713" max="8713" width="11.5" style="1" customWidth="1"/>
    <col min="8714" max="8714" width="14.875" style="1" customWidth="1"/>
    <col min="8715" max="8718" width="8.125" style="1" customWidth="1"/>
    <col min="8719" max="8966" width="9" style="1"/>
    <col min="8967" max="8967" width="10.875" style="1" bestFit="1" customWidth="1"/>
    <col min="8968" max="8968" width="81.875" style="1" customWidth="1"/>
    <col min="8969" max="8969" width="11.5" style="1" customWidth="1"/>
    <col min="8970" max="8970" width="14.875" style="1" customWidth="1"/>
    <col min="8971" max="8974" width="8.125" style="1" customWidth="1"/>
    <col min="8975" max="9222" width="9" style="1"/>
    <col min="9223" max="9223" width="10.875" style="1" bestFit="1" customWidth="1"/>
    <col min="9224" max="9224" width="81.875" style="1" customWidth="1"/>
    <col min="9225" max="9225" width="11.5" style="1" customWidth="1"/>
    <col min="9226" max="9226" width="14.875" style="1" customWidth="1"/>
    <col min="9227" max="9230" width="8.125" style="1" customWidth="1"/>
    <col min="9231" max="9478" width="9" style="1"/>
    <col min="9479" max="9479" width="10.875" style="1" bestFit="1" customWidth="1"/>
    <col min="9480" max="9480" width="81.875" style="1" customWidth="1"/>
    <col min="9481" max="9481" width="11.5" style="1" customWidth="1"/>
    <col min="9482" max="9482" width="14.875" style="1" customWidth="1"/>
    <col min="9483" max="9486" width="8.125" style="1" customWidth="1"/>
    <col min="9487" max="9734" width="9" style="1"/>
    <col min="9735" max="9735" width="10.875" style="1" bestFit="1" customWidth="1"/>
    <col min="9736" max="9736" width="81.875" style="1" customWidth="1"/>
    <col min="9737" max="9737" width="11.5" style="1" customWidth="1"/>
    <col min="9738" max="9738" width="14.875" style="1" customWidth="1"/>
    <col min="9739" max="9742" width="8.125" style="1" customWidth="1"/>
    <col min="9743" max="9990" width="9" style="1"/>
    <col min="9991" max="9991" width="10.875" style="1" bestFit="1" customWidth="1"/>
    <col min="9992" max="9992" width="81.875" style="1" customWidth="1"/>
    <col min="9993" max="9993" width="11.5" style="1" customWidth="1"/>
    <col min="9994" max="9994" width="14.875" style="1" customWidth="1"/>
    <col min="9995" max="9998" width="8.125" style="1" customWidth="1"/>
    <col min="9999" max="10246" width="9" style="1"/>
    <col min="10247" max="10247" width="10.875" style="1" bestFit="1" customWidth="1"/>
    <col min="10248" max="10248" width="81.875" style="1" customWidth="1"/>
    <col min="10249" max="10249" width="11.5" style="1" customWidth="1"/>
    <col min="10250" max="10250" width="14.875" style="1" customWidth="1"/>
    <col min="10251" max="10254" width="8.125" style="1" customWidth="1"/>
    <col min="10255" max="10502" width="9" style="1"/>
    <col min="10503" max="10503" width="10.875" style="1" bestFit="1" customWidth="1"/>
    <col min="10504" max="10504" width="81.875" style="1" customWidth="1"/>
    <col min="10505" max="10505" width="11.5" style="1" customWidth="1"/>
    <col min="10506" max="10506" width="14.875" style="1" customWidth="1"/>
    <col min="10507" max="10510" width="8.125" style="1" customWidth="1"/>
    <col min="10511" max="10758" width="9" style="1"/>
    <col min="10759" max="10759" width="10.875" style="1" bestFit="1" customWidth="1"/>
    <col min="10760" max="10760" width="81.875" style="1" customWidth="1"/>
    <col min="10761" max="10761" width="11.5" style="1" customWidth="1"/>
    <col min="10762" max="10762" width="14.875" style="1" customWidth="1"/>
    <col min="10763" max="10766" width="8.125" style="1" customWidth="1"/>
    <col min="10767" max="11014" width="9" style="1"/>
    <col min="11015" max="11015" width="10.875" style="1" bestFit="1" customWidth="1"/>
    <col min="11016" max="11016" width="81.875" style="1" customWidth="1"/>
    <col min="11017" max="11017" width="11.5" style="1" customWidth="1"/>
    <col min="11018" max="11018" width="14.875" style="1" customWidth="1"/>
    <col min="11019" max="11022" width="8.125" style="1" customWidth="1"/>
    <col min="11023" max="11270" width="9" style="1"/>
    <col min="11271" max="11271" width="10.875" style="1" bestFit="1" customWidth="1"/>
    <col min="11272" max="11272" width="81.875" style="1" customWidth="1"/>
    <col min="11273" max="11273" width="11.5" style="1" customWidth="1"/>
    <col min="11274" max="11274" width="14.875" style="1" customWidth="1"/>
    <col min="11275" max="11278" width="8.125" style="1" customWidth="1"/>
    <col min="11279" max="11526" width="9" style="1"/>
    <col min="11527" max="11527" width="10.875" style="1" bestFit="1" customWidth="1"/>
    <col min="11528" max="11528" width="81.875" style="1" customWidth="1"/>
    <col min="11529" max="11529" width="11.5" style="1" customWidth="1"/>
    <col min="11530" max="11530" width="14.875" style="1" customWidth="1"/>
    <col min="11531" max="11534" width="8.125" style="1" customWidth="1"/>
    <col min="11535" max="11782" width="9" style="1"/>
    <col min="11783" max="11783" width="10.875" style="1" bestFit="1" customWidth="1"/>
    <col min="11784" max="11784" width="81.875" style="1" customWidth="1"/>
    <col min="11785" max="11785" width="11.5" style="1" customWidth="1"/>
    <col min="11786" max="11786" width="14.875" style="1" customWidth="1"/>
    <col min="11787" max="11790" width="8.125" style="1" customWidth="1"/>
    <col min="11791" max="12038" width="9" style="1"/>
    <col min="12039" max="12039" width="10.875" style="1" bestFit="1" customWidth="1"/>
    <col min="12040" max="12040" width="81.875" style="1" customWidth="1"/>
    <col min="12041" max="12041" width="11.5" style="1" customWidth="1"/>
    <col min="12042" max="12042" width="14.875" style="1" customWidth="1"/>
    <col min="12043" max="12046" width="8.125" style="1" customWidth="1"/>
    <col min="12047" max="12294" width="9" style="1"/>
    <col min="12295" max="12295" width="10.875" style="1" bestFit="1" customWidth="1"/>
    <col min="12296" max="12296" width="81.875" style="1" customWidth="1"/>
    <col min="12297" max="12297" width="11.5" style="1" customWidth="1"/>
    <col min="12298" max="12298" width="14.875" style="1" customWidth="1"/>
    <col min="12299" max="12302" width="8.125" style="1" customWidth="1"/>
    <col min="12303" max="12550" width="9" style="1"/>
    <col min="12551" max="12551" width="10.875" style="1" bestFit="1" customWidth="1"/>
    <col min="12552" max="12552" width="81.875" style="1" customWidth="1"/>
    <col min="12553" max="12553" width="11.5" style="1" customWidth="1"/>
    <col min="12554" max="12554" width="14.875" style="1" customWidth="1"/>
    <col min="12555" max="12558" width="8.125" style="1" customWidth="1"/>
    <col min="12559" max="12806" width="9" style="1"/>
    <col min="12807" max="12807" width="10.875" style="1" bestFit="1" customWidth="1"/>
    <col min="12808" max="12808" width="81.875" style="1" customWidth="1"/>
    <col min="12809" max="12809" width="11.5" style="1" customWidth="1"/>
    <col min="12810" max="12810" width="14.875" style="1" customWidth="1"/>
    <col min="12811" max="12814" width="8.125" style="1" customWidth="1"/>
    <col min="12815" max="13062" width="9" style="1"/>
    <col min="13063" max="13063" width="10.875" style="1" bestFit="1" customWidth="1"/>
    <col min="13064" max="13064" width="81.875" style="1" customWidth="1"/>
    <col min="13065" max="13065" width="11.5" style="1" customWidth="1"/>
    <col min="13066" max="13066" width="14.875" style="1" customWidth="1"/>
    <col min="13067" max="13070" width="8.125" style="1" customWidth="1"/>
    <col min="13071" max="13318" width="9" style="1"/>
    <col min="13319" max="13319" width="10.875" style="1" bestFit="1" customWidth="1"/>
    <col min="13320" max="13320" width="81.875" style="1" customWidth="1"/>
    <col min="13321" max="13321" width="11.5" style="1" customWidth="1"/>
    <col min="13322" max="13322" width="14.875" style="1" customWidth="1"/>
    <col min="13323" max="13326" width="8.125" style="1" customWidth="1"/>
    <col min="13327" max="13574" width="9" style="1"/>
    <col min="13575" max="13575" width="10.875" style="1" bestFit="1" customWidth="1"/>
    <col min="13576" max="13576" width="81.875" style="1" customWidth="1"/>
    <col min="13577" max="13577" width="11.5" style="1" customWidth="1"/>
    <col min="13578" max="13578" width="14.875" style="1" customWidth="1"/>
    <col min="13579" max="13582" width="8.125" style="1" customWidth="1"/>
    <col min="13583" max="13830" width="9" style="1"/>
    <col min="13831" max="13831" width="10.875" style="1" bestFit="1" customWidth="1"/>
    <col min="13832" max="13832" width="81.875" style="1" customWidth="1"/>
    <col min="13833" max="13833" width="11.5" style="1" customWidth="1"/>
    <col min="13834" max="13834" width="14.875" style="1" customWidth="1"/>
    <col min="13835" max="13838" width="8.125" style="1" customWidth="1"/>
    <col min="13839" max="14086" width="9" style="1"/>
    <col min="14087" max="14087" width="10.875" style="1" bestFit="1" customWidth="1"/>
    <col min="14088" max="14088" width="81.875" style="1" customWidth="1"/>
    <col min="14089" max="14089" width="11.5" style="1" customWidth="1"/>
    <col min="14090" max="14090" width="14.875" style="1" customWidth="1"/>
    <col min="14091" max="14094" width="8.125" style="1" customWidth="1"/>
    <col min="14095" max="14342" width="9" style="1"/>
    <col min="14343" max="14343" width="10.875" style="1" bestFit="1" customWidth="1"/>
    <col min="14344" max="14344" width="81.875" style="1" customWidth="1"/>
    <col min="14345" max="14345" width="11.5" style="1" customWidth="1"/>
    <col min="14346" max="14346" width="14.875" style="1" customWidth="1"/>
    <col min="14347" max="14350" width="8.125" style="1" customWidth="1"/>
    <col min="14351" max="14598" width="9" style="1"/>
    <col min="14599" max="14599" width="10.875" style="1" bestFit="1" customWidth="1"/>
    <col min="14600" max="14600" width="81.875" style="1" customWidth="1"/>
    <col min="14601" max="14601" width="11.5" style="1" customWidth="1"/>
    <col min="14602" max="14602" width="14.875" style="1" customWidth="1"/>
    <col min="14603" max="14606" width="8.125" style="1" customWidth="1"/>
    <col min="14607" max="14854" width="9" style="1"/>
    <col min="14855" max="14855" width="10.875" style="1" bestFit="1" customWidth="1"/>
    <col min="14856" max="14856" width="81.875" style="1" customWidth="1"/>
    <col min="14857" max="14857" width="11.5" style="1" customWidth="1"/>
    <col min="14858" max="14858" width="14.875" style="1" customWidth="1"/>
    <col min="14859" max="14862" width="8.125" style="1" customWidth="1"/>
    <col min="14863" max="15110" width="9" style="1"/>
    <col min="15111" max="15111" width="10.875" style="1" bestFit="1" customWidth="1"/>
    <col min="15112" max="15112" width="81.875" style="1" customWidth="1"/>
    <col min="15113" max="15113" width="11.5" style="1" customWidth="1"/>
    <col min="15114" max="15114" width="14.875" style="1" customWidth="1"/>
    <col min="15115" max="15118" width="8.125" style="1" customWidth="1"/>
    <col min="15119" max="15366" width="9" style="1"/>
    <col min="15367" max="15367" width="10.875" style="1" bestFit="1" customWidth="1"/>
    <col min="15368" max="15368" width="81.875" style="1" customWidth="1"/>
    <col min="15369" max="15369" width="11.5" style="1" customWidth="1"/>
    <col min="15370" max="15370" width="14.875" style="1" customWidth="1"/>
    <col min="15371" max="15374" width="8.125" style="1" customWidth="1"/>
    <col min="15375" max="15622" width="9" style="1"/>
    <col min="15623" max="15623" width="10.875" style="1" bestFit="1" customWidth="1"/>
    <col min="15624" max="15624" width="81.875" style="1" customWidth="1"/>
    <col min="15625" max="15625" width="11.5" style="1" customWidth="1"/>
    <col min="15626" max="15626" width="14.875" style="1" customWidth="1"/>
    <col min="15627" max="15630" width="8.125" style="1" customWidth="1"/>
    <col min="15631" max="15878" width="9" style="1"/>
    <col min="15879" max="15879" width="10.875" style="1" bestFit="1" customWidth="1"/>
    <col min="15880" max="15880" width="81.875" style="1" customWidth="1"/>
    <col min="15881" max="15881" width="11.5" style="1" customWidth="1"/>
    <col min="15882" max="15882" width="14.875" style="1" customWidth="1"/>
    <col min="15883" max="15886" width="8.125" style="1" customWidth="1"/>
    <col min="15887" max="16134" width="9" style="1"/>
    <col min="16135" max="16135" width="10.875" style="1" bestFit="1" customWidth="1"/>
    <col min="16136" max="16136" width="81.875" style="1" customWidth="1"/>
    <col min="16137" max="16137" width="11.5" style="1" customWidth="1"/>
    <col min="16138" max="16138" width="14.875" style="1" customWidth="1"/>
    <col min="16139" max="16142" width="8.125" style="1" customWidth="1"/>
    <col min="16143" max="16384" width="9" style="1"/>
  </cols>
  <sheetData>
    <row r="1" spans="1:17" ht="18.75">
      <c r="I1" s="185" t="s">
        <v>408</v>
      </c>
      <c r="J1" s="186"/>
      <c r="K1" s="186"/>
      <c r="L1" s="186"/>
      <c r="M1" s="186"/>
      <c r="N1" s="186"/>
      <c r="O1" s="186"/>
      <c r="P1" s="186"/>
      <c r="Q1" s="186"/>
    </row>
    <row r="2" spans="1:17" ht="18.75">
      <c r="I2" s="350" t="s">
        <v>409</v>
      </c>
      <c r="J2" s="350"/>
      <c r="K2" s="350"/>
      <c r="L2" s="350"/>
      <c r="M2" s="350"/>
      <c r="N2" s="350"/>
      <c r="O2" s="350"/>
      <c r="P2" s="350"/>
      <c r="Q2" s="350"/>
    </row>
    <row r="3" spans="1:17" ht="48" customHeight="1">
      <c r="I3" s="351" t="s">
        <v>410</v>
      </c>
      <c r="J3" s="351"/>
      <c r="K3" s="351"/>
      <c r="L3" s="351"/>
      <c r="M3" s="351"/>
      <c r="N3" s="351"/>
      <c r="O3" s="351"/>
      <c r="P3" s="351"/>
      <c r="Q3" s="351"/>
    </row>
    <row r="4" spans="1:17" ht="18.75" hidden="1">
      <c r="F4" s="187"/>
    </row>
    <row r="5" spans="1:17" ht="18.75" hidden="1">
      <c r="F5" s="187"/>
    </row>
    <row r="6" spans="1:17" ht="18.75" hidden="1">
      <c r="A6" s="187"/>
    </row>
    <row r="7" spans="1:17" ht="18.75" hidden="1">
      <c r="A7" s="187"/>
    </row>
    <row r="8" spans="1:17" ht="18.75" hidden="1">
      <c r="A8" s="187"/>
    </row>
    <row r="9" spans="1:17" ht="18.75" hidden="1">
      <c r="A9" s="188"/>
    </row>
    <row r="10" spans="1:17" ht="18.75">
      <c r="A10" s="188"/>
    </row>
    <row r="11" spans="1:17" ht="18.75">
      <c r="A11" s="188"/>
    </row>
    <row r="12" spans="1:17" ht="18.75">
      <c r="A12" s="352" t="s">
        <v>26</v>
      </c>
      <c r="B12" s="352"/>
      <c r="C12" s="352"/>
      <c r="D12" s="352"/>
      <c r="E12" s="352"/>
      <c r="F12" s="352"/>
      <c r="G12" s="352"/>
      <c r="H12" s="352"/>
    </row>
    <row r="13" spans="1:17" ht="18.75">
      <c r="A13" s="352" t="s">
        <v>113</v>
      </c>
      <c r="B13" s="352"/>
      <c r="C13" s="352"/>
      <c r="D13" s="352"/>
      <c r="E13" s="352"/>
      <c r="F13" s="352"/>
      <c r="G13" s="352"/>
      <c r="H13" s="352"/>
    </row>
    <row r="14" spans="1:17" ht="18.75">
      <c r="A14" s="188"/>
    </row>
    <row r="15" spans="1:17" ht="15.75" customHeight="1">
      <c r="A15" s="353" t="s">
        <v>55</v>
      </c>
      <c r="B15" s="353" t="s">
        <v>110</v>
      </c>
      <c r="C15" s="353" t="s">
        <v>27</v>
      </c>
      <c r="D15" s="353" t="s">
        <v>111</v>
      </c>
      <c r="E15" s="353" t="s">
        <v>112</v>
      </c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</row>
    <row r="16" spans="1:17">
      <c r="A16" s="353"/>
      <c r="B16" s="353"/>
      <c r="C16" s="353"/>
      <c r="D16" s="353"/>
      <c r="E16" s="189">
        <v>2016</v>
      </c>
      <c r="F16" s="278">
        <v>2017</v>
      </c>
      <c r="G16" s="278">
        <v>2018</v>
      </c>
      <c r="H16" s="278">
        <v>2019</v>
      </c>
      <c r="I16" s="278">
        <v>2020</v>
      </c>
      <c r="J16" s="278">
        <v>2021</v>
      </c>
      <c r="K16" s="278">
        <v>2022</v>
      </c>
      <c r="L16" s="284">
        <v>2023</v>
      </c>
      <c r="M16" s="300">
        <v>2024</v>
      </c>
      <c r="N16" s="300">
        <v>2025</v>
      </c>
      <c r="O16" s="347">
        <v>2026</v>
      </c>
      <c r="P16" s="278">
        <v>2027</v>
      </c>
    </row>
    <row r="17" spans="1:16">
      <c r="A17" s="278">
        <v>1</v>
      </c>
      <c r="B17" s="300">
        <v>2</v>
      </c>
      <c r="C17" s="278">
        <v>3</v>
      </c>
      <c r="D17" s="278">
        <v>4</v>
      </c>
      <c r="E17" s="278">
        <v>5</v>
      </c>
      <c r="F17" s="278">
        <v>6</v>
      </c>
      <c r="G17" s="278">
        <v>7</v>
      </c>
      <c r="H17" s="278">
        <v>8</v>
      </c>
      <c r="I17" s="278">
        <v>9</v>
      </c>
      <c r="J17" s="278">
        <v>10</v>
      </c>
      <c r="K17" s="278">
        <v>11</v>
      </c>
      <c r="L17" s="284">
        <v>12</v>
      </c>
      <c r="M17" s="300">
        <v>13</v>
      </c>
      <c r="N17" s="300">
        <v>14</v>
      </c>
      <c r="O17" s="347">
        <v>15</v>
      </c>
      <c r="P17" s="278">
        <v>16</v>
      </c>
    </row>
    <row r="18" spans="1:16" ht="53.25" customHeight="1">
      <c r="A18" s="361" t="s">
        <v>411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3"/>
    </row>
    <row r="19" spans="1:16" ht="31.5" hidden="1" customHeight="1">
      <c r="A19" s="190">
        <v>1</v>
      </c>
      <c r="B19" s="322" t="s">
        <v>412</v>
      </c>
      <c r="C19" s="192" t="s">
        <v>207</v>
      </c>
      <c r="D19" s="193" t="s">
        <v>413</v>
      </c>
      <c r="E19" s="194">
        <v>92.2</v>
      </c>
      <c r="F19" s="194">
        <v>95</v>
      </c>
      <c r="G19" s="194">
        <v>95</v>
      </c>
      <c r="H19" s="194">
        <v>97</v>
      </c>
      <c r="I19" s="228"/>
      <c r="J19" s="228"/>
      <c r="K19" s="228"/>
      <c r="L19" s="228"/>
      <c r="M19" s="228"/>
      <c r="N19" s="228"/>
      <c r="O19" s="228"/>
      <c r="P19" s="228"/>
    </row>
    <row r="20" spans="1:16" ht="78.75" hidden="1" customHeight="1">
      <c r="A20" s="190" t="s">
        <v>414</v>
      </c>
      <c r="B20" s="322" t="s">
        <v>206</v>
      </c>
      <c r="C20" s="192" t="s">
        <v>207</v>
      </c>
      <c r="D20" s="193" t="s">
        <v>415</v>
      </c>
      <c r="E20" s="192">
        <v>100</v>
      </c>
      <c r="F20" s="192">
        <v>100</v>
      </c>
      <c r="G20" s="192">
        <v>100</v>
      </c>
      <c r="H20" s="192">
        <v>100</v>
      </c>
      <c r="I20" s="228"/>
      <c r="J20" s="228"/>
      <c r="K20" s="228"/>
      <c r="L20" s="228"/>
      <c r="M20" s="228"/>
      <c r="N20" s="228"/>
      <c r="O20" s="228"/>
      <c r="P20" s="228"/>
    </row>
    <row r="21" spans="1:16" ht="63" hidden="1" customHeight="1">
      <c r="A21" s="190" t="s">
        <v>416</v>
      </c>
      <c r="B21" s="301" t="s">
        <v>417</v>
      </c>
      <c r="C21" s="196" t="s">
        <v>207</v>
      </c>
      <c r="D21" s="196" t="s">
        <v>415</v>
      </c>
      <c r="E21" s="196">
        <v>1.74</v>
      </c>
      <c r="F21" s="196">
        <v>1.5</v>
      </c>
      <c r="G21" s="196">
        <v>1</v>
      </c>
      <c r="H21" s="196">
        <v>1</v>
      </c>
      <c r="I21" s="228"/>
      <c r="J21" s="228"/>
      <c r="K21" s="228"/>
      <c r="L21" s="228"/>
      <c r="M21" s="228"/>
      <c r="N21" s="228"/>
      <c r="O21" s="228"/>
      <c r="P21" s="228"/>
    </row>
    <row r="22" spans="1:16" ht="47.25" hidden="1" customHeight="1">
      <c r="A22" s="190" t="s">
        <v>418</v>
      </c>
      <c r="B22" s="322" t="s">
        <v>419</v>
      </c>
      <c r="C22" s="192" t="s">
        <v>207</v>
      </c>
      <c r="D22" s="196" t="s">
        <v>415</v>
      </c>
      <c r="E22" s="197">
        <v>76.150000000000006</v>
      </c>
      <c r="F22" s="198"/>
      <c r="G22" s="198"/>
      <c r="H22" s="190"/>
      <c r="I22" s="228"/>
      <c r="J22" s="228"/>
      <c r="K22" s="228"/>
      <c r="L22" s="228"/>
      <c r="M22" s="228"/>
      <c r="N22" s="228"/>
      <c r="O22" s="228"/>
      <c r="P22" s="228"/>
    </row>
    <row r="23" spans="1:16" ht="15.75" customHeight="1">
      <c r="A23" s="364" t="s">
        <v>420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6"/>
    </row>
    <row r="24" spans="1:16" ht="15.75" customHeight="1">
      <c r="A24" s="361" t="s">
        <v>421</v>
      </c>
      <c r="B24" s="362"/>
      <c r="C24" s="362"/>
      <c r="D24" s="362"/>
      <c r="E24" s="362"/>
      <c r="F24" s="362"/>
      <c r="G24" s="362"/>
      <c r="H24" s="363"/>
      <c r="I24" s="228"/>
      <c r="J24" s="228"/>
      <c r="K24" s="228"/>
      <c r="L24" s="228"/>
      <c r="M24" s="228"/>
      <c r="N24" s="228"/>
      <c r="O24" s="228"/>
      <c r="P24" s="228"/>
    </row>
    <row r="25" spans="1:16" ht="78.75">
      <c r="A25" s="190" t="s">
        <v>318</v>
      </c>
      <c r="B25" s="322" t="s">
        <v>206</v>
      </c>
      <c r="C25" s="192" t="s">
        <v>207</v>
      </c>
      <c r="D25" s="193" t="s">
        <v>415</v>
      </c>
      <c r="E25" s="192">
        <v>100</v>
      </c>
      <c r="F25" s="192">
        <v>100</v>
      </c>
      <c r="G25" s="192">
        <v>100</v>
      </c>
      <c r="H25" s="190" t="s">
        <v>422</v>
      </c>
      <c r="I25" s="190" t="s">
        <v>422</v>
      </c>
      <c r="J25" s="190" t="s">
        <v>422</v>
      </c>
      <c r="K25" s="190" t="s">
        <v>422</v>
      </c>
      <c r="L25" s="190" t="s">
        <v>422</v>
      </c>
      <c r="M25" s="190" t="s">
        <v>422</v>
      </c>
      <c r="N25" s="190" t="s">
        <v>422</v>
      </c>
      <c r="O25" s="190" t="s">
        <v>422</v>
      </c>
      <c r="P25" s="190" t="s">
        <v>422</v>
      </c>
    </row>
    <row r="26" spans="1:16" ht="94.5">
      <c r="A26" s="190" t="s">
        <v>323</v>
      </c>
      <c r="B26" s="322" t="s">
        <v>209</v>
      </c>
      <c r="C26" s="192" t="s">
        <v>207</v>
      </c>
      <c r="D26" s="193" t="s">
        <v>415</v>
      </c>
      <c r="E26" s="192">
        <v>60</v>
      </c>
      <c r="F26" s="192">
        <v>60</v>
      </c>
      <c r="G26" s="192">
        <v>100</v>
      </c>
      <c r="H26" s="192">
        <v>100</v>
      </c>
      <c r="I26" s="192">
        <v>100</v>
      </c>
      <c r="J26" s="192">
        <v>100</v>
      </c>
      <c r="K26" s="192">
        <v>100</v>
      </c>
      <c r="L26" s="192">
        <v>100</v>
      </c>
      <c r="M26" s="192">
        <v>100</v>
      </c>
      <c r="N26" s="192">
        <v>100</v>
      </c>
      <c r="O26" s="192">
        <v>100</v>
      </c>
      <c r="P26" s="192">
        <v>100</v>
      </c>
    </row>
    <row r="27" spans="1:16" ht="15.75" customHeight="1">
      <c r="A27" s="364" t="s">
        <v>261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6"/>
    </row>
    <row r="28" spans="1:16" ht="78.75">
      <c r="A28" s="190" t="s">
        <v>424</v>
      </c>
      <c r="B28" s="322" t="s">
        <v>425</v>
      </c>
      <c r="C28" s="196" t="s">
        <v>207</v>
      </c>
      <c r="D28" s="193" t="s">
        <v>413</v>
      </c>
      <c r="E28" s="200">
        <v>9.4</v>
      </c>
      <c r="F28" s="200">
        <v>9.4</v>
      </c>
      <c r="G28" s="200">
        <v>7.7</v>
      </c>
      <c r="H28" s="190" t="s">
        <v>488</v>
      </c>
      <c r="I28" s="190" t="s">
        <v>517</v>
      </c>
      <c r="J28" s="190" t="s">
        <v>552</v>
      </c>
      <c r="K28" s="190" t="s">
        <v>552</v>
      </c>
      <c r="L28" s="190" t="s">
        <v>552</v>
      </c>
      <c r="M28" s="190" t="s">
        <v>552</v>
      </c>
      <c r="N28" s="190" t="s">
        <v>431</v>
      </c>
      <c r="O28" s="190" t="s">
        <v>431</v>
      </c>
      <c r="P28" s="190" t="s">
        <v>431</v>
      </c>
    </row>
    <row r="29" spans="1:16" ht="63">
      <c r="A29" s="190" t="s">
        <v>328</v>
      </c>
      <c r="B29" s="322" t="s">
        <v>426</v>
      </c>
      <c r="C29" s="196" t="s">
        <v>207</v>
      </c>
      <c r="D29" s="193" t="s">
        <v>413</v>
      </c>
      <c r="E29" s="201">
        <v>83.96</v>
      </c>
      <c r="F29" s="201">
        <v>83.96</v>
      </c>
      <c r="G29" s="201">
        <v>48</v>
      </c>
      <c r="H29" s="190" t="s">
        <v>503</v>
      </c>
      <c r="I29" s="190" t="s">
        <v>518</v>
      </c>
      <c r="J29" s="190" t="s">
        <v>518</v>
      </c>
      <c r="K29" s="190" t="s">
        <v>518</v>
      </c>
      <c r="L29" s="190" t="s">
        <v>518</v>
      </c>
      <c r="M29" s="190" t="s">
        <v>422</v>
      </c>
      <c r="N29" s="190" t="s">
        <v>422</v>
      </c>
      <c r="O29" s="190" t="s">
        <v>422</v>
      </c>
      <c r="P29" s="190" t="s">
        <v>422</v>
      </c>
    </row>
    <row r="30" spans="1:16" ht="31.5">
      <c r="A30" s="190" t="s">
        <v>427</v>
      </c>
      <c r="B30" s="322" t="s">
        <v>428</v>
      </c>
      <c r="C30" s="196" t="s">
        <v>207</v>
      </c>
      <c r="D30" s="196" t="s">
        <v>415</v>
      </c>
      <c r="E30" s="202">
        <v>98</v>
      </c>
      <c r="F30" s="202">
        <v>98</v>
      </c>
      <c r="G30" s="202">
        <v>98</v>
      </c>
      <c r="H30" s="190" t="s">
        <v>504</v>
      </c>
      <c r="I30" s="190" t="s">
        <v>422</v>
      </c>
      <c r="J30" s="190" t="s">
        <v>422</v>
      </c>
      <c r="K30" s="190" t="s">
        <v>422</v>
      </c>
      <c r="L30" s="190" t="s">
        <v>422</v>
      </c>
      <c r="M30" s="190" t="s">
        <v>422</v>
      </c>
      <c r="N30" s="190" t="s">
        <v>422</v>
      </c>
      <c r="O30" s="190" t="s">
        <v>422</v>
      </c>
      <c r="P30" s="190" t="s">
        <v>422</v>
      </c>
    </row>
    <row r="31" spans="1:16" ht="47.25">
      <c r="A31" s="190" t="s">
        <v>429</v>
      </c>
      <c r="B31" s="322" t="s">
        <v>430</v>
      </c>
      <c r="C31" s="192" t="s">
        <v>207</v>
      </c>
      <c r="D31" s="196" t="s">
        <v>415</v>
      </c>
      <c r="E31" s="197">
        <v>2.64</v>
      </c>
      <c r="F31" s="197">
        <v>2.64</v>
      </c>
      <c r="G31" s="197">
        <v>4.5999999999999996</v>
      </c>
      <c r="H31" s="190" t="s">
        <v>505</v>
      </c>
      <c r="I31" s="190" t="s">
        <v>431</v>
      </c>
      <c r="J31" s="190" t="s">
        <v>554</v>
      </c>
      <c r="K31" s="190" t="s">
        <v>553</v>
      </c>
      <c r="L31" s="190" t="s">
        <v>582</v>
      </c>
      <c r="M31" s="190" t="s">
        <v>434</v>
      </c>
      <c r="N31" s="190" t="s">
        <v>416</v>
      </c>
      <c r="O31" s="190" t="s">
        <v>414</v>
      </c>
      <c r="P31" s="190" t="s">
        <v>414</v>
      </c>
    </row>
    <row r="32" spans="1:16" ht="47.25">
      <c r="A32" s="190" t="s">
        <v>432</v>
      </c>
      <c r="B32" s="322" t="s">
        <v>433</v>
      </c>
      <c r="C32" s="196" t="s">
        <v>207</v>
      </c>
      <c r="D32" s="193" t="s">
        <v>413</v>
      </c>
      <c r="E32" s="201">
        <v>17.5</v>
      </c>
      <c r="F32" s="201">
        <v>17.5</v>
      </c>
      <c r="G32" s="201">
        <v>5</v>
      </c>
      <c r="H32" s="190" t="s">
        <v>434</v>
      </c>
      <c r="I32" s="180" t="s">
        <v>487</v>
      </c>
      <c r="J32" s="190" t="s">
        <v>489</v>
      </c>
      <c r="K32" s="190" t="s">
        <v>555</v>
      </c>
      <c r="L32" s="190" t="s">
        <v>583</v>
      </c>
      <c r="M32" s="190" t="s">
        <v>414</v>
      </c>
      <c r="N32" s="190" t="s">
        <v>414</v>
      </c>
      <c r="O32" s="190" t="s">
        <v>414</v>
      </c>
      <c r="P32" s="190" t="s">
        <v>414</v>
      </c>
    </row>
    <row r="33" spans="1:16" ht="78.75">
      <c r="A33" s="190" t="s">
        <v>435</v>
      </c>
      <c r="B33" s="322" t="s">
        <v>436</v>
      </c>
      <c r="C33" s="203" t="s">
        <v>207</v>
      </c>
      <c r="D33" s="196" t="s">
        <v>415</v>
      </c>
      <c r="E33" s="203">
        <v>100</v>
      </c>
      <c r="F33" s="203">
        <v>100</v>
      </c>
      <c r="G33" s="203">
        <v>100</v>
      </c>
      <c r="H33" s="190" t="s">
        <v>422</v>
      </c>
      <c r="I33" s="190" t="s">
        <v>422</v>
      </c>
      <c r="J33" s="190" t="s">
        <v>422</v>
      </c>
      <c r="K33" s="190" t="s">
        <v>422</v>
      </c>
      <c r="L33" s="190" t="s">
        <v>422</v>
      </c>
      <c r="M33" s="190" t="s">
        <v>422</v>
      </c>
      <c r="N33" s="190" t="s">
        <v>422</v>
      </c>
      <c r="O33" s="190" t="s">
        <v>422</v>
      </c>
      <c r="P33" s="190" t="s">
        <v>422</v>
      </c>
    </row>
    <row r="34" spans="1:16" ht="47.25">
      <c r="A34" s="190" t="s">
        <v>437</v>
      </c>
      <c r="B34" s="322" t="s">
        <v>438</v>
      </c>
      <c r="C34" s="203" t="s">
        <v>207</v>
      </c>
      <c r="D34" s="196" t="s">
        <v>415</v>
      </c>
      <c r="E34" s="204">
        <v>48</v>
      </c>
      <c r="F34" s="204">
        <v>48</v>
      </c>
      <c r="G34" s="204">
        <v>84.7</v>
      </c>
      <c r="H34" s="190" t="s">
        <v>506</v>
      </c>
      <c r="I34" s="190" t="s">
        <v>519</v>
      </c>
      <c r="J34" s="190" t="s">
        <v>561</v>
      </c>
      <c r="K34" s="190" t="s">
        <v>561</v>
      </c>
      <c r="L34" s="190" t="s">
        <v>588</v>
      </c>
      <c r="M34" s="190" t="s">
        <v>439</v>
      </c>
      <c r="N34" s="190" t="s">
        <v>439</v>
      </c>
      <c r="O34" s="190" t="s">
        <v>439</v>
      </c>
      <c r="P34" s="190" t="s">
        <v>439</v>
      </c>
    </row>
    <row r="35" spans="1:16" ht="47.25">
      <c r="A35" s="190" t="s">
        <v>440</v>
      </c>
      <c r="B35" s="322" t="s">
        <v>441</v>
      </c>
      <c r="C35" s="203" t="s">
        <v>207</v>
      </c>
      <c r="D35" s="196" t="s">
        <v>415</v>
      </c>
      <c r="E35" s="204">
        <v>12</v>
      </c>
      <c r="F35" s="204">
        <v>12</v>
      </c>
      <c r="G35" s="204">
        <v>75</v>
      </c>
      <c r="H35" s="190" t="s">
        <v>422</v>
      </c>
      <c r="I35" s="190" t="s">
        <v>422</v>
      </c>
      <c r="J35" s="190" t="s">
        <v>422</v>
      </c>
      <c r="K35" s="190" t="s">
        <v>422</v>
      </c>
      <c r="L35" s="190" t="s">
        <v>422</v>
      </c>
      <c r="M35" s="190" t="s">
        <v>422</v>
      </c>
      <c r="N35" s="190" t="s">
        <v>422</v>
      </c>
      <c r="O35" s="190" t="s">
        <v>422</v>
      </c>
      <c r="P35" s="190" t="s">
        <v>422</v>
      </c>
    </row>
    <row r="36" spans="1:16" ht="15.75" customHeight="1">
      <c r="A36" s="367" t="s">
        <v>442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9"/>
    </row>
    <row r="37" spans="1:16" ht="47.25">
      <c r="A37" s="206" t="s">
        <v>335</v>
      </c>
      <c r="B37" s="301" t="s">
        <v>443</v>
      </c>
      <c r="C37" s="192" t="s">
        <v>207</v>
      </c>
      <c r="D37" s="193" t="s">
        <v>415</v>
      </c>
      <c r="E37" s="196">
        <v>70.599999999999994</v>
      </c>
      <c r="F37" s="196">
        <v>70.599999999999994</v>
      </c>
      <c r="G37" s="196">
        <v>77</v>
      </c>
      <c r="H37" s="206" t="s">
        <v>508</v>
      </c>
      <c r="I37" s="206" t="s">
        <v>520</v>
      </c>
      <c r="J37" s="206" t="s">
        <v>548</v>
      </c>
      <c r="K37" s="206" t="s">
        <v>549</v>
      </c>
      <c r="L37" s="206" t="s">
        <v>550</v>
      </c>
      <c r="M37" s="206" t="s">
        <v>551</v>
      </c>
      <c r="N37" s="206" t="s">
        <v>586</v>
      </c>
      <c r="O37" s="206" t="s">
        <v>587</v>
      </c>
      <c r="P37" s="206" t="s">
        <v>587</v>
      </c>
    </row>
    <row r="38" spans="1:16" ht="78.75">
      <c r="A38" s="206" t="s">
        <v>338</v>
      </c>
      <c r="B38" s="301" t="s">
        <v>445</v>
      </c>
      <c r="C38" s="192" t="s">
        <v>207</v>
      </c>
      <c r="D38" s="193" t="s">
        <v>415</v>
      </c>
      <c r="E38" s="196">
        <v>100</v>
      </c>
      <c r="F38" s="196">
        <v>100</v>
      </c>
      <c r="G38" s="196">
        <v>100</v>
      </c>
      <c r="H38" s="196">
        <v>100</v>
      </c>
      <c r="I38" s="196">
        <v>100</v>
      </c>
      <c r="J38" s="196">
        <v>100</v>
      </c>
      <c r="K38" s="196">
        <v>100</v>
      </c>
      <c r="L38" s="196">
        <v>100</v>
      </c>
      <c r="M38" s="196">
        <v>100</v>
      </c>
      <c r="N38" s="196">
        <v>100</v>
      </c>
      <c r="O38" s="196">
        <v>100</v>
      </c>
      <c r="P38" s="196">
        <v>100</v>
      </c>
    </row>
    <row r="39" spans="1:16" ht="47.25">
      <c r="A39" s="206" t="s">
        <v>530</v>
      </c>
      <c r="B39" s="283" t="s">
        <v>531</v>
      </c>
      <c r="C39" s="192" t="s">
        <v>207</v>
      </c>
      <c r="D39" s="193" t="s">
        <v>415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10.44</v>
      </c>
      <c r="K39" s="196">
        <v>11.83</v>
      </c>
      <c r="L39" s="196">
        <v>18</v>
      </c>
      <c r="M39" s="196">
        <v>18.5</v>
      </c>
      <c r="N39" s="196">
        <v>19</v>
      </c>
      <c r="O39" s="196">
        <v>19.5</v>
      </c>
      <c r="P39" s="196">
        <v>19.5</v>
      </c>
    </row>
    <row r="40" spans="1:16" ht="15.75" customHeight="1">
      <c r="A40" s="367" t="s">
        <v>288</v>
      </c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9"/>
    </row>
    <row r="41" spans="1:16" ht="63">
      <c r="A41" s="206" t="s">
        <v>289</v>
      </c>
      <c r="B41" s="301" t="s">
        <v>446</v>
      </c>
      <c r="C41" s="192" t="s">
        <v>207</v>
      </c>
      <c r="D41" s="193" t="s">
        <v>415</v>
      </c>
      <c r="E41" s="196">
        <v>80.5</v>
      </c>
      <c r="F41" s="196">
        <v>80.5</v>
      </c>
      <c r="G41" s="196">
        <v>80.7</v>
      </c>
      <c r="H41" s="206" t="s">
        <v>509</v>
      </c>
      <c r="I41" s="206" t="s">
        <v>521</v>
      </c>
      <c r="J41" s="206" t="s">
        <v>562</v>
      </c>
      <c r="K41" s="206" t="s">
        <v>562</v>
      </c>
      <c r="L41" s="206" t="s">
        <v>584</v>
      </c>
      <c r="M41" s="206" t="s">
        <v>422</v>
      </c>
      <c r="N41" s="206" t="s">
        <v>422</v>
      </c>
      <c r="O41" s="206" t="s">
        <v>422</v>
      </c>
      <c r="P41" s="206" t="s">
        <v>422</v>
      </c>
    </row>
    <row r="42" spans="1:16">
      <c r="A42" s="358" t="s">
        <v>447</v>
      </c>
      <c r="B42" s="359"/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60"/>
    </row>
    <row r="43" spans="1:16" ht="31.5">
      <c r="A43" s="208" t="s">
        <v>295</v>
      </c>
      <c r="B43" s="301" t="s">
        <v>448</v>
      </c>
      <c r="C43" s="196" t="s">
        <v>207</v>
      </c>
      <c r="D43" s="193" t="s">
        <v>415</v>
      </c>
      <c r="E43" s="193">
        <v>82.9</v>
      </c>
      <c r="F43" s="193">
        <v>82.9</v>
      </c>
      <c r="G43" s="193">
        <v>46</v>
      </c>
      <c r="H43" s="208" t="s">
        <v>507</v>
      </c>
      <c r="I43" s="208" t="s">
        <v>522</v>
      </c>
      <c r="J43" s="208" t="s">
        <v>556</v>
      </c>
      <c r="K43" s="208" t="s">
        <v>557</v>
      </c>
      <c r="L43" s="208" t="s">
        <v>585</v>
      </c>
      <c r="M43" s="208" t="s">
        <v>423</v>
      </c>
      <c r="N43" s="208" t="s">
        <v>423</v>
      </c>
      <c r="O43" s="208" t="s">
        <v>423</v>
      </c>
      <c r="P43" s="208" t="s">
        <v>423</v>
      </c>
    </row>
    <row r="44" spans="1:16" hidden="1">
      <c r="A44" s="354" t="s">
        <v>449</v>
      </c>
      <c r="B44" s="354"/>
      <c r="C44" s="354"/>
      <c r="D44" s="354"/>
      <c r="E44" s="354"/>
      <c r="F44" s="354"/>
      <c r="G44" s="354"/>
      <c r="H44" s="209"/>
    </row>
    <row r="45" spans="1:16" hidden="1">
      <c r="A45" s="355" t="s">
        <v>450</v>
      </c>
      <c r="B45" s="355"/>
      <c r="C45" s="355"/>
      <c r="D45" s="355"/>
      <c r="E45" s="355"/>
      <c r="F45" s="355"/>
      <c r="G45" s="355"/>
      <c r="H45" s="205"/>
    </row>
    <row r="46" spans="1:16" ht="306" hidden="1" customHeight="1">
      <c r="A46" s="190" t="s">
        <v>357</v>
      </c>
      <c r="B46" s="322" t="s">
        <v>451</v>
      </c>
      <c r="C46" s="203" t="s">
        <v>207</v>
      </c>
      <c r="D46" s="193" t="s">
        <v>413</v>
      </c>
      <c r="E46" s="197">
        <v>97.13</v>
      </c>
      <c r="F46" s="197">
        <v>97.13</v>
      </c>
      <c r="G46" s="197">
        <v>97.13</v>
      </c>
      <c r="H46" s="197">
        <v>97.13</v>
      </c>
    </row>
    <row r="47" spans="1:16" ht="127.5" hidden="1" customHeight="1">
      <c r="A47" s="190" t="s">
        <v>328</v>
      </c>
      <c r="B47" s="322" t="s">
        <v>452</v>
      </c>
      <c r="C47" s="196" t="s">
        <v>360</v>
      </c>
      <c r="D47" s="193" t="s">
        <v>415</v>
      </c>
      <c r="E47" s="210">
        <v>10</v>
      </c>
      <c r="F47" s="210">
        <v>10</v>
      </c>
      <c r="G47" s="210">
        <v>10</v>
      </c>
      <c r="H47" s="210">
        <v>10</v>
      </c>
    </row>
    <row r="48" spans="1:16" ht="185.25" hidden="1" customHeight="1">
      <c r="A48" s="190" t="s">
        <v>427</v>
      </c>
      <c r="B48" s="322" t="s">
        <v>453</v>
      </c>
      <c r="C48" s="196" t="s">
        <v>360</v>
      </c>
      <c r="D48" s="193" t="s">
        <v>415</v>
      </c>
      <c r="E48" s="210">
        <v>2</v>
      </c>
      <c r="F48" s="210">
        <v>2</v>
      </c>
      <c r="G48" s="210">
        <v>2</v>
      </c>
      <c r="H48" s="210">
        <v>2</v>
      </c>
    </row>
    <row r="49" spans="1:8" ht="110.25" hidden="1">
      <c r="A49" s="190" t="s">
        <v>454</v>
      </c>
      <c r="B49" s="322" t="s">
        <v>455</v>
      </c>
      <c r="C49" s="203" t="s">
        <v>207</v>
      </c>
      <c r="D49" s="193" t="s">
        <v>413</v>
      </c>
      <c r="E49" s="192">
        <v>3</v>
      </c>
      <c r="F49" s="192">
        <v>3</v>
      </c>
      <c r="G49" s="192">
        <v>3</v>
      </c>
      <c r="H49" s="190" t="s">
        <v>416</v>
      </c>
    </row>
    <row r="50" spans="1:8" hidden="1">
      <c r="A50" s="356" t="s">
        <v>456</v>
      </c>
      <c r="B50" s="356"/>
      <c r="C50" s="356"/>
      <c r="D50" s="356"/>
      <c r="E50" s="356"/>
      <c r="F50" s="356"/>
      <c r="G50" s="356"/>
      <c r="H50" s="199"/>
    </row>
    <row r="51" spans="1:8" hidden="1">
      <c r="A51" s="357" t="s">
        <v>457</v>
      </c>
      <c r="B51" s="357"/>
      <c r="C51" s="357"/>
      <c r="D51" s="357"/>
      <c r="E51" s="357"/>
      <c r="F51" s="357"/>
      <c r="G51" s="357"/>
      <c r="H51" s="207"/>
    </row>
    <row r="52" spans="1:8" ht="78.75" hidden="1">
      <c r="A52" s="206" t="s">
        <v>358</v>
      </c>
      <c r="B52" s="301" t="s">
        <v>458</v>
      </c>
      <c r="C52" s="196" t="s">
        <v>207</v>
      </c>
      <c r="D52" s="196" t="s">
        <v>459</v>
      </c>
      <c r="E52" s="192">
        <v>100</v>
      </c>
      <c r="F52" s="192">
        <v>100</v>
      </c>
      <c r="G52" s="192">
        <v>100</v>
      </c>
      <c r="H52" s="206" t="s">
        <v>422</v>
      </c>
    </row>
    <row r="53" spans="1:8" ht="78.75" hidden="1">
      <c r="A53" s="190" t="s">
        <v>460</v>
      </c>
      <c r="B53" s="211" t="s">
        <v>461</v>
      </c>
      <c r="C53" s="196" t="s">
        <v>207</v>
      </c>
      <c r="D53" s="196" t="s">
        <v>459</v>
      </c>
      <c r="E53" s="192">
        <v>100</v>
      </c>
      <c r="F53" s="192">
        <v>100</v>
      </c>
      <c r="G53" s="192">
        <v>100</v>
      </c>
      <c r="H53" s="190" t="s">
        <v>422</v>
      </c>
    </row>
    <row r="54" spans="1:8" ht="78.75" hidden="1">
      <c r="A54" s="196" t="s">
        <v>462</v>
      </c>
      <c r="B54" s="301" t="s">
        <v>463</v>
      </c>
      <c r="C54" s="196" t="s">
        <v>207</v>
      </c>
      <c r="D54" s="196" t="s">
        <v>459</v>
      </c>
      <c r="E54" s="196">
        <v>100</v>
      </c>
      <c r="F54" s="196">
        <v>100</v>
      </c>
      <c r="G54" s="196">
        <v>100</v>
      </c>
      <c r="H54" s="196">
        <v>100</v>
      </c>
    </row>
    <row r="55" spans="1:8" ht="78.75" hidden="1">
      <c r="A55" s="212" t="s">
        <v>464</v>
      </c>
      <c r="B55" s="211" t="s">
        <v>465</v>
      </c>
      <c r="C55" s="192" t="s">
        <v>207</v>
      </c>
      <c r="D55" s="211" t="s">
        <v>466</v>
      </c>
      <c r="E55" s="214" t="s">
        <v>467</v>
      </c>
      <c r="F55" s="214" t="s">
        <v>467</v>
      </c>
      <c r="G55" s="214" t="s">
        <v>467</v>
      </c>
      <c r="H55" s="214" t="s">
        <v>467</v>
      </c>
    </row>
  </sheetData>
  <mergeCells count="20">
    <mergeCell ref="A18:P18"/>
    <mergeCell ref="A23:P23"/>
    <mergeCell ref="A27:P27"/>
    <mergeCell ref="A36:P36"/>
    <mergeCell ref="A40:P40"/>
    <mergeCell ref="A24:H24"/>
    <mergeCell ref="A44:G44"/>
    <mergeCell ref="A45:G45"/>
    <mergeCell ref="A50:G50"/>
    <mergeCell ref="A51:G51"/>
    <mergeCell ref="A42:P42"/>
    <mergeCell ref="I2:Q2"/>
    <mergeCell ref="I3:Q3"/>
    <mergeCell ref="A12:H12"/>
    <mergeCell ref="A13:H13"/>
    <mergeCell ref="A15:A16"/>
    <mergeCell ref="B15:B16"/>
    <mergeCell ref="C15:C16"/>
    <mergeCell ref="D15:D16"/>
    <mergeCell ref="E15:P15"/>
  </mergeCells>
  <pageMargins left="0.70866141732283472" right="0.70866141732283472" top="1.1811023622047245" bottom="0.19685039370078741" header="0.31496062992125984" footer="0.31496062992125984"/>
  <pageSetup paperSize="9" scale="57" fitToHeight="2" orientation="landscape" r:id="rId1"/>
  <rowBreaks count="1" manualBreakCount="1">
    <brk id="33" max="14" man="1"/>
  </rowBreaks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63"/>
  <sheetViews>
    <sheetView zoomScale="75" zoomScaleNormal="75" zoomScaleSheetLayoutView="75" workbookViewId="0">
      <pane ySplit="4" topLeftCell="A5" activePane="bottomLeft" state="frozen"/>
      <selection activeCell="H101" sqref="H101"/>
      <selection pane="bottomLeft" activeCell="A5" sqref="A5:L5"/>
    </sheetView>
  </sheetViews>
  <sheetFormatPr defaultRowHeight="15.75"/>
  <cols>
    <col min="1" max="1" width="7.375" style="111" customWidth="1"/>
    <col min="2" max="2" width="79.375" style="56" hidden="1" customWidth="1"/>
    <col min="3" max="3" width="19" style="114" customWidth="1"/>
    <col min="4" max="4" width="9.5" style="114" customWidth="1"/>
    <col min="5" max="5" width="10.875" style="114" customWidth="1"/>
    <col min="6" max="6" width="15.125" style="114" customWidth="1"/>
    <col min="7" max="7" width="10.75" style="114" customWidth="1"/>
    <col min="8" max="9" width="13.875" style="56" customWidth="1"/>
    <col min="10" max="10" width="13.25" style="56" customWidth="1"/>
    <col min="11" max="11" width="17.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7" customFormat="1" ht="69" customHeight="1">
      <c r="A1" s="62"/>
      <c r="B1" s="115"/>
      <c r="C1" s="65"/>
      <c r="D1" s="65"/>
      <c r="E1" s="65"/>
      <c r="F1" s="65"/>
      <c r="G1" s="65"/>
      <c r="H1" s="116"/>
      <c r="K1" s="375" t="s">
        <v>365</v>
      </c>
      <c r="L1" s="375"/>
    </row>
    <row r="2" spans="1:14" s="67" customFormat="1" ht="41.25" customHeight="1">
      <c r="A2" s="503" t="s">
        <v>237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3" spans="1:14" s="67" customFormat="1" ht="32.25" customHeight="1">
      <c r="A3" s="401" t="s">
        <v>55</v>
      </c>
      <c r="B3" s="401" t="s">
        <v>212</v>
      </c>
      <c r="C3" s="401" t="s">
        <v>93</v>
      </c>
      <c r="D3" s="401" t="s">
        <v>91</v>
      </c>
      <c r="E3" s="401"/>
      <c r="F3" s="401"/>
      <c r="G3" s="401"/>
      <c r="H3" s="504" t="s">
        <v>238</v>
      </c>
      <c r="I3" s="504"/>
      <c r="J3" s="504"/>
      <c r="K3" s="505"/>
      <c r="L3" s="506" t="s">
        <v>115</v>
      </c>
    </row>
    <row r="4" spans="1:14" s="67" customFormat="1" ht="68.25" customHeight="1">
      <c r="A4" s="401"/>
      <c r="B4" s="401"/>
      <c r="C4" s="401"/>
      <c r="D4" s="48" t="s">
        <v>93</v>
      </c>
      <c r="E4" s="48" t="s">
        <v>214</v>
      </c>
      <c r="F4" s="48" t="s">
        <v>95</v>
      </c>
      <c r="G4" s="48" t="s">
        <v>96</v>
      </c>
      <c r="H4" s="48">
        <v>2025</v>
      </c>
      <c r="I4" s="48">
        <v>2026</v>
      </c>
      <c r="J4" s="48">
        <v>2027</v>
      </c>
      <c r="K4" s="48" t="s">
        <v>116</v>
      </c>
      <c r="L4" s="506"/>
    </row>
    <row r="5" spans="1:14" s="67" customFormat="1" ht="37.5" customHeight="1">
      <c r="A5" s="507" t="s">
        <v>369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9"/>
    </row>
    <row r="6" spans="1:14" ht="27" customHeight="1">
      <c r="A6" s="477" t="s">
        <v>316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4" ht="33.75" customHeight="1">
      <c r="A7" s="473" t="s">
        <v>317</v>
      </c>
      <c r="B7" s="473"/>
      <c r="C7" s="473"/>
      <c r="D7" s="473"/>
      <c r="E7" s="473"/>
      <c r="F7" s="473"/>
      <c r="G7" s="473"/>
      <c r="H7" s="473"/>
      <c r="I7" s="256"/>
      <c r="J7" s="256"/>
      <c r="K7" s="256"/>
      <c r="L7" s="256"/>
    </row>
    <row r="8" spans="1:14" ht="77.25" customHeight="1">
      <c r="A8" s="413" t="s">
        <v>318</v>
      </c>
      <c r="B8" s="411" t="s">
        <v>319</v>
      </c>
      <c r="C8" s="397" t="s">
        <v>474</v>
      </c>
      <c r="D8" s="411" t="s">
        <v>219</v>
      </c>
      <c r="E8" s="411" t="s">
        <v>320</v>
      </c>
      <c r="F8" s="411" t="s">
        <v>321</v>
      </c>
      <c r="G8" s="54" t="s">
        <v>322</v>
      </c>
      <c r="H8" s="96">
        <v>150</v>
      </c>
      <c r="I8" s="96">
        <v>150</v>
      </c>
      <c r="J8" s="96">
        <v>150</v>
      </c>
      <c r="K8" s="292">
        <f>SUM(H8:J8)</f>
        <v>450</v>
      </c>
      <c r="L8" s="397" t="s">
        <v>523</v>
      </c>
      <c r="M8" s="117"/>
      <c r="N8" s="118"/>
    </row>
    <row r="9" spans="1:14" ht="84.75" customHeight="1">
      <c r="A9" s="415"/>
      <c r="B9" s="412"/>
      <c r="C9" s="399"/>
      <c r="D9" s="412"/>
      <c r="E9" s="412"/>
      <c r="F9" s="412"/>
      <c r="G9" s="95">
        <v>244</v>
      </c>
      <c r="H9" s="96">
        <v>150</v>
      </c>
      <c r="I9" s="96">
        <v>150</v>
      </c>
      <c r="J9" s="96">
        <v>150</v>
      </c>
      <c r="K9" s="292">
        <f>SUM(H9:J9)</f>
        <v>450</v>
      </c>
      <c r="L9" s="399"/>
      <c r="M9" s="56" t="s">
        <v>327</v>
      </c>
    </row>
    <row r="10" spans="1:14" ht="111" customHeight="1">
      <c r="A10" s="276" t="s">
        <v>323</v>
      </c>
      <c r="B10" s="277" t="s">
        <v>324</v>
      </c>
      <c r="C10" s="275" t="s">
        <v>223</v>
      </c>
      <c r="D10" s="243" t="s">
        <v>219</v>
      </c>
      <c r="E10" s="338" t="s">
        <v>546</v>
      </c>
      <c r="F10" s="243" t="s">
        <v>325</v>
      </c>
      <c r="G10" s="95">
        <v>244</v>
      </c>
      <c r="H10" s="96">
        <v>300</v>
      </c>
      <c r="I10" s="96">
        <v>300</v>
      </c>
      <c r="J10" s="96">
        <v>300</v>
      </c>
      <c r="K10" s="292">
        <f>SUM(H10:J10)</f>
        <v>900</v>
      </c>
      <c r="L10" s="80" t="s">
        <v>326</v>
      </c>
    </row>
    <row r="11" spans="1:14" s="97" customFormat="1" ht="27" customHeight="1">
      <c r="A11" s="477" t="s">
        <v>260</v>
      </c>
      <c r="B11" s="477"/>
      <c r="C11" s="262"/>
      <c r="D11" s="263"/>
      <c r="E11" s="263"/>
      <c r="F11" s="263"/>
      <c r="G11" s="263"/>
      <c r="H11" s="291">
        <f>SUM(H8:H10)</f>
        <v>600</v>
      </c>
      <c r="I11" s="291">
        <f t="shared" ref="I11:K11" si="0">SUM(I8:I10)</f>
        <v>600</v>
      </c>
      <c r="J11" s="291">
        <f t="shared" si="0"/>
        <v>600</v>
      </c>
      <c r="K11" s="291">
        <f t="shared" si="0"/>
        <v>1800</v>
      </c>
      <c r="L11" s="52"/>
    </row>
    <row r="12" spans="1:14" ht="38.25" customHeight="1">
      <c r="A12" s="510" t="s">
        <v>370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</row>
    <row r="13" spans="1:14" ht="69.75" hidden="1" customHeight="1">
      <c r="A13" s="413" t="s">
        <v>328</v>
      </c>
      <c r="B13" s="512" t="s">
        <v>329</v>
      </c>
      <c r="C13" s="397" t="s">
        <v>474</v>
      </c>
      <c r="D13" s="411" t="s">
        <v>219</v>
      </c>
      <c r="E13" s="413" t="s">
        <v>320</v>
      </c>
      <c r="F13" s="54"/>
      <c r="G13" s="54"/>
      <c r="H13" s="119">
        <v>1979.4</v>
      </c>
      <c r="I13" s="119">
        <v>1979.4</v>
      </c>
      <c r="J13" s="119"/>
      <c r="K13" s="119">
        <f>SUM(H13:I13)</f>
        <v>3958.8</v>
      </c>
      <c r="L13" s="120" t="s">
        <v>330</v>
      </c>
    </row>
    <row r="14" spans="1:14" ht="69.75" customHeight="1">
      <c r="A14" s="414"/>
      <c r="B14" s="513"/>
      <c r="C14" s="398"/>
      <c r="D14" s="419"/>
      <c r="E14" s="414"/>
      <c r="F14" s="411" t="s">
        <v>331</v>
      </c>
      <c r="G14" s="54" t="s">
        <v>332</v>
      </c>
      <c r="H14" s="96">
        <v>4271.1989999999996</v>
      </c>
      <c r="I14" s="96">
        <v>4271.1989999999996</v>
      </c>
      <c r="J14" s="96">
        <v>4271.1989999999996</v>
      </c>
      <c r="K14" s="292">
        <f>SUM(H14:J14)</f>
        <v>12813.596999999998</v>
      </c>
      <c r="L14" s="411" t="s">
        <v>515</v>
      </c>
    </row>
    <row r="15" spans="1:14" ht="69.75" customHeight="1">
      <c r="A15" s="414"/>
      <c r="B15" s="513"/>
      <c r="C15" s="398"/>
      <c r="D15" s="419"/>
      <c r="E15" s="414"/>
      <c r="F15" s="516"/>
      <c r="G15" s="54" t="s">
        <v>334</v>
      </c>
      <c r="H15" s="96">
        <v>947.9</v>
      </c>
      <c r="I15" s="96">
        <v>947.9</v>
      </c>
      <c r="J15" s="96">
        <v>947.9</v>
      </c>
      <c r="K15" s="292">
        <f>SUM(H15:J15)</f>
        <v>2843.7</v>
      </c>
      <c r="L15" s="419"/>
    </row>
    <row r="16" spans="1:14" ht="69.75" customHeight="1">
      <c r="A16" s="414"/>
      <c r="B16" s="513"/>
      <c r="C16" s="398"/>
      <c r="D16" s="419"/>
      <c r="E16" s="414"/>
      <c r="F16" s="419"/>
      <c r="G16" s="54" t="s">
        <v>333</v>
      </c>
      <c r="H16" s="96">
        <v>1289.9010000000001</v>
      </c>
      <c r="I16" s="96">
        <v>1289.9010000000001</v>
      </c>
      <c r="J16" s="96">
        <v>1289.9010000000001</v>
      </c>
      <c r="K16" s="292">
        <f>SUM(H16:J16)</f>
        <v>3869.7030000000004</v>
      </c>
      <c r="L16" s="419"/>
      <c r="N16" s="121"/>
    </row>
    <row r="17" spans="1:12" ht="57" customHeight="1">
      <c r="A17" s="414"/>
      <c r="B17" s="513"/>
      <c r="C17" s="399"/>
      <c r="D17" s="412"/>
      <c r="E17" s="415"/>
      <c r="F17" s="412"/>
      <c r="G17" s="54" t="s">
        <v>222</v>
      </c>
      <c r="H17" s="96">
        <v>1000</v>
      </c>
      <c r="I17" s="96">
        <v>1000</v>
      </c>
      <c r="J17" s="96">
        <v>1000</v>
      </c>
      <c r="K17" s="292">
        <f>SUM(H17:J17)</f>
        <v>3000</v>
      </c>
      <c r="L17" s="412"/>
    </row>
    <row r="18" spans="1:12" ht="33.75" hidden="1" customHeight="1">
      <c r="A18" s="415"/>
      <c r="B18" s="514"/>
      <c r="C18" s="48"/>
      <c r="D18" s="69"/>
      <c r="E18" s="54"/>
      <c r="F18" s="69"/>
      <c r="G18" s="48"/>
      <c r="H18" s="96"/>
      <c r="I18" s="96"/>
      <c r="J18" s="96"/>
      <c r="K18" s="96">
        <f>SUM(H18:I18)</f>
        <v>0</v>
      </c>
      <c r="L18" s="51"/>
    </row>
    <row r="19" spans="1:12" ht="24.75" customHeight="1">
      <c r="A19" s="477" t="s">
        <v>283</v>
      </c>
      <c r="B19" s="477"/>
      <c r="C19" s="262"/>
      <c r="D19" s="263"/>
      <c r="E19" s="266"/>
      <c r="F19" s="262"/>
      <c r="G19" s="262"/>
      <c r="H19" s="291">
        <f>SUM(H14:H18)</f>
        <v>7508.9999999999991</v>
      </c>
      <c r="I19" s="291">
        <f>SUM(I14:I18)</f>
        <v>7508.9999999999991</v>
      </c>
      <c r="J19" s="291">
        <f>SUM(J14:J18)</f>
        <v>7508.9999999999991</v>
      </c>
      <c r="K19" s="291">
        <f>SUM(K14:K18)</f>
        <v>22527</v>
      </c>
      <c r="L19" s="256"/>
    </row>
    <row r="20" spans="1:12" ht="33.75" customHeight="1">
      <c r="A20" s="510" t="s">
        <v>371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</row>
    <row r="21" spans="1:12" ht="84" customHeight="1">
      <c r="A21" s="82" t="s">
        <v>335</v>
      </c>
      <c r="B21" s="122" t="s">
        <v>336</v>
      </c>
      <c r="C21" s="218" t="s">
        <v>474</v>
      </c>
      <c r="D21" s="69" t="s">
        <v>219</v>
      </c>
      <c r="E21" s="69" t="s">
        <v>254</v>
      </c>
      <c r="F21" s="252" t="s">
        <v>500</v>
      </c>
      <c r="G21" s="69" t="s">
        <v>337</v>
      </c>
      <c r="H21" s="226">
        <v>0</v>
      </c>
      <c r="I21" s="226">
        <v>0</v>
      </c>
      <c r="J21" s="226">
        <v>0</v>
      </c>
      <c r="K21" s="292">
        <f>SUM(H21:J21)</f>
        <v>0</v>
      </c>
      <c r="L21" s="394" t="s">
        <v>516</v>
      </c>
    </row>
    <row r="22" spans="1:12" ht="90" customHeight="1">
      <c r="A22" s="54" t="s">
        <v>338</v>
      </c>
      <c r="B22" s="51" t="s">
        <v>339</v>
      </c>
      <c r="C22" s="218" t="s">
        <v>474</v>
      </c>
      <c r="D22" s="69" t="s">
        <v>219</v>
      </c>
      <c r="E22" s="69" t="s">
        <v>254</v>
      </c>
      <c r="F22" s="69" t="s">
        <v>340</v>
      </c>
      <c r="G22" s="69" t="s">
        <v>337</v>
      </c>
      <c r="H22" s="226">
        <v>0</v>
      </c>
      <c r="I22" s="226">
        <v>0</v>
      </c>
      <c r="J22" s="226">
        <v>0</v>
      </c>
      <c r="K22" s="292">
        <f>SUM(H22:J22)</f>
        <v>0</v>
      </c>
      <c r="L22" s="394"/>
    </row>
    <row r="23" spans="1:12" ht="23.25" customHeight="1">
      <c r="A23" s="511" t="s">
        <v>287</v>
      </c>
      <c r="B23" s="511"/>
      <c r="C23" s="262"/>
      <c r="D23" s="262"/>
      <c r="E23" s="262"/>
      <c r="F23" s="262"/>
      <c r="G23" s="262"/>
      <c r="H23" s="291">
        <f>SUM(H21:H22)</f>
        <v>0</v>
      </c>
      <c r="I23" s="291">
        <f>SUM(I21:I22)</f>
        <v>0</v>
      </c>
      <c r="J23" s="291">
        <f>SUM(J21:J22)</f>
        <v>0</v>
      </c>
      <c r="K23" s="291">
        <f>SUM(K21:K22)</f>
        <v>0</v>
      </c>
      <c r="L23" s="256"/>
    </row>
    <row r="24" spans="1:12" ht="21" customHeight="1">
      <c r="A24" s="423" t="s">
        <v>310</v>
      </c>
      <c r="B24" s="423"/>
      <c r="C24" s="262"/>
      <c r="D24" s="262"/>
      <c r="E24" s="262"/>
      <c r="F24" s="262"/>
      <c r="G24" s="262"/>
      <c r="H24" s="291">
        <f>H19+H23+H11</f>
        <v>8108.9999999999991</v>
      </c>
      <c r="I24" s="291">
        <f t="shared" ref="I24:K24" si="1">I19+I23+I11</f>
        <v>8108.9999999999991</v>
      </c>
      <c r="J24" s="291">
        <f t="shared" si="1"/>
        <v>8108.9999999999991</v>
      </c>
      <c r="K24" s="291">
        <f t="shared" si="1"/>
        <v>24327</v>
      </c>
      <c r="L24" s="256"/>
    </row>
    <row r="25" spans="1:12" s="102" customFormat="1" ht="21.75" hidden="1" customHeight="1">
      <c r="A25" s="424"/>
      <c r="B25" s="424"/>
      <c r="C25" s="99"/>
      <c r="D25" s="99"/>
      <c r="E25" s="99"/>
      <c r="F25" s="99"/>
      <c r="G25" s="99"/>
      <c r="H25" s="101" t="e">
        <f>#REF!</f>
        <v>#REF!</v>
      </c>
    </row>
    <row r="26" spans="1:12" s="67" customFormat="1" ht="20.25" hidden="1" customHeight="1">
      <c r="A26" s="425"/>
      <c r="B26" s="425"/>
      <c r="C26" s="103"/>
      <c r="D26" s="103"/>
      <c r="E26" s="103"/>
      <c r="F26" s="103"/>
      <c r="G26" s="103"/>
      <c r="H26" s="123" t="e">
        <f>H25-H24</f>
        <v>#REF!</v>
      </c>
    </row>
    <row r="27" spans="1:12" ht="51.75" customHeight="1">
      <c r="A27" s="515"/>
      <c r="B27" s="515"/>
      <c r="C27" s="515"/>
      <c r="D27" s="124"/>
      <c r="E27" s="124"/>
      <c r="F27" s="124"/>
      <c r="G27" s="124"/>
      <c r="L27" s="125"/>
    </row>
    <row r="28" spans="1:12">
      <c r="A28" s="105"/>
      <c r="B28" s="126"/>
      <c r="C28" s="107"/>
      <c r="D28" s="107"/>
      <c r="E28" s="107"/>
      <c r="F28" s="107" t="s">
        <v>66</v>
      </c>
      <c r="G28" s="107"/>
      <c r="H28" s="127">
        <f>H22</f>
        <v>0</v>
      </c>
      <c r="I28" s="127">
        <f>I22</f>
        <v>0</v>
      </c>
      <c r="J28" s="127">
        <f>J22</f>
        <v>0</v>
      </c>
      <c r="K28" s="127">
        <f>SUM(H28:J28)</f>
        <v>0</v>
      </c>
    </row>
    <row r="29" spans="1:12">
      <c r="A29" s="105"/>
      <c r="B29" s="126"/>
      <c r="C29" s="107"/>
      <c r="D29" s="107"/>
      <c r="E29" s="107"/>
      <c r="F29" s="107" t="s">
        <v>67</v>
      </c>
      <c r="G29" s="107"/>
      <c r="H29" s="127">
        <f>H21+H19</f>
        <v>7508.9999999999991</v>
      </c>
      <c r="I29" s="127">
        <f>I21+I19</f>
        <v>7508.9999999999991</v>
      </c>
      <c r="J29" s="127">
        <f>J21+J19</f>
        <v>7508.9999999999991</v>
      </c>
      <c r="K29" s="127">
        <f>SUM(H29:J29)</f>
        <v>22526.999999999996</v>
      </c>
    </row>
    <row r="30" spans="1:12">
      <c r="A30" s="105"/>
      <c r="B30" s="126"/>
      <c r="C30" s="107"/>
      <c r="D30" s="107"/>
      <c r="E30" s="107"/>
      <c r="F30" s="107" t="s">
        <v>105</v>
      </c>
      <c r="G30" s="107"/>
      <c r="H30" s="127">
        <f>H11</f>
        <v>600</v>
      </c>
      <c r="I30" s="127">
        <f t="shared" ref="I30:J30" si="2">I11</f>
        <v>600</v>
      </c>
      <c r="J30" s="127">
        <f t="shared" si="2"/>
        <v>600</v>
      </c>
      <c r="K30" s="127">
        <f>SUM(H30:J30)</f>
        <v>1800</v>
      </c>
    </row>
    <row r="31" spans="1:12">
      <c r="A31" s="105"/>
      <c r="B31" s="126"/>
      <c r="C31" s="107"/>
      <c r="D31" s="107"/>
      <c r="E31" s="107"/>
      <c r="F31" s="107"/>
      <c r="G31" s="107"/>
    </row>
    <row r="32" spans="1:12">
      <c r="A32" s="105"/>
      <c r="B32" s="126"/>
      <c r="C32" s="107"/>
      <c r="D32" s="107"/>
      <c r="E32" s="107"/>
      <c r="F32" s="107"/>
      <c r="G32" s="107"/>
      <c r="H32" s="128"/>
      <c r="I32" s="128"/>
      <c r="J32" s="128"/>
    </row>
    <row r="33" spans="1:11">
      <c r="A33" s="105"/>
      <c r="B33" s="126"/>
      <c r="C33" s="107"/>
      <c r="D33" s="107"/>
      <c r="E33" s="107"/>
      <c r="F33" s="107"/>
      <c r="G33" s="107"/>
      <c r="H33" s="128"/>
      <c r="I33" s="128"/>
      <c r="J33" s="128"/>
    </row>
    <row r="34" spans="1:11">
      <c r="A34" s="105"/>
      <c r="B34" s="126"/>
      <c r="C34" s="107"/>
      <c r="D34" s="107"/>
      <c r="E34" s="107"/>
      <c r="F34" s="107" t="s">
        <v>312</v>
      </c>
      <c r="G34" s="107"/>
      <c r="H34" s="129">
        <f>H21+H22+H14+H15+H16+H17+H8+H9</f>
        <v>7808.9999999999991</v>
      </c>
      <c r="I34" s="129">
        <f t="shared" ref="I34:J34" si="3">I21+I22+I14+I15+I16+I17+I8+I9</f>
        <v>7808.9999999999991</v>
      </c>
      <c r="J34" s="129">
        <f t="shared" si="3"/>
        <v>7808.9999999999991</v>
      </c>
      <c r="K34" s="127">
        <f>SUM(H34:J34)</f>
        <v>23426.999999999996</v>
      </c>
    </row>
    <row r="35" spans="1:11">
      <c r="A35" s="105"/>
      <c r="B35" s="126"/>
      <c r="C35" s="107"/>
      <c r="D35" s="107"/>
      <c r="E35" s="107"/>
      <c r="F35" s="107" t="s">
        <v>314</v>
      </c>
      <c r="G35" s="107"/>
      <c r="H35" s="130">
        <f>H10</f>
        <v>300</v>
      </c>
      <c r="I35" s="130">
        <f t="shared" ref="I35:J35" si="4">I10</f>
        <v>300</v>
      </c>
      <c r="J35" s="130">
        <f t="shared" si="4"/>
        <v>300</v>
      </c>
      <c r="K35" s="127">
        <f>SUM(H35:J35)</f>
        <v>900</v>
      </c>
    </row>
    <row r="36" spans="1:11">
      <c r="A36" s="105"/>
      <c r="B36" s="126"/>
      <c r="C36" s="107"/>
      <c r="D36" s="107"/>
      <c r="E36" s="107"/>
      <c r="F36" s="107"/>
      <c r="G36" s="107"/>
    </row>
    <row r="37" spans="1:11">
      <c r="A37" s="105"/>
      <c r="B37" s="126"/>
      <c r="C37" s="107"/>
      <c r="D37" s="107"/>
      <c r="E37" s="107"/>
      <c r="F37" s="107"/>
      <c r="G37" s="107"/>
    </row>
    <row r="38" spans="1:11">
      <c r="A38" s="105"/>
      <c r="B38" s="126"/>
      <c r="C38" s="107"/>
      <c r="D38" s="107"/>
      <c r="E38" s="107"/>
      <c r="F38" s="107"/>
      <c r="G38" s="107"/>
    </row>
    <row r="39" spans="1:11">
      <c r="A39" s="105"/>
      <c r="B39" s="126"/>
      <c r="C39" s="107"/>
      <c r="D39" s="107"/>
      <c r="E39" s="107"/>
      <c r="F39" s="107"/>
      <c r="G39" s="107"/>
    </row>
    <row r="40" spans="1:11">
      <c r="A40" s="105"/>
      <c r="B40" s="126"/>
      <c r="C40" s="107"/>
      <c r="D40" s="107"/>
      <c r="E40" s="107"/>
      <c r="F40" s="107"/>
      <c r="G40" s="107"/>
    </row>
    <row r="41" spans="1:11">
      <c r="A41" s="105"/>
      <c r="B41" s="126"/>
      <c r="C41" s="107"/>
      <c r="D41" s="107"/>
      <c r="E41" s="107"/>
      <c r="F41" s="107"/>
      <c r="G41" s="107"/>
    </row>
    <row r="42" spans="1:11">
      <c r="A42" s="105"/>
      <c r="B42" s="126"/>
      <c r="C42" s="107"/>
      <c r="D42" s="107"/>
      <c r="E42" s="107"/>
      <c r="F42" s="107"/>
      <c r="G42" s="107"/>
    </row>
    <row r="43" spans="1:11">
      <c r="A43" s="105"/>
      <c r="B43" s="126"/>
      <c r="C43" s="107"/>
      <c r="D43" s="107"/>
      <c r="E43" s="107"/>
      <c r="F43" s="107"/>
      <c r="G43" s="107"/>
    </row>
    <row r="44" spans="1:11">
      <c r="A44" s="105"/>
      <c r="B44" s="126"/>
      <c r="C44" s="107"/>
      <c r="D44" s="107"/>
      <c r="E44" s="107"/>
      <c r="F44" s="107"/>
      <c r="G44" s="107"/>
    </row>
    <row r="45" spans="1:11">
      <c r="A45" s="105"/>
      <c r="B45" s="126"/>
      <c r="C45" s="107"/>
      <c r="D45" s="107"/>
      <c r="E45" s="107"/>
      <c r="F45" s="107"/>
      <c r="G45" s="107"/>
    </row>
    <row r="46" spans="1:11">
      <c r="A46" s="105"/>
      <c r="B46" s="126"/>
      <c r="C46" s="107"/>
      <c r="D46" s="107"/>
      <c r="E46" s="107"/>
      <c r="F46" s="107"/>
      <c r="G46" s="107"/>
    </row>
    <row r="47" spans="1:11">
      <c r="A47" s="105"/>
      <c r="B47" s="126"/>
      <c r="C47" s="107"/>
      <c r="D47" s="107"/>
      <c r="E47" s="107"/>
      <c r="F47" s="107"/>
      <c r="G47" s="107"/>
    </row>
    <row r="48" spans="1:11">
      <c r="A48" s="105"/>
      <c r="B48" s="126"/>
      <c r="C48" s="107"/>
      <c r="D48" s="107"/>
      <c r="E48" s="107"/>
      <c r="F48" s="107"/>
      <c r="G48" s="107"/>
    </row>
    <row r="49" spans="1:7">
      <c r="A49" s="105"/>
      <c r="B49" s="126"/>
      <c r="C49" s="107"/>
      <c r="D49" s="107"/>
      <c r="E49" s="107"/>
      <c r="F49" s="107"/>
      <c r="G49" s="107"/>
    </row>
    <row r="50" spans="1:7">
      <c r="A50" s="105"/>
      <c r="B50" s="126"/>
      <c r="C50" s="107"/>
      <c r="D50" s="107"/>
      <c r="E50" s="107"/>
      <c r="F50" s="107"/>
      <c r="G50" s="107"/>
    </row>
    <row r="51" spans="1:7">
      <c r="A51" s="105"/>
      <c r="B51" s="126"/>
      <c r="C51" s="107"/>
      <c r="D51" s="107"/>
      <c r="E51" s="107"/>
      <c r="F51" s="107"/>
      <c r="G51" s="107"/>
    </row>
    <row r="52" spans="1:7">
      <c r="A52" s="105"/>
      <c r="B52" s="126"/>
      <c r="C52" s="107"/>
      <c r="D52" s="107"/>
      <c r="E52" s="107"/>
      <c r="F52" s="107"/>
      <c r="G52" s="107"/>
    </row>
    <row r="53" spans="1:7">
      <c r="A53" s="105"/>
      <c r="B53" s="126"/>
      <c r="C53" s="107"/>
      <c r="D53" s="107"/>
      <c r="E53" s="107"/>
      <c r="F53" s="107"/>
      <c r="G53" s="107"/>
    </row>
    <row r="54" spans="1:7">
      <c r="A54" s="105"/>
      <c r="B54" s="126"/>
      <c r="C54" s="107"/>
      <c r="D54" s="107"/>
      <c r="E54" s="107"/>
      <c r="F54" s="107"/>
      <c r="G54" s="107"/>
    </row>
    <row r="55" spans="1:7">
      <c r="A55" s="105"/>
      <c r="B55" s="126"/>
      <c r="C55" s="107"/>
      <c r="D55" s="107"/>
      <c r="E55" s="107"/>
      <c r="F55" s="107"/>
      <c r="G55" s="107"/>
    </row>
    <row r="56" spans="1:7">
      <c r="A56" s="105"/>
      <c r="B56" s="126"/>
      <c r="C56" s="107"/>
      <c r="D56" s="107"/>
      <c r="E56" s="107"/>
      <c r="F56" s="107"/>
      <c r="G56" s="107"/>
    </row>
    <row r="57" spans="1:7">
      <c r="A57" s="105"/>
      <c r="B57" s="126"/>
      <c r="C57" s="107"/>
      <c r="D57" s="107"/>
      <c r="E57" s="107"/>
      <c r="F57" s="107"/>
      <c r="G57" s="107"/>
    </row>
    <row r="58" spans="1:7">
      <c r="A58" s="105"/>
      <c r="B58" s="126"/>
      <c r="C58" s="107"/>
      <c r="D58" s="107"/>
      <c r="E58" s="107"/>
      <c r="F58" s="107"/>
      <c r="G58" s="107"/>
    </row>
    <row r="59" spans="1:7">
      <c r="A59" s="105"/>
      <c r="B59" s="126"/>
      <c r="C59" s="107"/>
      <c r="D59" s="107"/>
      <c r="E59" s="107"/>
      <c r="F59" s="107"/>
      <c r="G59" s="107"/>
    </row>
    <row r="60" spans="1:7">
      <c r="A60" s="105"/>
      <c r="B60" s="126"/>
      <c r="C60" s="107"/>
      <c r="D60" s="107"/>
      <c r="E60" s="107"/>
      <c r="F60" s="107"/>
      <c r="G60" s="107"/>
    </row>
    <row r="61" spans="1:7">
      <c r="A61" s="105"/>
      <c r="B61" s="126"/>
      <c r="C61" s="107"/>
      <c r="D61" s="107"/>
      <c r="E61" s="107"/>
      <c r="F61" s="107"/>
      <c r="G61" s="107"/>
    </row>
    <row r="62" spans="1:7">
      <c r="A62" s="105"/>
      <c r="B62" s="126"/>
      <c r="C62" s="107"/>
      <c r="D62" s="107"/>
      <c r="E62" s="107"/>
      <c r="F62" s="107"/>
      <c r="G62" s="107"/>
    </row>
    <row r="63" spans="1:7">
      <c r="A63" s="105"/>
      <c r="B63" s="126"/>
      <c r="C63" s="107"/>
      <c r="D63" s="107"/>
      <c r="E63" s="107"/>
      <c r="F63" s="107"/>
      <c r="G63" s="107"/>
    </row>
  </sheetData>
  <mergeCells count="35">
    <mergeCell ref="A24:B24"/>
    <mergeCell ref="A25:B25"/>
    <mergeCell ref="A26:B26"/>
    <mergeCell ref="A27:C27"/>
    <mergeCell ref="F14:F17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K1:L1"/>
    <mergeCell ref="A2:L2"/>
    <mergeCell ref="A3:A4"/>
    <mergeCell ref="B3:B4"/>
    <mergeCell ref="C3:C4"/>
    <mergeCell ref="D3:G3"/>
    <mergeCell ref="H3:K3"/>
    <mergeCell ref="L3:L4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9"/>
  <sheetViews>
    <sheetView zoomScale="75" zoomScaleNormal="75" workbookViewId="0">
      <selection activeCell="A5" sqref="A5:L5"/>
    </sheetView>
  </sheetViews>
  <sheetFormatPr defaultRowHeight="15.75"/>
  <cols>
    <col min="1" max="1" width="7.375" style="111" customWidth="1"/>
    <col min="2" max="2" width="79.375" style="56" hidden="1" customWidth="1"/>
    <col min="3" max="3" width="18.875" style="114" customWidth="1"/>
    <col min="4" max="4" width="11.375" style="114" customWidth="1"/>
    <col min="5" max="5" width="12" style="114" customWidth="1"/>
    <col min="6" max="6" width="15.125" style="114" customWidth="1"/>
    <col min="7" max="7" width="11.375" style="114" customWidth="1"/>
    <col min="8" max="10" width="16.375" style="114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7" customFormat="1" ht="71.25" customHeight="1">
      <c r="A1" s="62"/>
      <c r="B1" s="131"/>
      <c r="C1" s="65"/>
      <c r="D1" s="65"/>
      <c r="E1" s="65"/>
      <c r="F1" s="65"/>
      <c r="G1" s="65"/>
      <c r="H1" s="132"/>
      <c r="I1" s="65"/>
      <c r="J1" s="65"/>
      <c r="K1" s="375" t="s">
        <v>366</v>
      </c>
      <c r="L1" s="375"/>
    </row>
    <row r="2" spans="1:13" s="67" customFormat="1" ht="36" customHeight="1">
      <c r="A2" s="503" t="s">
        <v>237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3" spans="1:13" s="67" customFormat="1" ht="32.25" customHeight="1">
      <c r="A3" s="401" t="s">
        <v>55</v>
      </c>
      <c r="B3" s="401" t="s">
        <v>212</v>
      </c>
      <c r="C3" s="401" t="s">
        <v>93</v>
      </c>
      <c r="D3" s="401" t="s">
        <v>91</v>
      </c>
      <c r="E3" s="401"/>
      <c r="F3" s="401"/>
      <c r="G3" s="401"/>
      <c r="H3" s="504" t="s">
        <v>238</v>
      </c>
      <c r="I3" s="504"/>
      <c r="J3" s="504"/>
      <c r="K3" s="505"/>
      <c r="L3" s="506" t="s">
        <v>115</v>
      </c>
    </row>
    <row r="4" spans="1:13" s="67" customFormat="1" ht="82.5" customHeight="1">
      <c r="A4" s="401"/>
      <c r="B4" s="401"/>
      <c r="C4" s="401"/>
      <c r="D4" s="48" t="s">
        <v>93</v>
      </c>
      <c r="E4" s="48" t="s">
        <v>214</v>
      </c>
      <c r="F4" s="48" t="s">
        <v>95</v>
      </c>
      <c r="G4" s="48" t="s">
        <v>96</v>
      </c>
      <c r="H4" s="48">
        <v>2025</v>
      </c>
      <c r="I4" s="48">
        <v>2026</v>
      </c>
      <c r="J4" s="48">
        <v>2027</v>
      </c>
      <c r="K4" s="48" t="s">
        <v>116</v>
      </c>
      <c r="L4" s="506"/>
    </row>
    <row r="5" spans="1:13" s="67" customFormat="1" ht="37.5" customHeight="1">
      <c r="A5" s="507" t="s">
        <v>341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9"/>
    </row>
    <row r="6" spans="1:13" ht="27" customHeight="1">
      <c r="A6" s="477" t="s">
        <v>342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3" ht="27" customHeight="1">
      <c r="A7" s="427" t="s">
        <v>343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9"/>
    </row>
    <row r="8" spans="1:13" ht="24.75" customHeight="1">
      <c r="A8" s="432" t="s">
        <v>318</v>
      </c>
      <c r="B8" s="394" t="s">
        <v>344</v>
      </c>
      <c r="C8" s="401" t="s">
        <v>474</v>
      </c>
      <c r="D8" s="432" t="s">
        <v>219</v>
      </c>
      <c r="E8" s="401" t="s">
        <v>320</v>
      </c>
      <c r="F8" s="432" t="s">
        <v>345</v>
      </c>
      <c r="G8" s="52">
        <v>121</v>
      </c>
      <c r="H8" s="133">
        <v>15815.844999999999</v>
      </c>
      <c r="I8" s="133">
        <v>15815.844999999999</v>
      </c>
      <c r="J8" s="133">
        <v>15815.844999999999</v>
      </c>
      <c r="K8" s="293">
        <f t="shared" ref="K8:K18" si="0">SUM(H8:J8)</f>
        <v>47447.534999999996</v>
      </c>
      <c r="L8" s="394" t="s">
        <v>346</v>
      </c>
    </row>
    <row r="9" spans="1:13" ht="30" customHeight="1">
      <c r="A9" s="432"/>
      <c r="B9" s="394"/>
      <c r="C9" s="401"/>
      <c r="D9" s="432"/>
      <c r="E9" s="401"/>
      <c r="F9" s="474"/>
      <c r="G9" s="52">
        <v>122</v>
      </c>
      <c r="H9" s="133">
        <v>1850</v>
      </c>
      <c r="I9" s="133">
        <v>1850</v>
      </c>
      <c r="J9" s="133">
        <v>1850</v>
      </c>
      <c r="K9" s="293">
        <f t="shared" si="0"/>
        <v>5550</v>
      </c>
      <c r="L9" s="394"/>
    </row>
    <row r="10" spans="1:13" ht="25.5" customHeight="1">
      <c r="A10" s="432"/>
      <c r="B10" s="394"/>
      <c r="C10" s="401"/>
      <c r="D10" s="432"/>
      <c r="E10" s="401"/>
      <c r="F10" s="432"/>
      <c r="G10" s="52">
        <v>129</v>
      </c>
      <c r="H10" s="133">
        <v>4776.3850000000002</v>
      </c>
      <c r="I10" s="133">
        <v>4776.3850000000002</v>
      </c>
      <c r="J10" s="133">
        <v>4776.3850000000002</v>
      </c>
      <c r="K10" s="293">
        <f t="shared" si="0"/>
        <v>14329.155000000001</v>
      </c>
      <c r="L10" s="394"/>
    </row>
    <row r="11" spans="1:13" ht="29.25" customHeight="1">
      <c r="A11" s="432"/>
      <c r="B11" s="394"/>
      <c r="C11" s="401"/>
      <c r="D11" s="432"/>
      <c r="E11" s="401"/>
      <c r="F11" s="432"/>
      <c r="G11" s="52">
        <v>244</v>
      </c>
      <c r="H11" s="227"/>
      <c r="I11" s="227"/>
      <c r="J11" s="227"/>
      <c r="K11" s="293">
        <f>SUM(H11:J11)</f>
        <v>0</v>
      </c>
      <c r="L11" s="394"/>
    </row>
    <row r="12" spans="1:13" ht="25.5" customHeight="1">
      <c r="A12" s="441" t="s">
        <v>323</v>
      </c>
      <c r="B12" s="430" t="s">
        <v>347</v>
      </c>
      <c r="C12" s="397" t="s">
        <v>474</v>
      </c>
      <c r="D12" s="411" t="s">
        <v>219</v>
      </c>
      <c r="E12" s="411" t="s">
        <v>320</v>
      </c>
      <c r="F12" s="411" t="s">
        <v>348</v>
      </c>
      <c r="G12" s="95">
        <v>111</v>
      </c>
      <c r="H12" s="96">
        <v>49085.909</v>
      </c>
      <c r="I12" s="96">
        <v>49085.909</v>
      </c>
      <c r="J12" s="96">
        <v>49085.909</v>
      </c>
      <c r="K12" s="293">
        <f t="shared" si="0"/>
        <v>147257.72700000001</v>
      </c>
      <c r="L12" s="397" t="s">
        <v>502</v>
      </c>
    </row>
    <row r="13" spans="1:13" ht="24" customHeight="1">
      <c r="A13" s="441"/>
      <c r="B13" s="431"/>
      <c r="C13" s="398"/>
      <c r="D13" s="419"/>
      <c r="E13" s="419"/>
      <c r="F13" s="516"/>
      <c r="G13" s="95">
        <v>112</v>
      </c>
      <c r="H13" s="96">
        <v>2450</v>
      </c>
      <c r="I13" s="96">
        <v>2450</v>
      </c>
      <c r="J13" s="96">
        <v>2450</v>
      </c>
      <c r="K13" s="293">
        <f t="shared" si="0"/>
        <v>7350</v>
      </c>
      <c r="L13" s="398"/>
    </row>
    <row r="14" spans="1:13" ht="24" customHeight="1">
      <c r="A14" s="441"/>
      <c r="B14" s="431"/>
      <c r="C14" s="398"/>
      <c r="D14" s="419"/>
      <c r="E14" s="419"/>
      <c r="F14" s="516"/>
      <c r="G14" s="95">
        <v>119</v>
      </c>
      <c r="H14" s="96">
        <v>14823.945</v>
      </c>
      <c r="I14" s="96">
        <v>14823.945</v>
      </c>
      <c r="J14" s="96">
        <v>14823.945</v>
      </c>
      <c r="K14" s="293">
        <f t="shared" si="0"/>
        <v>44471.834999999999</v>
      </c>
      <c r="L14" s="398"/>
      <c r="M14" s="121"/>
    </row>
    <row r="15" spans="1:13" ht="25.5" customHeight="1">
      <c r="A15" s="441"/>
      <c r="B15" s="431"/>
      <c r="C15" s="398"/>
      <c r="D15" s="419"/>
      <c r="E15" s="419"/>
      <c r="F15" s="516"/>
      <c r="G15" s="95">
        <v>244</v>
      </c>
      <c r="H15" s="96">
        <v>4676.3379999999997</v>
      </c>
      <c r="I15" s="96">
        <v>3216.3380000000002</v>
      </c>
      <c r="J15" s="96">
        <v>3216.3380000000002</v>
      </c>
      <c r="K15" s="293">
        <f t="shared" si="0"/>
        <v>11109.013999999999</v>
      </c>
      <c r="L15" s="398"/>
      <c r="M15" s="121"/>
    </row>
    <row r="16" spans="1:13" ht="24" customHeight="1">
      <c r="A16" s="441"/>
      <c r="B16" s="431"/>
      <c r="C16" s="398"/>
      <c r="D16" s="419"/>
      <c r="E16" s="419"/>
      <c r="F16" s="516"/>
      <c r="G16" s="95">
        <v>247</v>
      </c>
      <c r="H16" s="96">
        <v>7452.9350000000004</v>
      </c>
      <c r="I16" s="96">
        <v>7452.9350000000004</v>
      </c>
      <c r="J16" s="96">
        <v>7452.9350000000004</v>
      </c>
      <c r="K16" s="293">
        <f t="shared" si="0"/>
        <v>22358.805</v>
      </c>
      <c r="L16" s="398"/>
      <c r="M16" s="121"/>
    </row>
    <row r="17" spans="1:13" ht="24" customHeight="1">
      <c r="A17" s="441"/>
      <c r="B17" s="431"/>
      <c r="C17" s="398"/>
      <c r="D17" s="419"/>
      <c r="E17" s="419"/>
      <c r="F17" s="516"/>
      <c r="G17" s="95">
        <v>852</v>
      </c>
      <c r="H17" s="227"/>
      <c r="I17" s="227"/>
      <c r="J17" s="227"/>
      <c r="K17" s="293">
        <f>SUM(H17:J17)</f>
        <v>0</v>
      </c>
      <c r="L17" s="398"/>
      <c r="M17" s="121"/>
    </row>
    <row r="18" spans="1:13" ht="27.75" customHeight="1">
      <c r="A18" s="441"/>
      <c r="B18" s="471"/>
      <c r="C18" s="399"/>
      <c r="D18" s="412"/>
      <c r="E18" s="412"/>
      <c r="F18" s="520"/>
      <c r="G18" s="95">
        <v>853</v>
      </c>
      <c r="H18" s="96"/>
      <c r="I18" s="96"/>
      <c r="J18" s="96"/>
      <c r="K18" s="293">
        <f t="shared" si="0"/>
        <v>0</v>
      </c>
      <c r="L18" s="399"/>
      <c r="M18" s="121"/>
    </row>
    <row r="19" spans="1:13" ht="48.75" customHeight="1">
      <c r="A19" s="517" t="s">
        <v>349</v>
      </c>
      <c r="B19" s="518"/>
      <c r="C19" s="518"/>
      <c r="D19" s="518"/>
      <c r="E19" s="518"/>
      <c r="F19" s="518"/>
      <c r="G19" s="518"/>
      <c r="H19" s="518"/>
      <c r="I19" s="518"/>
      <c r="J19" s="518"/>
      <c r="K19" s="518"/>
      <c r="L19" s="519"/>
    </row>
    <row r="20" spans="1:13" ht="92.25" customHeight="1">
      <c r="A20" s="85" t="s">
        <v>350</v>
      </c>
      <c r="B20" s="51" t="s">
        <v>351</v>
      </c>
      <c r="C20" s="220" t="s">
        <v>474</v>
      </c>
      <c r="D20" s="54" t="s">
        <v>219</v>
      </c>
      <c r="E20" s="54" t="s">
        <v>320</v>
      </c>
      <c r="F20" s="54" t="s">
        <v>501</v>
      </c>
      <c r="G20" s="54" t="s">
        <v>332</v>
      </c>
      <c r="H20" s="227">
        <v>0</v>
      </c>
      <c r="I20" s="227">
        <v>0</v>
      </c>
      <c r="J20" s="227">
        <v>0</v>
      </c>
      <c r="K20" s="87">
        <f>SUM(H20:J20)</f>
        <v>0</v>
      </c>
      <c r="L20" s="83" t="s">
        <v>352</v>
      </c>
    </row>
    <row r="21" spans="1:13" s="97" customFormat="1" ht="22.5" customHeight="1">
      <c r="A21" s="426" t="s">
        <v>310</v>
      </c>
      <c r="B21" s="426"/>
      <c r="C21" s="48"/>
      <c r="D21" s="69"/>
      <c r="E21" s="48"/>
      <c r="F21" s="48"/>
      <c r="G21" s="48"/>
      <c r="H21" s="291">
        <f>SUM(H8:H20)</f>
        <v>100931.357</v>
      </c>
      <c r="I21" s="291">
        <f>SUM(I8:I20)</f>
        <v>99471.357000000004</v>
      </c>
      <c r="J21" s="291">
        <f>SUM(J8:J20)</f>
        <v>99471.357000000004</v>
      </c>
      <c r="K21" s="291">
        <f>SUM(K8:K20)</f>
        <v>299874.07100000005</v>
      </c>
      <c r="L21" s="52"/>
    </row>
    <row r="22" spans="1:13" ht="51.75" customHeight="1">
      <c r="A22" s="515"/>
      <c r="B22" s="515"/>
      <c r="C22" s="515"/>
      <c r="D22" s="124"/>
      <c r="E22" s="124"/>
      <c r="F22" s="124"/>
      <c r="G22" s="124"/>
      <c r="L22" s="125"/>
    </row>
    <row r="23" spans="1:13">
      <c r="A23" s="105"/>
      <c r="B23" s="135"/>
      <c r="C23" s="107"/>
      <c r="D23" s="107"/>
      <c r="E23" s="107"/>
      <c r="F23" s="107"/>
      <c r="G23" s="107"/>
    </row>
    <row r="24" spans="1:13">
      <c r="A24" s="105"/>
      <c r="B24" s="135"/>
      <c r="C24" s="107"/>
      <c r="D24" s="107"/>
      <c r="E24" s="107"/>
      <c r="F24" s="107"/>
      <c r="G24" s="107"/>
    </row>
    <row r="25" spans="1:13">
      <c r="A25" s="105"/>
      <c r="B25" s="135"/>
      <c r="C25" s="107"/>
      <c r="D25" s="107"/>
      <c r="E25" s="107">
        <v>37889.9</v>
      </c>
      <c r="F25" s="107" t="s">
        <v>353</v>
      </c>
      <c r="G25" s="107" t="s">
        <v>354</v>
      </c>
      <c r="H25" s="136">
        <f>H8+H12+H9+H13</f>
        <v>69201.754000000001</v>
      </c>
      <c r="I25" s="136">
        <f>I8+I12+I9+I13</f>
        <v>69201.754000000001</v>
      </c>
      <c r="J25" s="136">
        <f>J8+J12+J9+J13</f>
        <v>69201.754000000001</v>
      </c>
      <c r="K25" s="129">
        <f t="shared" ref="K25:K30" si="1">SUM(H25:J25)</f>
        <v>207605.26199999999</v>
      </c>
    </row>
    <row r="26" spans="1:13">
      <c r="A26" s="105"/>
      <c r="B26" s="137"/>
      <c r="C26" s="107"/>
      <c r="D26" s="107"/>
      <c r="E26" s="107"/>
      <c r="F26" s="107"/>
      <c r="G26" s="107">
        <v>112.122</v>
      </c>
      <c r="H26" s="136">
        <f>H10+H14</f>
        <v>19600.330000000002</v>
      </c>
      <c r="I26" s="136">
        <f>I10+I14</f>
        <v>19600.330000000002</v>
      </c>
      <c r="J26" s="136">
        <f>J10+J14</f>
        <v>19600.330000000002</v>
      </c>
      <c r="K26" s="129">
        <f t="shared" si="1"/>
        <v>58800.990000000005</v>
      </c>
    </row>
    <row r="27" spans="1:13">
      <c r="A27" s="105"/>
      <c r="B27" s="126"/>
      <c r="C27" s="107"/>
      <c r="D27" s="107"/>
      <c r="E27" s="107"/>
      <c r="F27" s="107"/>
      <c r="G27" s="107">
        <v>244.852</v>
      </c>
      <c r="H27" s="136">
        <f>H11+H15+H18</f>
        <v>4676.3379999999997</v>
      </c>
      <c r="I27" s="136">
        <f>I11+I15+I18</f>
        <v>3216.3380000000002</v>
      </c>
      <c r="J27" s="136">
        <f>J11+J15+J18</f>
        <v>3216.3380000000002</v>
      </c>
      <c r="K27" s="129">
        <f t="shared" si="1"/>
        <v>11109.013999999999</v>
      </c>
    </row>
    <row r="28" spans="1:13">
      <c r="A28" s="105"/>
      <c r="B28" s="126"/>
      <c r="C28" s="107"/>
      <c r="D28" s="107"/>
      <c r="E28" s="107"/>
      <c r="F28" s="107"/>
      <c r="G28" s="107"/>
      <c r="H28" s="136">
        <f>SUM(H25:H27)</f>
        <v>93478.422000000006</v>
      </c>
      <c r="I28" s="136">
        <f>SUM(I25:I27)</f>
        <v>92018.422000000006</v>
      </c>
      <c r="J28" s="136">
        <f>SUM(J25:J27)</f>
        <v>92018.422000000006</v>
      </c>
      <c r="K28" s="129">
        <f t="shared" si="1"/>
        <v>277515.266</v>
      </c>
    </row>
    <row r="29" spans="1:13">
      <c r="A29" s="105"/>
      <c r="B29" s="126"/>
      <c r="C29" s="107"/>
      <c r="D29" s="107"/>
      <c r="E29" s="107"/>
      <c r="F29" s="107"/>
      <c r="G29" s="107"/>
      <c r="H29" s="136"/>
      <c r="I29" s="136"/>
      <c r="J29" s="136"/>
      <c r="K29" s="129">
        <f t="shared" si="1"/>
        <v>0</v>
      </c>
    </row>
    <row r="30" spans="1:13">
      <c r="A30" s="105"/>
      <c r="B30" s="126"/>
      <c r="C30" s="107"/>
      <c r="D30" s="107"/>
      <c r="E30" s="107"/>
      <c r="F30" s="107"/>
      <c r="G30" s="107" t="s">
        <v>355</v>
      </c>
      <c r="H30" s="136">
        <f>H26+H27</f>
        <v>24276.668000000001</v>
      </c>
      <c r="I30" s="136">
        <f>I26+I27</f>
        <v>22816.668000000001</v>
      </c>
      <c r="J30" s="136">
        <f>J26+J27</f>
        <v>22816.668000000001</v>
      </c>
      <c r="K30" s="129">
        <f t="shared" si="1"/>
        <v>69910.004000000001</v>
      </c>
    </row>
    <row r="31" spans="1:13">
      <c r="A31" s="105"/>
      <c r="B31" s="126"/>
      <c r="C31" s="107"/>
      <c r="D31" s="107"/>
      <c r="E31" s="107"/>
      <c r="F31" s="107"/>
      <c r="G31" s="107"/>
    </row>
    <row r="32" spans="1:13">
      <c r="A32" s="105"/>
      <c r="B32" s="126"/>
      <c r="C32" s="107"/>
      <c r="D32" s="107"/>
      <c r="E32" s="107"/>
      <c r="F32" s="107"/>
      <c r="G32" s="107"/>
    </row>
    <row r="33" spans="1:7">
      <c r="A33" s="105"/>
      <c r="B33" s="126"/>
      <c r="C33" s="107"/>
      <c r="D33" s="107"/>
      <c r="E33" s="107"/>
      <c r="F33" s="107"/>
      <c r="G33" s="107"/>
    </row>
    <row r="34" spans="1:7">
      <c r="A34" s="105"/>
      <c r="B34" s="126"/>
      <c r="C34" s="107"/>
      <c r="D34" s="107"/>
      <c r="E34" s="107"/>
      <c r="F34" s="107"/>
      <c r="G34" s="107"/>
    </row>
    <row r="35" spans="1:7">
      <c r="A35" s="105"/>
      <c r="B35" s="126"/>
      <c r="C35" s="107"/>
      <c r="D35" s="107"/>
      <c r="E35" s="107"/>
      <c r="F35" s="107"/>
      <c r="G35" s="107"/>
    </row>
    <row r="36" spans="1:7">
      <c r="A36" s="105"/>
      <c r="B36" s="126"/>
      <c r="C36" s="107"/>
      <c r="D36" s="107"/>
      <c r="E36" s="107"/>
      <c r="F36" s="107"/>
      <c r="G36" s="107"/>
    </row>
    <row r="37" spans="1:7">
      <c r="A37" s="105"/>
      <c r="B37" s="126"/>
      <c r="C37" s="107"/>
      <c r="D37" s="107"/>
      <c r="E37" s="107"/>
      <c r="F37" s="107"/>
      <c r="G37" s="107"/>
    </row>
    <row r="38" spans="1:7">
      <c r="A38" s="105"/>
      <c r="B38" s="126"/>
      <c r="C38" s="107"/>
      <c r="D38" s="107"/>
      <c r="E38" s="107"/>
      <c r="F38" s="107"/>
      <c r="G38" s="107"/>
    </row>
    <row r="39" spans="1:7">
      <c r="A39" s="105"/>
      <c r="B39" s="126"/>
      <c r="C39" s="107"/>
      <c r="D39" s="107"/>
      <c r="E39" s="107"/>
      <c r="F39" s="107"/>
      <c r="G39" s="107"/>
    </row>
    <row r="40" spans="1:7">
      <c r="A40" s="105"/>
      <c r="B40" s="126"/>
      <c r="C40" s="107"/>
      <c r="D40" s="107"/>
      <c r="E40" s="107"/>
      <c r="F40" s="107"/>
      <c r="G40" s="107"/>
    </row>
    <row r="41" spans="1:7">
      <c r="A41" s="105"/>
      <c r="B41" s="126"/>
      <c r="C41" s="107"/>
      <c r="D41" s="107"/>
      <c r="E41" s="107"/>
      <c r="F41" s="107"/>
      <c r="G41" s="107"/>
    </row>
    <row r="42" spans="1:7">
      <c r="A42" s="105"/>
      <c r="B42" s="126"/>
      <c r="C42" s="107"/>
      <c r="D42" s="107"/>
      <c r="E42" s="107"/>
      <c r="F42" s="107"/>
      <c r="G42" s="138"/>
    </row>
    <row r="43" spans="1:7">
      <c r="A43" s="105"/>
      <c r="B43" s="126"/>
      <c r="C43" s="107"/>
      <c r="D43" s="107"/>
      <c r="E43" s="107"/>
      <c r="F43" s="107"/>
      <c r="G43" s="107"/>
    </row>
    <row r="44" spans="1:7">
      <c r="A44" s="105"/>
      <c r="B44" s="126"/>
      <c r="C44" s="107"/>
      <c r="D44" s="107"/>
      <c r="E44" s="107"/>
      <c r="F44" s="107"/>
      <c r="G44" s="107"/>
    </row>
    <row r="45" spans="1:7">
      <c r="A45" s="105"/>
      <c r="B45" s="126"/>
      <c r="C45" s="107"/>
      <c r="D45" s="107"/>
      <c r="E45" s="107"/>
      <c r="F45" s="107"/>
      <c r="G45" s="107"/>
    </row>
    <row r="46" spans="1:7">
      <c r="A46" s="105"/>
      <c r="B46" s="126"/>
      <c r="C46" s="107"/>
      <c r="D46" s="107"/>
      <c r="E46" s="107"/>
      <c r="F46" s="107"/>
      <c r="G46" s="107"/>
    </row>
    <row r="47" spans="1:7">
      <c r="A47" s="105"/>
      <c r="B47" s="126"/>
      <c r="C47" s="107"/>
      <c r="D47" s="107"/>
      <c r="E47" s="107"/>
      <c r="F47" s="107"/>
      <c r="G47" s="107"/>
    </row>
    <row r="48" spans="1:7">
      <c r="A48" s="105"/>
      <c r="B48" s="126"/>
      <c r="C48" s="107"/>
      <c r="D48" s="107"/>
      <c r="E48" s="107"/>
      <c r="F48" s="107"/>
      <c r="G48" s="107"/>
    </row>
    <row r="49" spans="1:7">
      <c r="A49" s="105"/>
      <c r="B49" s="126"/>
      <c r="C49" s="107"/>
      <c r="D49" s="107"/>
      <c r="E49" s="107"/>
      <c r="F49" s="107"/>
      <c r="G49" s="107"/>
    </row>
    <row r="50" spans="1:7">
      <c r="A50" s="105"/>
      <c r="B50" s="126"/>
      <c r="C50" s="107"/>
      <c r="D50" s="107"/>
      <c r="E50" s="107"/>
      <c r="F50" s="107"/>
      <c r="G50" s="107"/>
    </row>
    <row r="51" spans="1:7">
      <c r="A51" s="105"/>
      <c r="B51" s="126"/>
      <c r="C51" s="107"/>
      <c r="D51" s="107"/>
      <c r="E51" s="107"/>
      <c r="F51" s="107"/>
      <c r="G51" s="107"/>
    </row>
    <row r="52" spans="1:7">
      <c r="A52" s="105"/>
      <c r="B52" s="126"/>
      <c r="C52" s="107"/>
      <c r="D52" s="107"/>
      <c r="E52" s="107"/>
      <c r="F52" s="107"/>
      <c r="G52" s="107"/>
    </row>
    <row r="53" spans="1:7">
      <c r="A53" s="105"/>
      <c r="B53" s="126"/>
      <c r="C53" s="107"/>
      <c r="D53" s="107"/>
      <c r="E53" s="107"/>
      <c r="F53" s="107"/>
      <c r="G53" s="107"/>
    </row>
    <row r="54" spans="1:7">
      <c r="A54" s="105"/>
      <c r="B54" s="126"/>
      <c r="C54" s="107"/>
      <c r="D54" s="107"/>
      <c r="E54" s="107"/>
      <c r="F54" s="107"/>
      <c r="G54" s="107"/>
    </row>
    <row r="55" spans="1:7">
      <c r="A55" s="105"/>
      <c r="B55" s="126"/>
      <c r="C55" s="107"/>
      <c r="D55" s="107"/>
      <c r="E55" s="107"/>
      <c r="F55" s="107"/>
      <c r="G55" s="107"/>
    </row>
    <row r="56" spans="1:7">
      <c r="A56" s="105"/>
      <c r="B56" s="126"/>
      <c r="C56" s="107"/>
      <c r="D56" s="107"/>
      <c r="E56" s="107"/>
      <c r="F56" s="107"/>
      <c r="G56" s="107"/>
    </row>
    <row r="57" spans="1:7">
      <c r="A57" s="105"/>
      <c r="B57" s="126"/>
      <c r="C57" s="107"/>
      <c r="D57" s="107"/>
      <c r="E57" s="107"/>
      <c r="F57" s="107"/>
      <c r="G57" s="107"/>
    </row>
    <row r="58" spans="1:7">
      <c r="A58" s="105"/>
      <c r="B58" s="126"/>
      <c r="C58" s="107"/>
      <c r="D58" s="107"/>
      <c r="E58" s="107"/>
      <c r="F58" s="107"/>
      <c r="G58" s="107"/>
    </row>
    <row r="59" spans="1:7">
      <c r="A59" s="105"/>
      <c r="B59" s="126"/>
      <c r="C59" s="107"/>
      <c r="D59" s="107"/>
      <c r="E59" s="107"/>
      <c r="F59" s="107"/>
      <c r="G59" s="107"/>
    </row>
  </sheetData>
  <mergeCells count="28"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K1:L1"/>
    <mergeCell ref="A2:L2"/>
    <mergeCell ref="A3:A4"/>
    <mergeCell ref="B3:B4"/>
    <mergeCell ref="C3:C4"/>
    <mergeCell ref="D3:G3"/>
    <mergeCell ref="H3:K3"/>
    <mergeCell ref="L3:L4"/>
  </mergeCells>
  <pageMargins left="0.89" right="0.51181102362204722" top="0.55118110236220474" bottom="0.55118110236220474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zoomScale="70" zoomScaleNormal="75" zoomScaleSheetLayoutView="70" workbookViewId="0">
      <selection activeCell="G19" sqref="G19"/>
    </sheetView>
  </sheetViews>
  <sheetFormatPr defaultRowHeight="15.7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>
      <c r="F1" s="36" t="s">
        <v>39</v>
      </c>
      <c r="I1" s="147"/>
      <c r="J1" s="147"/>
      <c r="K1" s="147"/>
      <c r="L1" s="147"/>
    </row>
    <row r="2" spans="1:13" ht="18.75">
      <c r="F2" s="36" t="s">
        <v>40</v>
      </c>
      <c r="I2" s="147"/>
      <c r="J2" s="147"/>
      <c r="K2" s="147"/>
      <c r="L2" s="147"/>
    </row>
    <row r="3" spans="1:13" ht="18.75">
      <c r="F3" s="36" t="s">
        <v>41</v>
      </c>
      <c r="I3" s="147"/>
      <c r="J3" s="147"/>
      <c r="K3" s="147"/>
      <c r="L3" s="147"/>
    </row>
    <row r="8" spans="1:13" ht="18.75">
      <c r="A8" s="377" t="s">
        <v>26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</row>
    <row r="9" spans="1:13" ht="18.75">
      <c r="A9" s="377" t="s">
        <v>38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</row>
    <row r="10" spans="1:13" ht="18.75">
      <c r="A10" s="377" t="s">
        <v>36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</row>
    <row r="11" spans="1:13" ht="18.75">
      <c r="A11" s="377" t="s">
        <v>37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</row>
    <row r="12" spans="1:13" ht="18.75">
      <c r="A12" s="4"/>
    </row>
    <row r="13" spans="1:13" ht="18.75">
      <c r="A13" s="524" t="s">
        <v>55</v>
      </c>
      <c r="B13" s="524" t="s">
        <v>32</v>
      </c>
      <c r="C13" s="524" t="s">
        <v>27</v>
      </c>
      <c r="D13" s="524" t="s">
        <v>33</v>
      </c>
      <c r="E13" s="524" t="s">
        <v>34</v>
      </c>
      <c r="F13" s="524"/>
      <c r="G13" s="524"/>
      <c r="H13" s="524"/>
      <c r="I13" s="524"/>
      <c r="J13" s="524"/>
      <c r="K13" s="524"/>
      <c r="L13" s="524"/>
      <c r="M13" s="524"/>
    </row>
    <row r="14" spans="1:13" ht="95.25" customHeight="1">
      <c r="A14" s="524"/>
      <c r="B14" s="524"/>
      <c r="C14" s="524"/>
      <c r="D14" s="524"/>
      <c r="E14" s="378" t="s">
        <v>198</v>
      </c>
      <c r="F14" s="378" t="s">
        <v>199</v>
      </c>
      <c r="G14" s="379" t="s">
        <v>363</v>
      </c>
      <c r="H14" s="378" t="s">
        <v>200</v>
      </c>
      <c r="I14" s="378" t="s">
        <v>201</v>
      </c>
      <c r="J14" s="378" t="s">
        <v>202</v>
      </c>
      <c r="K14" s="524" t="s">
        <v>35</v>
      </c>
      <c r="L14" s="524"/>
      <c r="M14" s="524"/>
    </row>
    <row r="15" spans="1:13" ht="18.75">
      <c r="A15" s="524"/>
      <c r="B15" s="524"/>
      <c r="C15" s="524"/>
      <c r="D15" s="524"/>
      <c r="E15" s="378"/>
      <c r="F15" s="378"/>
      <c r="G15" s="379"/>
      <c r="H15" s="378"/>
      <c r="I15" s="378"/>
      <c r="J15" s="378"/>
      <c r="K15" s="37" t="s">
        <v>203</v>
      </c>
      <c r="L15" s="37" t="s">
        <v>204</v>
      </c>
      <c r="M15" s="37" t="s">
        <v>205</v>
      </c>
    </row>
    <row r="16" spans="1:13" ht="18.7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525" t="s">
        <v>367</v>
      </c>
      <c r="C17" s="525"/>
      <c r="D17" s="525"/>
      <c r="E17" s="525"/>
      <c r="F17" s="525"/>
      <c r="G17" s="525"/>
      <c r="H17" s="525"/>
      <c r="I17" s="525"/>
      <c r="J17" s="525"/>
      <c r="K17" s="525"/>
      <c r="L17" s="525"/>
      <c r="M17" s="525"/>
    </row>
    <row r="18" spans="1:13" ht="78.7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46">
        <v>100</v>
      </c>
      <c r="K18" s="146">
        <v>100</v>
      </c>
      <c r="L18" s="146">
        <v>100</v>
      </c>
      <c r="M18" s="146">
        <v>100</v>
      </c>
    </row>
    <row r="19" spans="1:13" ht="78.7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46">
        <v>60</v>
      </c>
      <c r="K19" s="146">
        <v>60</v>
      </c>
      <c r="L19" s="146">
        <v>60</v>
      </c>
      <c r="M19" s="146">
        <v>60</v>
      </c>
    </row>
    <row r="20" spans="1:13" ht="18.75">
      <c r="A20" s="11"/>
      <c r="B20" s="521" t="s">
        <v>356</v>
      </c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3"/>
    </row>
    <row r="21" spans="1:13" ht="47.25">
      <c r="A21" s="13" t="s">
        <v>357</v>
      </c>
      <c r="B21" s="140" t="s">
        <v>359</v>
      </c>
      <c r="C21" s="145" t="s">
        <v>360</v>
      </c>
      <c r="D21" s="41" t="s">
        <v>210</v>
      </c>
      <c r="E21" s="144">
        <v>112</v>
      </c>
      <c r="F21" s="144">
        <v>141</v>
      </c>
      <c r="G21" s="144">
        <v>124</v>
      </c>
      <c r="H21" s="144">
        <v>113</v>
      </c>
      <c r="I21" s="144">
        <v>110</v>
      </c>
      <c r="J21" s="144">
        <v>115</v>
      </c>
      <c r="K21" s="144">
        <v>115</v>
      </c>
      <c r="L21" s="144">
        <v>115</v>
      </c>
      <c r="M21" s="144">
        <v>115</v>
      </c>
    </row>
    <row r="22" spans="1:13" ht="18.75">
      <c r="A22" s="139"/>
      <c r="B22" s="521" t="s">
        <v>342</v>
      </c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3"/>
    </row>
    <row r="23" spans="1:13" ht="47.25">
      <c r="A23" s="13" t="s">
        <v>358</v>
      </c>
      <c r="B23" s="143" t="s">
        <v>361</v>
      </c>
      <c r="C23" s="145" t="s">
        <v>207</v>
      </c>
      <c r="D23" s="41" t="s">
        <v>210</v>
      </c>
      <c r="E23" s="144">
        <v>80</v>
      </c>
      <c r="F23" s="144">
        <v>80</v>
      </c>
      <c r="G23" s="144">
        <v>80</v>
      </c>
      <c r="H23" s="144">
        <v>80</v>
      </c>
      <c r="I23" s="144">
        <v>85</v>
      </c>
      <c r="J23" s="144">
        <v>90</v>
      </c>
      <c r="K23" s="144">
        <v>100</v>
      </c>
      <c r="L23" s="144">
        <v>100</v>
      </c>
      <c r="M23" s="144">
        <v>100</v>
      </c>
    </row>
    <row r="24" spans="1:13" ht="18.75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 ht="18.75">
      <c r="A25" s="4"/>
    </row>
    <row r="26" spans="1:13" ht="18.75">
      <c r="A26" s="4"/>
    </row>
  </sheetData>
  <mergeCells count="19"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8"/>
  <sheetViews>
    <sheetView zoomScale="65" zoomScaleNormal="65" zoomScaleSheetLayoutView="70" workbookViewId="0">
      <selection activeCell="A5" sqref="A5:L5"/>
    </sheetView>
  </sheetViews>
  <sheetFormatPr defaultRowHeight="15.75"/>
  <cols>
    <col min="1" max="1" width="7.375" style="111" customWidth="1"/>
    <col min="2" max="2" width="48.5" style="56" customWidth="1"/>
    <col min="3" max="3" width="18.875" style="114" customWidth="1"/>
    <col min="4" max="4" width="11.375" style="114" customWidth="1"/>
    <col min="5" max="5" width="12" style="114" customWidth="1"/>
    <col min="6" max="6" width="15.125" style="114" customWidth="1"/>
    <col min="7" max="7" width="11.375" style="114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7" customFormat="1" ht="48.75" customHeight="1">
      <c r="A1" s="62"/>
      <c r="B1" s="131"/>
      <c r="C1" s="65"/>
      <c r="D1" s="65"/>
      <c r="E1" s="65"/>
      <c r="F1" s="65"/>
      <c r="G1" s="65"/>
      <c r="H1" s="116"/>
      <c r="K1" s="526" t="s">
        <v>383</v>
      </c>
      <c r="L1" s="526"/>
    </row>
    <row r="2" spans="1:12" s="67" customFormat="1" ht="36" customHeight="1">
      <c r="A2" s="503" t="s">
        <v>378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3" spans="1:12" s="67" customFormat="1" ht="32.25" customHeight="1">
      <c r="A3" s="401" t="s">
        <v>55</v>
      </c>
      <c r="B3" s="401" t="s">
        <v>212</v>
      </c>
      <c r="C3" s="401" t="s">
        <v>93</v>
      </c>
      <c r="D3" s="401" t="s">
        <v>91</v>
      </c>
      <c r="E3" s="401"/>
      <c r="F3" s="401"/>
      <c r="G3" s="401"/>
      <c r="H3" s="504" t="s">
        <v>238</v>
      </c>
      <c r="I3" s="504"/>
      <c r="J3" s="504"/>
      <c r="K3" s="505"/>
      <c r="L3" s="401" t="s">
        <v>379</v>
      </c>
    </row>
    <row r="4" spans="1:12" s="67" customFormat="1" ht="37.5" customHeight="1">
      <c r="A4" s="401"/>
      <c r="B4" s="401"/>
      <c r="C4" s="401"/>
      <c r="D4" s="151" t="s">
        <v>93</v>
      </c>
      <c r="E4" s="151" t="s">
        <v>214</v>
      </c>
      <c r="F4" s="151" t="s">
        <v>95</v>
      </c>
      <c r="G4" s="151" t="s">
        <v>96</v>
      </c>
      <c r="H4" s="151">
        <v>2025</v>
      </c>
      <c r="I4" s="225">
        <v>2026</v>
      </c>
      <c r="J4" s="225">
        <v>2027</v>
      </c>
      <c r="K4" s="151" t="s">
        <v>215</v>
      </c>
      <c r="L4" s="401"/>
    </row>
    <row r="5" spans="1:12" s="67" customFormat="1" ht="37.5" customHeight="1">
      <c r="A5" s="507" t="s">
        <v>382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9"/>
    </row>
    <row r="6" spans="1:12" ht="57" customHeight="1">
      <c r="A6" s="432" t="s">
        <v>242</v>
      </c>
      <c r="B6" s="394" t="s">
        <v>274</v>
      </c>
      <c r="C6" s="397" t="s">
        <v>380</v>
      </c>
      <c r="D6" s="411" t="s">
        <v>220</v>
      </c>
      <c r="E6" s="229" t="s">
        <v>244</v>
      </c>
      <c r="F6" s="153" t="s">
        <v>381</v>
      </c>
      <c r="G6" s="75">
        <v>243</v>
      </c>
      <c r="H6" s="71">
        <v>0</v>
      </c>
      <c r="I6" s="71">
        <v>0</v>
      </c>
      <c r="J6" s="71">
        <v>0</v>
      </c>
      <c r="K6" s="87">
        <f>SUM(H6:J6)</f>
        <v>0</v>
      </c>
      <c r="L6" s="394" t="s">
        <v>494</v>
      </c>
    </row>
    <row r="7" spans="1:12" ht="57" customHeight="1">
      <c r="A7" s="432"/>
      <c r="B7" s="394"/>
      <c r="C7" s="398"/>
      <c r="D7" s="419"/>
      <c r="E7" s="229" t="s">
        <v>264</v>
      </c>
      <c r="F7" s="230" t="s">
        <v>381</v>
      </c>
      <c r="G7" s="75">
        <v>243</v>
      </c>
      <c r="H7" s="71">
        <v>0</v>
      </c>
      <c r="I7" s="71">
        <v>0</v>
      </c>
      <c r="J7" s="71">
        <v>0</v>
      </c>
      <c r="K7" s="87">
        <f>SUM(H7:J7)</f>
        <v>0</v>
      </c>
      <c r="L7" s="394"/>
    </row>
    <row r="8" spans="1:12" ht="57" customHeight="1">
      <c r="A8" s="432"/>
      <c r="B8" s="394"/>
      <c r="C8" s="398"/>
      <c r="D8" s="412"/>
      <c r="E8" s="242" t="s">
        <v>373</v>
      </c>
      <c r="F8" s="243" t="s">
        <v>381</v>
      </c>
      <c r="G8" s="156">
        <v>243</v>
      </c>
      <c r="H8" s="71">
        <v>0</v>
      </c>
      <c r="I8" s="71">
        <v>0</v>
      </c>
      <c r="J8" s="71">
        <v>0</v>
      </c>
      <c r="K8" s="87">
        <f>SUM(H8:J8)</f>
        <v>0</v>
      </c>
      <c r="L8" s="394"/>
    </row>
    <row r="9" spans="1:12" ht="63">
      <c r="A9" s="432"/>
      <c r="B9" s="394"/>
      <c r="C9" s="242" t="s">
        <v>474</v>
      </c>
      <c r="D9" s="244">
        <v>243</v>
      </c>
      <c r="E9" s="229" t="s">
        <v>373</v>
      </c>
      <c r="F9" s="152" t="s">
        <v>381</v>
      </c>
      <c r="G9" s="156">
        <v>414</v>
      </c>
      <c r="H9" s="71">
        <v>0</v>
      </c>
      <c r="I9" s="71">
        <v>0</v>
      </c>
      <c r="J9" s="71">
        <v>0</v>
      </c>
      <c r="K9" s="87">
        <f>SUM(H9:J9)</f>
        <v>0</v>
      </c>
      <c r="L9" s="394"/>
    </row>
    <row r="10" spans="1:12" s="97" customFormat="1" ht="22.5" customHeight="1">
      <c r="A10" s="426" t="s">
        <v>310</v>
      </c>
      <c r="B10" s="426"/>
      <c r="C10" s="262"/>
      <c r="D10" s="263"/>
      <c r="E10" s="262"/>
      <c r="F10" s="262"/>
      <c r="G10" s="262"/>
      <c r="H10" s="270">
        <f>SUM(H6:H9)</f>
        <v>0</v>
      </c>
      <c r="I10" s="255">
        <f>SUM(I6:I9)</f>
        <v>0</v>
      </c>
      <c r="J10" s="255">
        <f>SUM(J6:J9)</f>
        <v>0</v>
      </c>
      <c r="K10" s="255">
        <f>SUM(K6:K9)</f>
        <v>0</v>
      </c>
      <c r="L10" s="52"/>
    </row>
    <row r="11" spans="1:12" ht="51.75" customHeight="1">
      <c r="A11" s="515"/>
      <c r="B11" s="515"/>
      <c r="C11" s="515"/>
      <c r="D11" s="154"/>
      <c r="E11" s="154"/>
      <c r="F11" s="154"/>
      <c r="G11" s="154"/>
      <c r="L11" s="125"/>
    </row>
    <row r="12" spans="1:12">
      <c r="A12" s="105"/>
      <c r="B12" s="135"/>
      <c r="C12" s="107"/>
      <c r="D12" s="107"/>
      <c r="E12" s="107"/>
      <c r="F12" s="107"/>
      <c r="G12" s="107"/>
    </row>
    <row r="13" spans="1:12">
      <c r="A13" s="105"/>
      <c r="B13" s="126"/>
      <c r="C13" s="107"/>
      <c r="D13" s="107"/>
      <c r="E13" s="107"/>
      <c r="F13" s="107"/>
      <c r="G13" s="107"/>
    </row>
    <row r="14" spans="1:12">
      <c r="A14" s="105"/>
      <c r="B14" s="126"/>
      <c r="C14" s="107"/>
      <c r="D14" s="107"/>
      <c r="E14" s="107"/>
      <c r="F14" s="107"/>
      <c r="G14" s="107"/>
    </row>
    <row r="15" spans="1:12">
      <c r="A15" s="105"/>
      <c r="B15" s="126"/>
      <c r="C15" s="107"/>
      <c r="D15" s="107"/>
      <c r="E15" s="107"/>
      <c r="F15" s="107"/>
      <c r="G15" s="107"/>
    </row>
    <row r="16" spans="1:12">
      <c r="A16" s="105"/>
      <c r="B16" s="126"/>
      <c r="C16" s="107"/>
      <c r="D16" s="107"/>
      <c r="E16" s="107"/>
      <c r="F16" s="107"/>
      <c r="G16" s="107"/>
    </row>
    <row r="17" spans="1:7">
      <c r="A17" s="105"/>
      <c r="B17" s="126"/>
      <c r="C17" s="107"/>
      <c r="D17" s="107"/>
      <c r="E17" s="107"/>
      <c r="F17" s="107"/>
      <c r="G17" s="107"/>
    </row>
    <row r="18" spans="1:7">
      <c r="A18" s="105"/>
      <c r="B18" s="126"/>
      <c r="C18" s="107"/>
      <c r="D18" s="107"/>
      <c r="E18" s="107"/>
      <c r="F18" s="107"/>
      <c r="G18" s="107"/>
    </row>
    <row r="19" spans="1:7">
      <c r="A19" s="105"/>
      <c r="B19" s="126"/>
      <c r="C19" s="107"/>
      <c r="D19" s="107"/>
      <c r="E19" s="107"/>
      <c r="F19" s="107"/>
      <c r="G19" s="107"/>
    </row>
    <row r="20" spans="1:7">
      <c r="A20" s="105"/>
      <c r="B20" s="126"/>
      <c r="C20" s="107"/>
      <c r="D20" s="107"/>
      <c r="E20" s="107"/>
      <c r="F20" s="107"/>
      <c r="G20" s="107"/>
    </row>
    <row r="21" spans="1:7">
      <c r="A21" s="105"/>
      <c r="B21" s="126"/>
      <c r="C21" s="107"/>
      <c r="D21" s="107"/>
      <c r="E21" s="107"/>
      <c r="F21" s="107"/>
      <c r="G21" s="107"/>
    </row>
    <row r="22" spans="1:7">
      <c r="A22" s="105"/>
      <c r="B22" s="126"/>
      <c r="C22" s="107"/>
      <c r="D22" s="107"/>
      <c r="E22" s="107"/>
      <c r="F22" s="107"/>
      <c r="G22" s="107"/>
    </row>
    <row r="23" spans="1:7">
      <c r="A23" s="105"/>
      <c r="B23" s="126"/>
      <c r="C23" s="107"/>
      <c r="D23" s="107"/>
      <c r="E23" s="107"/>
      <c r="F23" s="107"/>
      <c r="G23" s="107"/>
    </row>
    <row r="24" spans="1:7">
      <c r="A24" s="105"/>
      <c r="B24" s="126"/>
      <c r="C24" s="107"/>
      <c r="D24" s="107"/>
      <c r="E24" s="107"/>
      <c r="F24" s="107"/>
      <c r="G24" s="107"/>
    </row>
    <row r="25" spans="1:7">
      <c r="A25" s="105"/>
      <c r="B25" s="126"/>
      <c r="C25" s="107"/>
      <c r="D25" s="107"/>
      <c r="E25" s="107"/>
      <c r="F25" s="107"/>
      <c r="G25" s="107"/>
    </row>
    <row r="26" spans="1:7">
      <c r="A26" s="105"/>
      <c r="B26" s="126"/>
      <c r="C26" s="107"/>
      <c r="D26" s="107"/>
      <c r="E26" s="107"/>
      <c r="F26" s="107"/>
      <c r="G26" s="107"/>
    </row>
    <row r="27" spans="1:7">
      <c r="A27" s="105"/>
      <c r="B27" s="126"/>
      <c r="C27" s="107"/>
      <c r="D27" s="107"/>
      <c r="E27" s="107"/>
      <c r="F27" s="107"/>
      <c r="G27" s="107"/>
    </row>
    <row r="28" spans="1:7">
      <c r="A28" s="105"/>
      <c r="B28" s="126"/>
      <c r="C28" s="107"/>
      <c r="D28" s="107"/>
      <c r="E28" s="107"/>
      <c r="F28" s="107"/>
      <c r="G28" s="107"/>
    </row>
  </sheetData>
  <mergeCells count="16">
    <mergeCell ref="A10:B10"/>
    <mergeCell ref="A11:C11"/>
    <mergeCell ref="A5:L5"/>
    <mergeCell ref="A6:A9"/>
    <mergeCell ref="B6:B9"/>
    <mergeCell ref="L6:L9"/>
    <mergeCell ref="C6:C8"/>
    <mergeCell ref="D6:D8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58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N9" sqref="N9"/>
    </sheetView>
  </sheetViews>
  <sheetFormatPr defaultRowHeight="15.7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0.125" style="1" customWidth="1"/>
    <col min="6" max="6" width="9.375" style="1" customWidth="1"/>
    <col min="7" max="7" width="9.125" style="1" customWidth="1"/>
    <col min="8" max="8" width="9.625" style="1" customWidth="1"/>
    <col min="9" max="9" width="9.25" style="1" customWidth="1"/>
    <col min="10" max="10" width="9.375" style="1" customWidth="1"/>
    <col min="11" max="11" width="9.625" style="1" customWidth="1"/>
    <col min="12" max="14" width="9" style="12"/>
    <col min="15" max="16384" width="9" style="1"/>
  </cols>
  <sheetData>
    <row r="1" spans="1:14" ht="18.75">
      <c r="A1" s="7"/>
    </row>
    <row r="2" spans="1:14" ht="18.75">
      <c r="A2" s="7"/>
    </row>
    <row r="3" spans="1:14" ht="18.75">
      <c r="A3" s="3"/>
    </row>
    <row r="4" spans="1:14" ht="18.75">
      <c r="A4" s="377" t="s">
        <v>26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</row>
    <row r="5" spans="1:14" ht="18.75">
      <c r="A5" s="377" t="s">
        <v>118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</row>
    <row r="6" spans="1:14" ht="18.75">
      <c r="A6" s="3"/>
    </row>
    <row r="7" spans="1:14">
      <c r="A7" s="378" t="s">
        <v>55</v>
      </c>
      <c r="B7" s="378" t="s">
        <v>110</v>
      </c>
      <c r="C7" s="378" t="s">
        <v>27</v>
      </c>
      <c r="D7" s="378" t="s">
        <v>111</v>
      </c>
      <c r="E7" s="530" t="s">
        <v>571</v>
      </c>
      <c r="F7" s="531"/>
      <c r="G7" s="531"/>
      <c r="H7" s="531"/>
      <c r="I7" s="531"/>
      <c r="J7" s="531"/>
      <c r="K7" s="531"/>
      <c r="L7" s="531"/>
      <c r="M7" s="531"/>
      <c r="N7" s="532"/>
    </row>
    <row r="8" spans="1:14">
      <c r="A8" s="378"/>
      <c r="B8" s="378"/>
      <c r="C8" s="378"/>
      <c r="D8" s="378"/>
      <c r="E8" s="165" t="s">
        <v>201</v>
      </c>
      <c r="F8" s="224" t="s">
        <v>202</v>
      </c>
      <c r="G8" s="239" t="s">
        <v>203</v>
      </c>
      <c r="H8" s="251" t="s">
        <v>486</v>
      </c>
      <c r="I8" s="290" t="s">
        <v>493</v>
      </c>
      <c r="J8" s="290" t="s">
        <v>532</v>
      </c>
      <c r="K8" s="290" t="s">
        <v>544</v>
      </c>
      <c r="L8" s="302" t="s">
        <v>204</v>
      </c>
      <c r="M8" s="349" t="s">
        <v>572</v>
      </c>
      <c r="N8" s="349" t="s">
        <v>600</v>
      </c>
    </row>
    <row r="9" spans="1:14">
      <c r="A9" s="5">
        <v>1</v>
      </c>
      <c r="B9" s="5">
        <v>2</v>
      </c>
      <c r="C9" s="5">
        <v>3</v>
      </c>
      <c r="D9" s="5">
        <v>4</v>
      </c>
      <c r="E9" s="5">
        <v>5</v>
      </c>
      <c r="F9" s="224">
        <v>6</v>
      </c>
      <c r="G9" s="239">
        <v>7</v>
      </c>
      <c r="H9" s="251">
        <v>8</v>
      </c>
      <c r="I9" s="290">
        <v>9</v>
      </c>
      <c r="J9" s="290">
        <v>10</v>
      </c>
      <c r="K9" s="5">
        <v>11</v>
      </c>
      <c r="L9" s="323">
        <v>12</v>
      </c>
      <c r="M9" s="323">
        <v>13</v>
      </c>
      <c r="N9" s="323">
        <v>14</v>
      </c>
    </row>
    <row r="10" spans="1:14">
      <c r="A10" s="6"/>
      <c r="B10" s="527" t="s">
        <v>402</v>
      </c>
      <c r="C10" s="528"/>
      <c r="D10" s="528"/>
      <c r="E10" s="528"/>
      <c r="F10" s="528"/>
      <c r="G10" s="528"/>
      <c r="H10" s="528"/>
      <c r="I10" s="528"/>
      <c r="J10" s="528"/>
      <c r="K10" s="529"/>
      <c r="L10" s="323"/>
      <c r="M10" s="323"/>
      <c r="N10" s="323"/>
    </row>
    <row r="11" spans="1:14">
      <c r="A11" s="6"/>
      <c r="B11" s="527" t="s">
        <v>403</v>
      </c>
      <c r="C11" s="528"/>
      <c r="D11" s="528"/>
      <c r="E11" s="528"/>
      <c r="F11" s="528"/>
      <c r="G11" s="528"/>
      <c r="H11" s="528"/>
      <c r="I11" s="528"/>
      <c r="J11" s="528"/>
      <c r="K11" s="529"/>
      <c r="L11" s="323"/>
      <c r="M11" s="323"/>
      <c r="N11" s="323"/>
    </row>
    <row r="12" spans="1:14" ht="47.25">
      <c r="A12" s="6"/>
      <c r="B12" s="164" t="s">
        <v>405</v>
      </c>
      <c r="C12" s="165" t="s">
        <v>404</v>
      </c>
      <c r="D12" s="246" t="s">
        <v>492</v>
      </c>
      <c r="E12" s="6">
        <v>4</v>
      </c>
      <c r="F12" s="223">
        <v>0</v>
      </c>
      <c r="G12" s="238">
        <v>0</v>
      </c>
      <c r="H12" s="250">
        <v>0</v>
      </c>
      <c r="I12" s="289">
        <v>0</v>
      </c>
      <c r="J12" s="289">
        <v>0</v>
      </c>
      <c r="K12" s="6">
        <v>0</v>
      </c>
      <c r="L12" s="337">
        <v>0</v>
      </c>
      <c r="M12" s="348">
        <v>0</v>
      </c>
      <c r="N12" s="337">
        <v>0</v>
      </c>
    </row>
    <row r="13" spans="1:14" ht="47.25">
      <c r="A13" s="6"/>
      <c r="B13" s="164" t="s">
        <v>406</v>
      </c>
      <c r="C13" s="165" t="s">
        <v>404</v>
      </c>
      <c r="D13" s="246" t="s">
        <v>492</v>
      </c>
      <c r="E13" s="6">
        <v>4</v>
      </c>
      <c r="F13" s="223">
        <v>0</v>
      </c>
      <c r="G13" s="238">
        <v>0</v>
      </c>
      <c r="H13" s="250">
        <v>0</v>
      </c>
      <c r="I13" s="289">
        <v>0</v>
      </c>
      <c r="J13" s="289">
        <v>0</v>
      </c>
      <c r="K13" s="6">
        <v>0</v>
      </c>
      <c r="L13" s="337">
        <v>0</v>
      </c>
      <c r="M13" s="348">
        <v>0</v>
      </c>
      <c r="N13" s="337">
        <v>0</v>
      </c>
    </row>
    <row r="14" spans="1:14" ht="47.25">
      <c r="A14" s="240"/>
      <c r="B14" s="240" t="s">
        <v>490</v>
      </c>
      <c r="C14" s="241" t="s">
        <v>404</v>
      </c>
      <c r="D14" s="246" t="s">
        <v>492</v>
      </c>
      <c r="E14" s="240">
        <v>0</v>
      </c>
      <c r="F14" s="240">
        <v>1</v>
      </c>
      <c r="G14" s="240">
        <v>0</v>
      </c>
      <c r="H14" s="250">
        <v>0</v>
      </c>
      <c r="I14" s="289">
        <v>0</v>
      </c>
      <c r="J14" s="289">
        <v>0</v>
      </c>
      <c r="K14" s="240">
        <v>0</v>
      </c>
      <c r="L14" s="337">
        <v>0</v>
      </c>
      <c r="M14" s="348">
        <v>0</v>
      </c>
      <c r="N14" s="337">
        <v>0</v>
      </c>
    </row>
    <row r="15" spans="1:14" ht="47.25">
      <c r="A15" s="164"/>
      <c r="B15" s="164" t="s">
        <v>407</v>
      </c>
      <c r="C15" s="165" t="s">
        <v>404</v>
      </c>
      <c r="D15" s="246" t="s">
        <v>492</v>
      </c>
      <c r="E15" s="164">
        <v>3</v>
      </c>
      <c r="F15" s="223">
        <v>0</v>
      </c>
      <c r="G15" s="238">
        <v>0</v>
      </c>
      <c r="H15" s="250">
        <v>0</v>
      </c>
      <c r="I15" s="289">
        <v>0</v>
      </c>
      <c r="J15" s="289">
        <v>0</v>
      </c>
      <c r="K15" s="164">
        <v>0</v>
      </c>
      <c r="L15" s="337">
        <v>0</v>
      </c>
      <c r="M15" s="348">
        <v>0</v>
      </c>
      <c r="N15" s="337">
        <v>0</v>
      </c>
    </row>
    <row r="16" spans="1:14" ht="18.75">
      <c r="A16" s="3"/>
    </row>
    <row r="17" spans="1:1" ht="18.75">
      <c r="A17" s="3"/>
    </row>
  </sheetData>
  <mergeCells count="9">
    <mergeCell ref="B10:K10"/>
    <mergeCell ref="B11:K11"/>
    <mergeCell ref="A4:K4"/>
    <mergeCell ref="A5:K5"/>
    <mergeCell ref="A7:A8"/>
    <mergeCell ref="B7:B8"/>
    <mergeCell ref="C7:C8"/>
    <mergeCell ref="D7:D8"/>
    <mergeCell ref="E7:N7"/>
  </mergeCells>
  <pageMargins left="0.78740157480314965" right="0.78740157480314965" top="1.1811023622047245" bottom="0.15748031496062992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topLeftCell="A16" zoomScale="70" zoomScaleNormal="70" workbookViewId="0">
      <selection activeCell="J22" sqref="J22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25" t="s">
        <v>197</v>
      </c>
    </row>
    <row r="2" spans="1:13" ht="18.75">
      <c r="K2" s="25" t="s">
        <v>23</v>
      </c>
    </row>
    <row r="3" spans="1:13" ht="18.75">
      <c r="K3" s="25" t="s">
        <v>0</v>
      </c>
    </row>
    <row r="4" spans="1:13" ht="18.75">
      <c r="K4" s="25" t="s">
        <v>1</v>
      </c>
    </row>
    <row r="5" spans="1:13" ht="18.75">
      <c r="K5" s="25" t="s">
        <v>2</v>
      </c>
    </row>
    <row r="6" spans="1:13" ht="18.75">
      <c r="A6" s="15"/>
    </row>
    <row r="7" spans="1:13" ht="18.75">
      <c r="A7" s="15"/>
    </row>
    <row r="8" spans="1:13" ht="18.75">
      <c r="A8" s="14"/>
    </row>
    <row r="9" spans="1:13" ht="18.75">
      <c r="A9" s="3"/>
    </row>
    <row r="10" spans="1:13" ht="18.75">
      <c r="A10" s="377" t="s">
        <v>3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</row>
    <row r="11" spans="1:13" ht="18.75">
      <c r="A11" s="377" t="s">
        <v>179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</row>
    <row r="12" spans="1:13" ht="18.75">
      <c r="A12" s="377" t="s">
        <v>180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</row>
    <row r="13" spans="1:13" ht="22.5">
      <c r="A13" s="535" t="s">
        <v>181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</row>
    <row r="14" spans="1:13" ht="18.75">
      <c r="A14" s="377" t="s">
        <v>182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</row>
    <row r="15" spans="1:13" ht="18.75">
      <c r="A15" s="3"/>
    </row>
    <row r="16" spans="1:13" ht="72" customHeight="1">
      <c r="A16" s="378" t="s">
        <v>55</v>
      </c>
      <c r="B16" s="378" t="s">
        <v>119</v>
      </c>
      <c r="C16" s="378" t="s">
        <v>120</v>
      </c>
      <c r="D16" s="378" t="s">
        <v>121</v>
      </c>
      <c r="E16" s="378" t="s">
        <v>122</v>
      </c>
      <c r="F16" s="378"/>
      <c r="G16" s="378" t="s">
        <v>123</v>
      </c>
      <c r="H16" s="378"/>
      <c r="I16" s="378"/>
      <c r="J16" s="378"/>
      <c r="K16" s="378" t="s">
        <v>124</v>
      </c>
      <c r="L16" s="378"/>
      <c r="M16" s="378" t="s">
        <v>136</v>
      </c>
    </row>
    <row r="17" spans="1:13" ht="48" customHeight="1">
      <c r="A17" s="378"/>
      <c r="B17" s="378"/>
      <c r="C17" s="378"/>
      <c r="D17" s="378"/>
      <c r="E17" s="378"/>
      <c r="F17" s="378"/>
      <c r="G17" s="378" t="s">
        <v>125</v>
      </c>
      <c r="H17" s="378"/>
      <c r="I17" s="378" t="s">
        <v>126</v>
      </c>
      <c r="J17" s="378"/>
      <c r="K17" s="378"/>
      <c r="L17" s="378"/>
      <c r="M17" s="378"/>
    </row>
    <row r="18" spans="1:13" ht="36" customHeight="1">
      <c r="A18" s="378"/>
      <c r="B18" s="378"/>
      <c r="C18" s="378"/>
      <c r="D18" s="378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78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533" t="s">
        <v>19</v>
      </c>
      <c r="B39" s="533"/>
      <c r="C39" s="533"/>
      <c r="D39" s="533"/>
      <c r="E39" s="533"/>
      <c r="F39" s="533"/>
      <c r="G39" s="533"/>
      <c r="H39" s="533"/>
      <c r="I39" s="533"/>
      <c r="J39" s="533"/>
      <c r="K39" s="534" t="s">
        <v>20</v>
      </c>
      <c r="L39" s="534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  <mergeCell ref="A39:J39"/>
    <mergeCell ref="K39:L39"/>
    <mergeCell ref="A13:M13"/>
    <mergeCell ref="K16:L17"/>
    <mergeCell ref="M16:M18"/>
    <mergeCell ref="G17:H17"/>
    <mergeCell ref="I17:J17"/>
  </mergeCells>
  <pageMargins left="0.78740157480314965" right="0.78740157480314965" top="1.1811023622047245" bottom="0.47" header="0.31496062992125984" footer="0.31496062992125984"/>
  <pageSetup paperSize="9" scale="9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5" t="s">
        <v>135</v>
      </c>
    </row>
    <row r="2" spans="1:17" ht="18.75">
      <c r="N2" s="25" t="s">
        <v>23</v>
      </c>
    </row>
    <row r="3" spans="1:17" ht="18.75">
      <c r="N3" s="25" t="s">
        <v>0</v>
      </c>
    </row>
    <row r="4" spans="1:17" ht="18.75">
      <c r="N4" s="25" t="s">
        <v>1</v>
      </c>
    </row>
    <row r="5" spans="1:17" ht="18.75">
      <c r="N5" s="25" t="s">
        <v>2</v>
      </c>
    </row>
    <row r="6" spans="1:17" ht="18.75">
      <c r="L6" s="14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77" t="s">
        <v>3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</row>
    <row r="11" spans="1:17" ht="18.75">
      <c r="A11" s="377" t="s">
        <v>175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</row>
    <row r="12" spans="1:17" ht="18.75">
      <c r="A12" s="377" t="s">
        <v>176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377"/>
    </row>
    <row r="13" spans="1:17" ht="22.5">
      <c r="A13" s="535" t="s">
        <v>174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  <c r="P13" s="535"/>
      <c r="Q13" s="535"/>
    </row>
    <row r="14" spans="1:17" ht="18.75">
      <c r="A14" s="377" t="s">
        <v>177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</row>
    <row r="15" spans="1:17" ht="18.75">
      <c r="A15" s="377" t="s">
        <v>178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</row>
    <row r="16" spans="1:17" ht="18.75">
      <c r="A16" s="377"/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</row>
    <row r="17" spans="1:17" ht="18.75">
      <c r="A17" s="3"/>
    </row>
    <row r="18" spans="1:17" ht="24.75" customHeight="1">
      <c r="A18" s="378" t="s">
        <v>55</v>
      </c>
      <c r="B18" s="378" t="s">
        <v>101</v>
      </c>
      <c r="C18" s="378" t="s">
        <v>102</v>
      </c>
      <c r="D18" s="378" t="s">
        <v>93</v>
      </c>
      <c r="E18" s="378" t="s">
        <v>91</v>
      </c>
      <c r="F18" s="378"/>
      <c r="G18" s="378"/>
      <c r="H18" s="378"/>
      <c r="I18" s="378" t="s">
        <v>137</v>
      </c>
      <c r="J18" s="378"/>
      <c r="K18" s="378"/>
      <c r="L18" s="378"/>
      <c r="M18" s="378"/>
      <c r="N18" s="378"/>
      <c r="O18" s="378"/>
      <c r="P18" s="378"/>
      <c r="Q18" s="378" t="s">
        <v>138</v>
      </c>
    </row>
    <row r="19" spans="1:17" ht="54" customHeight="1">
      <c r="A19" s="378"/>
      <c r="B19" s="378"/>
      <c r="C19" s="378"/>
      <c r="D19" s="378"/>
      <c r="E19" s="378"/>
      <c r="F19" s="378"/>
      <c r="G19" s="378"/>
      <c r="H19" s="378"/>
      <c r="I19" s="378" t="s">
        <v>139</v>
      </c>
      <c r="J19" s="378"/>
      <c r="K19" s="378" t="s">
        <v>140</v>
      </c>
      <c r="L19" s="378"/>
      <c r="M19" s="378"/>
      <c r="N19" s="378"/>
      <c r="O19" s="378" t="s">
        <v>141</v>
      </c>
      <c r="P19" s="378"/>
      <c r="Q19" s="378"/>
    </row>
    <row r="20" spans="1:17" ht="39.75" customHeight="1">
      <c r="A20" s="378"/>
      <c r="B20" s="378"/>
      <c r="C20" s="378"/>
      <c r="D20" s="378"/>
      <c r="E20" s="378" t="s">
        <v>93</v>
      </c>
      <c r="F20" s="378" t="s">
        <v>94</v>
      </c>
      <c r="G20" s="378" t="s">
        <v>95</v>
      </c>
      <c r="H20" s="378" t="s">
        <v>96</v>
      </c>
      <c r="I20" s="378"/>
      <c r="J20" s="378"/>
      <c r="K20" s="378" t="s">
        <v>125</v>
      </c>
      <c r="L20" s="378"/>
      <c r="M20" s="378" t="s">
        <v>126</v>
      </c>
      <c r="N20" s="378"/>
      <c r="O20" s="378"/>
      <c r="P20" s="378"/>
      <c r="Q20" s="378"/>
    </row>
    <row r="21" spans="1:17" ht="17.25" customHeight="1">
      <c r="A21" s="378"/>
      <c r="B21" s="378"/>
      <c r="C21" s="378"/>
      <c r="D21" s="378"/>
      <c r="E21" s="378"/>
      <c r="F21" s="378"/>
      <c r="G21" s="378"/>
      <c r="H21" s="378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78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76"/>
      <c r="B23" s="376" t="s">
        <v>104</v>
      </c>
      <c r="C23" s="376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76"/>
      <c r="B24" s="376"/>
      <c r="C24" s="376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76"/>
      <c r="B25" s="376"/>
      <c r="C25" s="37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76"/>
      <c r="B26" s="376" t="s">
        <v>46</v>
      </c>
      <c r="C26" s="376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76"/>
      <c r="B27" s="376"/>
      <c r="C27" s="376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76"/>
      <c r="B28" s="376"/>
      <c r="C28" s="37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76"/>
      <c r="B30" s="376" t="s">
        <v>47</v>
      </c>
      <c r="C30" s="376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76"/>
      <c r="B31" s="376"/>
      <c r="C31" s="376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76"/>
      <c r="B32" s="376"/>
      <c r="C32" s="37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76"/>
      <c r="B33" s="376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76"/>
      <c r="B34" s="376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76"/>
      <c r="B35" s="37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76"/>
      <c r="B37" s="376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76"/>
      <c r="B38" s="376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76"/>
      <c r="B39" s="37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533" t="s">
        <v>19</v>
      </c>
      <c r="B41" s="533"/>
      <c r="C41" s="533"/>
      <c r="D41" s="533"/>
      <c r="E41" s="533"/>
      <c r="F41" s="533"/>
      <c r="G41" s="533"/>
      <c r="H41" s="533"/>
      <c r="I41" s="533"/>
      <c r="J41" s="533"/>
      <c r="K41" s="534" t="s">
        <v>20</v>
      </c>
      <c r="L41" s="534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8:A21"/>
    <mergeCell ref="B18:B21"/>
    <mergeCell ref="C18:C21"/>
    <mergeCell ref="D18:D21"/>
    <mergeCell ref="E18:H19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23:A25"/>
    <mergeCell ref="B23:B25"/>
    <mergeCell ref="C23:C25"/>
    <mergeCell ref="A26:A28"/>
    <mergeCell ref="B26:B28"/>
    <mergeCell ref="C26:C28"/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</mergeCells>
  <pageMargins left="0.78740157480314965" right="0.78740157480314965" top="1.1811023622047245" bottom="0.67" header="0.31496062992125984" footer="0.31496062992125984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5" t="s">
        <v>142</v>
      </c>
    </row>
    <row r="2" spans="1:13" ht="18.75">
      <c r="J2" s="25" t="s">
        <v>23</v>
      </c>
    </row>
    <row r="3" spans="1:13" ht="18.75">
      <c r="J3" s="25" t="s">
        <v>0</v>
      </c>
    </row>
    <row r="4" spans="1:13" ht="18.75">
      <c r="J4" s="25" t="s">
        <v>1</v>
      </c>
    </row>
    <row r="5" spans="1:13" ht="18.75">
      <c r="J5" s="25" t="s">
        <v>2</v>
      </c>
    </row>
    <row r="6" spans="1:13" ht="18.75">
      <c r="A6" s="25"/>
    </row>
    <row r="7" spans="1:13" ht="18.75">
      <c r="A7" s="25"/>
    </row>
    <row r="8" spans="1:13" ht="18.75">
      <c r="A8" s="14"/>
    </row>
    <row r="9" spans="1:13" ht="18.75">
      <c r="A9" s="3"/>
    </row>
    <row r="10" spans="1:13" ht="18.75">
      <c r="A10" s="377" t="s">
        <v>3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</row>
    <row r="11" spans="1:13" ht="18.75">
      <c r="A11" s="377" t="s">
        <v>168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</row>
    <row r="12" spans="1:13" ht="18.75">
      <c r="A12" s="377" t="s">
        <v>173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</row>
    <row r="13" spans="1:13" ht="22.5">
      <c r="A13" s="535" t="s">
        <v>174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</row>
    <row r="14" spans="1:13" ht="18.75">
      <c r="A14" s="377" t="s">
        <v>172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4" t="s">
        <v>56</v>
      </c>
    </row>
    <row r="17" spans="1:13" ht="55.5" customHeight="1">
      <c r="A17" s="378" t="s">
        <v>55</v>
      </c>
      <c r="B17" s="378" t="s">
        <v>143</v>
      </c>
      <c r="C17" s="378" t="s">
        <v>102</v>
      </c>
      <c r="D17" s="378" t="s">
        <v>144</v>
      </c>
      <c r="E17" s="378" t="s">
        <v>122</v>
      </c>
      <c r="F17" s="378"/>
      <c r="G17" s="378" t="s">
        <v>123</v>
      </c>
      <c r="H17" s="378"/>
      <c r="I17" s="378"/>
      <c r="J17" s="378"/>
      <c r="K17" s="378" t="s">
        <v>124</v>
      </c>
      <c r="L17" s="378"/>
      <c r="M17" s="378" t="s">
        <v>138</v>
      </c>
    </row>
    <row r="18" spans="1:13" ht="43.5" customHeight="1">
      <c r="A18" s="378"/>
      <c r="B18" s="378"/>
      <c r="C18" s="378"/>
      <c r="D18" s="378"/>
      <c r="E18" s="378"/>
      <c r="F18" s="378"/>
      <c r="G18" s="378" t="s">
        <v>125</v>
      </c>
      <c r="H18" s="378"/>
      <c r="I18" s="378" t="s">
        <v>126</v>
      </c>
      <c r="J18" s="378"/>
      <c r="K18" s="378"/>
      <c r="L18" s="378"/>
      <c r="M18" s="378"/>
    </row>
    <row r="19" spans="1:13" ht="30.75" customHeight="1">
      <c r="A19" s="378"/>
      <c r="B19" s="378"/>
      <c r="C19" s="378"/>
      <c r="D19" s="378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78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76"/>
      <c r="B21" s="537" t="s">
        <v>104</v>
      </c>
      <c r="C21" s="376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76"/>
      <c r="B22" s="537"/>
      <c r="C22" s="376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76"/>
      <c r="B23" s="537"/>
      <c r="C23" s="376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76"/>
      <c r="B24" s="537"/>
      <c r="C24" s="376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76"/>
      <c r="B25" s="537"/>
      <c r="C25" s="376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76"/>
      <c r="B26" s="537"/>
      <c r="C26" s="376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76"/>
      <c r="B27" s="537"/>
      <c r="C27" s="376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76"/>
      <c r="B28" s="537" t="s">
        <v>46</v>
      </c>
      <c r="C28" s="376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76"/>
      <c r="B29" s="537"/>
      <c r="C29" s="376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76"/>
      <c r="B30" s="537"/>
      <c r="C30" s="376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76"/>
      <c r="B31" s="537"/>
      <c r="C31" s="376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76"/>
      <c r="B32" s="537"/>
      <c r="C32" s="376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76"/>
      <c r="B33" s="537"/>
      <c r="C33" s="376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76"/>
      <c r="B34" s="537"/>
      <c r="C34" s="376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76"/>
      <c r="B35" s="537" t="s">
        <v>47</v>
      </c>
      <c r="C35" s="376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76"/>
      <c r="B36" s="537"/>
      <c r="C36" s="376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76"/>
      <c r="B37" s="537"/>
      <c r="C37" s="376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76"/>
      <c r="B38" s="537"/>
      <c r="C38" s="376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76"/>
      <c r="B39" s="537"/>
      <c r="C39" s="376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76"/>
      <c r="B40" s="537"/>
      <c r="C40" s="376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76"/>
      <c r="B41" s="537"/>
      <c r="C41" s="376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76"/>
      <c r="B42" s="537" t="s">
        <v>48</v>
      </c>
      <c r="C42" s="376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76"/>
      <c r="B43" s="537"/>
      <c r="C43" s="376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76"/>
      <c r="B44" s="537"/>
      <c r="C44" s="376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76"/>
      <c r="B45" s="537"/>
      <c r="C45" s="376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76"/>
      <c r="B46" s="537"/>
      <c r="C46" s="376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76"/>
      <c r="B47" s="537"/>
      <c r="C47" s="376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76"/>
      <c r="B48" s="537"/>
      <c r="C48" s="376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76"/>
      <c r="B49" s="537" t="s">
        <v>49</v>
      </c>
      <c r="C49" s="376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76"/>
      <c r="B50" s="537"/>
      <c r="C50" s="376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76"/>
      <c r="B51" s="537"/>
      <c r="C51" s="376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76"/>
      <c r="B52" s="537"/>
      <c r="C52" s="376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76"/>
      <c r="B53" s="537"/>
      <c r="C53" s="376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76"/>
      <c r="B54" s="537"/>
      <c r="C54" s="376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76"/>
      <c r="B55" s="537"/>
      <c r="C55" s="376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536" t="s">
        <v>148</v>
      </c>
      <c r="B56" s="536"/>
      <c r="C56" s="536"/>
      <c r="D56" s="536"/>
      <c r="E56" s="536"/>
      <c r="F56" s="536"/>
      <c r="G56" s="536"/>
      <c r="H56" s="536"/>
      <c r="I56" s="536"/>
      <c r="J56" s="536"/>
      <c r="K56" s="536"/>
      <c r="L56" s="536"/>
      <c r="M56" s="536"/>
    </row>
    <row r="57" spans="1:13" ht="23.25" customHeight="1">
      <c r="A57" s="536" t="s">
        <v>149</v>
      </c>
      <c r="B57" s="536"/>
      <c r="C57" s="536"/>
      <c r="D57" s="536"/>
      <c r="E57" s="536"/>
      <c r="F57" s="536"/>
      <c r="G57" s="536"/>
      <c r="H57" s="536"/>
      <c r="I57" s="536"/>
      <c r="J57" s="536"/>
      <c r="K57" s="536"/>
      <c r="L57" s="536"/>
      <c r="M57" s="536"/>
    </row>
    <row r="58" spans="1:13" ht="18.75">
      <c r="A58" s="3"/>
    </row>
    <row r="59" spans="1:13" ht="52.5" customHeight="1">
      <c r="A59" s="533" t="s">
        <v>19</v>
      </c>
      <c r="B59" s="533"/>
      <c r="C59" s="533"/>
      <c r="D59" s="533"/>
      <c r="E59" s="533"/>
      <c r="F59" s="533"/>
      <c r="G59" s="533"/>
      <c r="H59" s="533"/>
      <c r="I59" s="533"/>
      <c r="K59" s="534" t="s">
        <v>20</v>
      </c>
      <c r="L59" s="534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  <mergeCell ref="B28:B34"/>
    <mergeCell ref="C28:C34"/>
    <mergeCell ref="A35:A41"/>
    <mergeCell ref="B35:B41"/>
    <mergeCell ref="C35:C41"/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</mergeCells>
  <pageMargins left="0.78740157480314965" right="0.78740157480314965" top="1.1811023622047245" bottom="0" header="0.31496062992125984" footer="0.31496062992125984"/>
  <pageSetup paperSize="9" scale="9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>
      <c r="A1" s="27"/>
      <c r="K1" s="28" t="s">
        <v>146</v>
      </c>
    </row>
    <row r="2" spans="1:14" ht="18.75">
      <c r="A2" s="27"/>
      <c r="K2" s="28" t="s">
        <v>23</v>
      </c>
    </row>
    <row r="3" spans="1:14" ht="18.75">
      <c r="A3" s="27"/>
      <c r="K3" s="28" t="s">
        <v>0</v>
      </c>
    </row>
    <row r="4" spans="1:14" ht="18.75">
      <c r="A4" s="27"/>
      <c r="K4" s="28" t="s">
        <v>1</v>
      </c>
    </row>
    <row r="5" spans="1:14" ht="18.75">
      <c r="A5" s="27"/>
      <c r="K5" s="28" t="s">
        <v>2</v>
      </c>
    </row>
    <row r="6" spans="1:14" ht="18.75">
      <c r="A6" s="27"/>
    </row>
    <row r="7" spans="1:14" ht="18.75">
      <c r="A7" s="27"/>
    </row>
    <row r="8" spans="1:14" ht="18.75">
      <c r="A8" s="27"/>
    </row>
    <row r="9" spans="1:14" ht="18.75">
      <c r="A9" s="29"/>
    </row>
    <row r="10" spans="1:14" ht="18.75">
      <c r="A10" s="541" t="s">
        <v>3</v>
      </c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</row>
    <row r="11" spans="1:14" ht="18.75">
      <c r="A11" s="541" t="s">
        <v>169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</row>
    <row r="12" spans="1:14" ht="18.75">
      <c r="A12" s="541" t="s">
        <v>170</v>
      </c>
      <c r="B12" s="541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</row>
    <row r="13" spans="1:14" ht="18.75">
      <c r="A13" s="541" t="s">
        <v>171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</row>
    <row r="14" spans="1:14" ht="22.5">
      <c r="A14" s="535" t="s">
        <v>150</v>
      </c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</row>
    <row r="15" spans="1:14" ht="18.75">
      <c r="A15" s="541" t="s">
        <v>164</v>
      </c>
      <c r="B15" s="541"/>
      <c r="C15" s="541"/>
      <c r="D15" s="541"/>
      <c r="E15" s="541"/>
      <c r="F15" s="541"/>
      <c r="G15" s="541"/>
      <c r="H15" s="541"/>
      <c r="I15" s="541"/>
      <c r="J15" s="541"/>
      <c r="K15" s="541"/>
      <c r="L15" s="541"/>
      <c r="M15" s="541"/>
      <c r="N15" s="541"/>
    </row>
    <row r="16" spans="1:14" ht="18.75">
      <c r="A16" s="29"/>
    </row>
    <row r="17" spans="1:14" ht="18.75">
      <c r="N17" s="27" t="s">
        <v>56</v>
      </c>
    </row>
    <row r="18" spans="1:14" ht="75" customHeight="1">
      <c r="A18" s="548" t="s">
        <v>55</v>
      </c>
      <c r="B18" s="550" t="s">
        <v>82</v>
      </c>
      <c r="C18" s="548" t="s">
        <v>57</v>
      </c>
      <c r="D18" s="550" t="s">
        <v>166</v>
      </c>
      <c r="E18" s="550" t="s">
        <v>167</v>
      </c>
      <c r="F18" s="550"/>
      <c r="G18" s="548" t="s">
        <v>151</v>
      </c>
      <c r="H18" s="548"/>
      <c r="I18" s="548" t="s">
        <v>152</v>
      </c>
      <c r="J18" s="548"/>
      <c r="K18" s="548"/>
      <c r="L18" s="548" t="s">
        <v>153</v>
      </c>
      <c r="M18" s="548" t="s">
        <v>154</v>
      </c>
      <c r="N18" s="548" t="s">
        <v>155</v>
      </c>
    </row>
    <row r="19" spans="1:14" ht="93.75">
      <c r="A19" s="548"/>
      <c r="B19" s="550"/>
      <c r="C19" s="548"/>
      <c r="D19" s="550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48"/>
      <c r="M19" s="548"/>
      <c r="N19" s="548"/>
    </row>
    <row r="20" spans="1:14" ht="18.7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>
      <c r="A21" s="30"/>
      <c r="B21" s="549" t="s">
        <v>61</v>
      </c>
      <c r="C21" s="549"/>
      <c r="D21" s="549"/>
      <c r="E21" s="549"/>
      <c r="F21" s="549"/>
      <c r="G21" s="549"/>
      <c r="H21" s="549"/>
      <c r="I21" s="30"/>
      <c r="J21" s="30"/>
      <c r="K21" s="30"/>
      <c r="L21" s="30"/>
      <c r="M21" s="30"/>
      <c r="N21" s="30"/>
    </row>
    <row r="22" spans="1:14" ht="18.75">
      <c r="A22" s="30"/>
      <c r="B22" s="543" t="s">
        <v>62</v>
      </c>
      <c r="C22" s="543"/>
      <c r="D22" s="543"/>
      <c r="E22" s="543"/>
      <c r="F22" s="543"/>
      <c r="G22" s="543"/>
      <c r="H22" s="543"/>
      <c r="I22" s="30"/>
      <c r="J22" s="30"/>
      <c r="K22" s="30"/>
      <c r="L22" s="30"/>
      <c r="M22" s="30"/>
      <c r="N22" s="30"/>
    </row>
    <row r="23" spans="1:14" ht="18.75">
      <c r="A23" s="30"/>
      <c r="B23" s="544" t="s">
        <v>63</v>
      </c>
      <c r="C23" s="544"/>
      <c r="D23" s="544"/>
      <c r="E23" s="544"/>
      <c r="F23" s="544"/>
      <c r="G23" s="544"/>
      <c r="H23" s="544"/>
      <c r="I23" s="30"/>
      <c r="J23" s="30"/>
      <c r="K23" s="30"/>
      <c r="L23" s="30"/>
      <c r="M23" s="30"/>
      <c r="N23" s="30"/>
    </row>
    <row r="24" spans="1:14" ht="18.75">
      <c r="A24" s="30"/>
      <c r="B24" s="544" t="s">
        <v>160</v>
      </c>
      <c r="C24" s="544"/>
      <c r="D24" s="544"/>
      <c r="E24" s="544"/>
      <c r="F24" s="544"/>
      <c r="G24" s="544"/>
      <c r="H24" s="544"/>
      <c r="I24" s="30"/>
      <c r="J24" s="30"/>
      <c r="K24" s="30"/>
      <c r="L24" s="30"/>
      <c r="M24" s="30"/>
      <c r="N24" s="30"/>
    </row>
    <row r="25" spans="1:14" ht="18.7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>
      <c r="A26" s="30"/>
      <c r="B26" s="547" t="s">
        <v>65</v>
      </c>
      <c r="C26" s="547"/>
      <c r="D26" s="547"/>
      <c r="E26" s="547"/>
      <c r="F26" s="547"/>
      <c r="G26" s="547"/>
      <c r="H26" s="547"/>
      <c r="I26" s="30"/>
      <c r="J26" s="30"/>
      <c r="K26" s="30"/>
      <c r="L26" s="30"/>
      <c r="M26" s="30"/>
      <c r="N26" s="30"/>
    </row>
    <row r="27" spans="1:14" ht="18.75">
      <c r="A27" s="30"/>
      <c r="B27" s="547" t="s">
        <v>66</v>
      </c>
      <c r="C27" s="547"/>
      <c r="D27" s="547"/>
      <c r="E27" s="547"/>
      <c r="F27" s="547"/>
      <c r="G27" s="547"/>
      <c r="H27" s="547"/>
      <c r="I27" s="30"/>
      <c r="J27" s="30"/>
      <c r="K27" s="30"/>
      <c r="L27" s="30"/>
      <c r="M27" s="30"/>
      <c r="N27" s="30"/>
    </row>
    <row r="28" spans="1:14" ht="18.75">
      <c r="A28" s="30"/>
      <c r="B28" s="547" t="s">
        <v>67</v>
      </c>
      <c r="C28" s="547"/>
      <c r="D28" s="547"/>
      <c r="E28" s="547"/>
      <c r="F28" s="547"/>
      <c r="G28" s="547"/>
      <c r="H28" s="547"/>
      <c r="I28" s="30"/>
      <c r="J28" s="30"/>
      <c r="K28" s="30"/>
      <c r="L28" s="30"/>
      <c r="M28" s="30"/>
      <c r="N28" s="30"/>
    </row>
    <row r="29" spans="1:14" ht="18.75">
      <c r="A29" s="30"/>
      <c r="B29" s="547" t="s">
        <v>161</v>
      </c>
      <c r="C29" s="547"/>
      <c r="D29" s="547"/>
      <c r="E29" s="547"/>
      <c r="F29" s="547"/>
      <c r="G29" s="547"/>
      <c r="H29" s="547"/>
      <c r="I29" s="30"/>
      <c r="J29" s="30"/>
      <c r="K29" s="30"/>
      <c r="L29" s="30"/>
      <c r="M29" s="30"/>
      <c r="N29" s="30"/>
    </row>
    <row r="30" spans="1:14" ht="18.75">
      <c r="A30" s="30"/>
      <c r="B30" s="547" t="s">
        <v>69</v>
      </c>
      <c r="C30" s="547"/>
      <c r="D30" s="547"/>
      <c r="E30" s="547"/>
      <c r="F30" s="547"/>
      <c r="G30" s="547"/>
      <c r="H30" s="547"/>
      <c r="I30" s="30"/>
      <c r="J30" s="30"/>
      <c r="K30" s="30"/>
      <c r="L30" s="30"/>
      <c r="M30" s="30"/>
      <c r="N30" s="30"/>
    </row>
    <row r="31" spans="1:14" ht="18.7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>
      <c r="A32" s="30"/>
      <c r="B32" s="547" t="s">
        <v>65</v>
      </c>
      <c r="C32" s="547"/>
      <c r="D32" s="547"/>
      <c r="E32" s="547"/>
      <c r="F32" s="547"/>
      <c r="G32" s="547"/>
      <c r="H32" s="547"/>
      <c r="I32" s="30"/>
      <c r="J32" s="30"/>
      <c r="K32" s="30"/>
      <c r="L32" s="30"/>
      <c r="M32" s="30"/>
      <c r="N32" s="30"/>
    </row>
    <row r="33" spans="1:14" ht="18.75">
      <c r="A33" s="30"/>
      <c r="B33" s="547" t="s">
        <v>66</v>
      </c>
      <c r="C33" s="547"/>
      <c r="D33" s="547"/>
      <c r="E33" s="547"/>
      <c r="F33" s="547"/>
      <c r="G33" s="547"/>
      <c r="H33" s="547"/>
      <c r="I33" s="30"/>
      <c r="J33" s="30"/>
      <c r="K33" s="30"/>
      <c r="L33" s="30"/>
      <c r="M33" s="30"/>
      <c r="N33" s="30"/>
    </row>
    <row r="34" spans="1:14" ht="18.75">
      <c r="A34" s="30"/>
      <c r="B34" s="547" t="s">
        <v>67</v>
      </c>
      <c r="C34" s="547"/>
      <c r="D34" s="547"/>
      <c r="E34" s="547"/>
      <c r="F34" s="547"/>
      <c r="G34" s="547"/>
      <c r="H34" s="547"/>
      <c r="I34" s="30"/>
      <c r="J34" s="30"/>
      <c r="K34" s="30"/>
      <c r="L34" s="30"/>
      <c r="M34" s="30"/>
      <c r="N34" s="30"/>
    </row>
    <row r="35" spans="1:14" ht="18.75">
      <c r="A35" s="30"/>
      <c r="B35" s="547" t="s">
        <v>161</v>
      </c>
      <c r="C35" s="547"/>
      <c r="D35" s="547"/>
      <c r="E35" s="547"/>
      <c r="F35" s="547"/>
      <c r="G35" s="547"/>
      <c r="H35" s="547"/>
      <c r="I35" s="30"/>
      <c r="J35" s="30"/>
      <c r="K35" s="30"/>
      <c r="L35" s="30"/>
      <c r="M35" s="30"/>
      <c r="N35" s="30"/>
    </row>
    <row r="36" spans="1:14" ht="18.75">
      <c r="A36" s="30"/>
      <c r="B36" s="547" t="s">
        <v>69</v>
      </c>
      <c r="C36" s="547"/>
      <c r="D36" s="547"/>
      <c r="E36" s="547"/>
      <c r="F36" s="547"/>
      <c r="G36" s="547"/>
      <c r="H36" s="547"/>
      <c r="I36" s="30"/>
      <c r="J36" s="30"/>
      <c r="K36" s="30"/>
      <c r="L36" s="30"/>
      <c r="M36" s="30"/>
      <c r="N36" s="30"/>
    </row>
    <row r="37" spans="1:14" ht="18.75">
      <c r="A37" s="30"/>
      <c r="B37" s="543" t="s">
        <v>14</v>
      </c>
      <c r="C37" s="543"/>
      <c r="D37" s="543"/>
      <c r="E37" s="543"/>
      <c r="F37" s="543"/>
      <c r="G37" s="543"/>
      <c r="H37" s="543"/>
      <c r="I37" s="30"/>
      <c r="J37" s="30"/>
      <c r="K37" s="30"/>
      <c r="L37" s="30"/>
      <c r="M37" s="30"/>
      <c r="N37" s="30"/>
    </row>
    <row r="38" spans="1:14" ht="18.75">
      <c r="A38" s="30"/>
      <c r="B38" s="544" t="s">
        <v>71</v>
      </c>
      <c r="C38" s="544"/>
      <c r="D38" s="544"/>
      <c r="E38" s="544"/>
      <c r="F38" s="544"/>
      <c r="G38" s="544"/>
      <c r="H38" s="544"/>
      <c r="I38" s="30"/>
      <c r="J38" s="30"/>
      <c r="K38" s="30"/>
      <c r="L38" s="30"/>
      <c r="M38" s="30"/>
      <c r="N38" s="30"/>
    </row>
    <row r="39" spans="1:14" ht="18.75">
      <c r="A39" s="30"/>
      <c r="B39" s="543" t="s">
        <v>14</v>
      </c>
      <c r="C39" s="543"/>
      <c r="D39" s="543"/>
      <c r="E39" s="543"/>
      <c r="F39" s="543"/>
      <c r="G39" s="543"/>
      <c r="H39" s="543"/>
      <c r="I39" s="30"/>
      <c r="J39" s="30"/>
      <c r="K39" s="30"/>
      <c r="L39" s="30"/>
      <c r="M39" s="30"/>
      <c r="N39" s="30"/>
    </row>
    <row r="40" spans="1:14" ht="18.75">
      <c r="A40" s="30"/>
      <c r="B40" s="543" t="s">
        <v>72</v>
      </c>
      <c r="C40" s="543"/>
      <c r="D40" s="543"/>
      <c r="E40" s="543"/>
      <c r="F40" s="543"/>
      <c r="G40" s="543"/>
      <c r="H40" s="543"/>
      <c r="I40" s="30"/>
      <c r="J40" s="30"/>
      <c r="K40" s="30"/>
      <c r="L40" s="30"/>
      <c r="M40" s="30"/>
      <c r="N40" s="30"/>
    </row>
    <row r="41" spans="1:14" ht="18.75">
      <c r="A41" s="30"/>
      <c r="B41" s="546" t="s">
        <v>65</v>
      </c>
      <c r="C41" s="546"/>
      <c r="D41" s="546"/>
      <c r="E41" s="546"/>
      <c r="F41" s="546"/>
      <c r="G41" s="546"/>
      <c r="H41" s="546"/>
      <c r="I41" s="30"/>
      <c r="J41" s="30"/>
      <c r="K41" s="30"/>
      <c r="L41" s="30"/>
      <c r="M41" s="30"/>
      <c r="N41" s="30"/>
    </row>
    <row r="42" spans="1:14" ht="18.75">
      <c r="A42" s="30"/>
      <c r="B42" s="546" t="s">
        <v>66</v>
      </c>
      <c r="C42" s="546"/>
      <c r="D42" s="546"/>
      <c r="E42" s="546"/>
      <c r="F42" s="546"/>
      <c r="G42" s="546"/>
      <c r="H42" s="546"/>
      <c r="I42" s="30"/>
      <c r="J42" s="30"/>
      <c r="K42" s="30"/>
      <c r="L42" s="30"/>
      <c r="M42" s="30"/>
      <c r="N42" s="30"/>
    </row>
    <row r="43" spans="1:14" ht="18.75">
      <c r="A43" s="30"/>
      <c r="B43" s="546" t="s">
        <v>67</v>
      </c>
      <c r="C43" s="546"/>
      <c r="D43" s="546"/>
      <c r="E43" s="546"/>
      <c r="F43" s="546"/>
      <c r="G43" s="546"/>
      <c r="H43" s="546"/>
      <c r="I43" s="30"/>
      <c r="J43" s="30"/>
      <c r="K43" s="30"/>
      <c r="L43" s="30"/>
      <c r="M43" s="30"/>
      <c r="N43" s="30"/>
    </row>
    <row r="44" spans="1:14" ht="18.75">
      <c r="A44" s="30"/>
      <c r="B44" s="546" t="s">
        <v>145</v>
      </c>
      <c r="C44" s="546"/>
      <c r="D44" s="546"/>
      <c r="E44" s="546"/>
      <c r="F44" s="546"/>
      <c r="G44" s="546"/>
      <c r="H44" s="546"/>
      <c r="I44" s="30"/>
      <c r="J44" s="30"/>
      <c r="K44" s="30"/>
      <c r="L44" s="30"/>
      <c r="M44" s="30"/>
      <c r="N44" s="30"/>
    </row>
    <row r="45" spans="1:14" ht="18.75">
      <c r="A45" s="30"/>
      <c r="B45" s="546" t="s">
        <v>69</v>
      </c>
      <c r="C45" s="546"/>
      <c r="D45" s="546"/>
      <c r="E45" s="546"/>
      <c r="F45" s="546"/>
      <c r="G45" s="546"/>
      <c r="H45" s="546"/>
      <c r="I45" s="30"/>
      <c r="J45" s="30"/>
      <c r="K45" s="30"/>
      <c r="L45" s="30"/>
      <c r="M45" s="30"/>
      <c r="N45" s="30"/>
    </row>
    <row r="46" spans="1:14" ht="18.75">
      <c r="A46" s="30"/>
      <c r="B46" s="546" t="s">
        <v>14</v>
      </c>
      <c r="C46" s="546"/>
      <c r="D46" s="546"/>
      <c r="E46" s="546"/>
      <c r="F46" s="546"/>
      <c r="G46" s="546"/>
      <c r="H46" s="546"/>
      <c r="I46" s="30"/>
      <c r="J46" s="30"/>
      <c r="K46" s="30"/>
      <c r="L46" s="30"/>
      <c r="M46" s="30"/>
      <c r="N46" s="30"/>
    </row>
    <row r="47" spans="1:14" ht="18.75">
      <c r="A47" s="30"/>
      <c r="B47" s="543" t="s">
        <v>73</v>
      </c>
      <c r="C47" s="543"/>
      <c r="D47" s="543"/>
      <c r="E47" s="543"/>
      <c r="F47" s="543"/>
      <c r="G47" s="543"/>
      <c r="H47" s="543"/>
      <c r="I47" s="30"/>
      <c r="J47" s="30"/>
      <c r="K47" s="30"/>
      <c r="L47" s="30"/>
      <c r="M47" s="30"/>
      <c r="N47" s="30"/>
    </row>
    <row r="48" spans="1:14" ht="18.75">
      <c r="A48" s="30"/>
      <c r="B48" s="543" t="s">
        <v>14</v>
      </c>
      <c r="C48" s="543"/>
      <c r="D48" s="543"/>
      <c r="E48" s="543"/>
      <c r="F48" s="543"/>
      <c r="G48" s="543"/>
      <c r="H48" s="543"/>
      <c r="I48" s="30"/>
      <c r="J48" s="30"/>
      <c r="K48" s="30"/>
      <c r="L48" s="30"/>
      <c r="M48" s="30"/>
      <c r="N48" s="30"/>
    </row>
    <row r="49" spans="1:14" ht="18.75">
      <c r="A49" s="30"/>
      <c r="B49" s="544" t="s">
        <v>74</v>
      </c>
      <c r="C49" s="544"/>
      <c r="D49" s="544"/>
      <c r="E49" s="544"/>
      <c r="F49" s="544"/>
      <c r="G49" s="544"/>
      <c r="H49" s="544"/>
      <c r="I49" s="30"/>
      <c r="J49" s="30"/>
      <c r="K49" s="30"/>
      <c r="L49" s="30"/>
      <c r="M49" s="30"/>
      <c r="N49" s="30"/>
    </row>
    <row r="50" spans="1:14" ht="18.75">
      <c r="A50" s="30"/>
      <c r="B50" s="543" t="s">
        <v>14</v>
      </c>
      <c r="C50" s="543"/>
      <c r="D50" s="543"/>
      <c r="E50" s="543"/>
      <c r="F50" s="543"/>
      <c r="G50" s="543"/>
      <c r="H50" s="543"/>
      <c r="I50" s="30"/>
      <c r="J50" s="30"/>
      <c r="K50" s="30"/>
      <c r="L50" s="30"/>
      <c r="M50" s="30"/>
      <c r="N50" s="30"/>
    </row>
    <row r="51" spans="1:14" ht="18.75">
      <c r="A51" s="30"/>
      <c r="B51" s="545" t="s">
        <v>75</v>
      </c>
      <c r="C51" s="545"/>
      <c r="D51" s="545"/>
      <c r="E51" s="545"/>
      <c r="F51" s="545"/>
      <c r="G51" s="545"/>
      <c r="H51" s="545"/>
      <c r="I51" s="30"/>
      <c r="J51" s="30"/>
      <c r="K51" s="30"/>
      <c r="L51" s="30"/>
      <c r="M51" s="30"/>
      <c r="N51" s="30"/>
    </row>
    <row r="52" spans="1:14" ht="18.75">
      <c r="A52" s="30"/>
      <c r="B52" s="542" t="s">
        <v>65</v>
      </c>
      <c r="C52" s="542"/>
      <c r="D52" s="542"/>
      <c r="E52" s="542"/>
      <c r="F52" s="542"/>
      <c r="G52" s="542"/>
      <c r="H52" s="542"/>
      <c r="I52" s="30"/>
      <c r="J52" s="30"/>
      <c r="K52" s="30"/>
      <c r="L52" s="30"/>
      <c r="M52" s="30"/>
      <c r="N52" s="30"/>
    </row>
    <row r="53" spans="1:14" ht="18.75">
      <c r="A53" s="30"/>
      <c r="B53" s="542" t="s">
        <v>66</v>
      </c>
      <c r="C53" s="542"/>
      <c r="D53" s="542"/>
      <c r="E53" s="542"/>
      <c r="F53" s="542"/>
      <c r="G53" s="542"/>
      <c r="H53" s="542"/>
      <c r="I53" s="30"/>
      <c r="J53" s="30"/>
      <c r="K53" s="30"/>
      <c r="L53" s="30"/>
      <c r="M53" s="30"/>
      <c r="N53" s="30"/>
    </row>
    <row r="54" spans="1:14" ht="18.75">
      <c r="A54" s="30"/>
      <c r="B54" s="542" t="s">
        <v>67</v>
      </c>
      <c r="C54" s="542"/>
      <c r="D54" s="542"/>
      <c r="E54" s="542"/>
      <c r="F54" s="542"/>
      <c r="G54" s="542"/>
      <c r="H54" s="542"/>
      <c r="I54" s="30"/>
      <c r="J54" s="30"/>
      <c r="K54" s="30"/>
      <c r="L54" s="30"/>
      <c r="M54" s="30"/>
      <c r="N54" s="30"/>
    </row>
    <row r="55" spans="1:14" ht="18.75">
      <c r="A55" s="30"/>
      <c r="B55" s="542" t="s">
        <v>161</v>
      </c>
      <c r="C55" s="542"/>
      <c r="D55" s="542"/>
      <c r="E55" s="542"/>
      <c r="F55" s="542"/>
      <c r="G55" s="542"/>
      <c r="H55" s="542"/>
      <c r="I55" s="30"/>
      <c r="J55" s="30"/>
      <c r="K55" s="30"/>
      <c r="L55" s="30"/>
      <c r="M55" s="30"/>
      <c r="N55" s="30"/>
    </row>
    <row r="56" spans="1:14" ht="18.75">
      <c r="A56" s="30"/>
      <c r="B56" s="542" t="s">
        <v>69</v>
      </c>
      <c r="C56" s="542"/>
      <c r="D56" s="542"/>
      <c r="E56" s="542"/>
      <c r="F56" s="542"/>
      <c r="G56" s="542"/>
      <c r="H56" s="542"/>
      <c r="I56" s="30"/>
      <c r="J56" s="30"/>
      <c r="K56" s="30"/>
      <c r="L56" s="30"/>
      <c r="M56" s="30"/>
      <c r="N56" s="30"/>
    </row>
    <row r="57" spans="1:14" ht="18.75">
      <c r="A57" s="30"/>
      <c r="B57" s="542" t="s">
        <v>65</v>
      </c>
      <c r="C57" s="542"/>
      <c r="D57" s="542"/>
      <c r="E57" s="542"/>
      <c r="F57" s="542"/>
      <c r="G57" s="542"/>
      <c r="H57" s="542"/>
      <c r="I57" s="30"/>
      <c r="J57" s="30"/>
      <c r="K57" s="30"/>
      <c r="L57" s="30"/>
      <c r="M57" s="30"/>
      <c r="N57" s="30"/>
    </row>
    <row r="58" spans="1:14" ht="18.75">
      <c r="A58" s="30"/>
      <c r="B58" s="543" t="s">
        <v>62</v>
      </c>
      <c r="C58" s="543"/>
      <c r="D58" s="543"/>
      <c r="E58" s="543"/>
      <c r="F58" s="543"/>
      <c r="G58" s="543"/>
      <c r="H58" s="543"/>
      <c r="I58" s="30"/>
      <c r="J58" s="30"/>
      <c r="K58" s="30"/>
      <c r="L58" s="30"/>
      <c r="M58" s="30"/>
      <c r="N58" s="30"/>
    </row>
    <row r="59" spans="1:14" ht="18.75">
      <c r="A59" s="30"/>
      <c r="B59" s="542" t="s">
        <v>65</v>
      </c>
      <c r="C59" s="542"/>
      <c r="D59" s="542"/>
      <c r="E59" s="542"/>
      <c r="F59" s="542"/>
      <c r="G59" s="542"/>
      <c r="H59" s="542"/>
      <c r="I59" s="30"/>
      <c r="J59" s="30"/>
      <c r="K59" s="30"/>
      <c r="L59" s="30"/>
      <c r="M59" s="30"/>
      <c r="N59" s="30"/>
    </row>
    <row r="60" spans="1:14" ht="18.75">
      <c r="A60" s="30"/>
      <c r="B60" s="542" t="s">
        <v>66</v>
      </c>
      <c r="C60" s="542"/>
      <c r="D60" s="542"/>
      <c r="E60" s="542"/>
      <c r="F60" s="542"/>
      <c r="G60" s="542"/>
      <c r="H60" s="542"/>
      <c r="I60" s="30"/>
      <c r="J60" s="30"/>
      <c r="K60" s="30"/>
      <c r="L60" s="30"/>
      <c r="M60" s="30"/>
      <c r="N60" s="30"/>
    </row>
    <row r="61" spans="1:14" ht="18.75">
      <c r="A61" s="30"/>
      <c r="B61" s="542" t="s">
        <v>67</v>
      </c>
      <c r="C61" s="542"/>
      <c r="D61" s="542"/>
      <c r="E61" s="542"/>
      <c r="F61" s="542"/>
      <c r="G61" s="542"/>
      <c r="H61" s="542"/>
      <c r="I61" s="30"/>
      <c r="J61" s="30"/>
      <c r="K61" s="30"/>
      <c r="L61" s="30"/>
      <c r="M61" s="30"/>
      <c r="N61" s="30"/>
    </row>
    <row r="62" spans="1:14" ht="18.75">
      <c r="A62" s="30"/>
      <c r="B62" s="542" t="s">
        <v>161</v>
      </c>
      <c r="C62" s="542"/>
      <c r="D62" s="542"/>
      <c r="E62" s="542"/>
      <c r="F62" s="542"/>
      <c r="G62" s="542"/>
      <c r="H62" s="542"/>
      <c r="I62" s="30"/>
      <c r="J62" s="30"/>
      <c r="K62" s="30"/>
      <c r="L62" s="30"/>
      <c r="M62" s="30"/>
      <c r="N62" s="30"/>
    </row>
    <row r="63" spans="1:14" ht="18.75">
      <c r="A63" s="30"/>
      <c r="B63" s="542" t="s">
        <v>69</v>
      </c>
      <c r="C63" s="542"/>
      <c r="D63" s="542"/>
      <c r="E63" s="542"/>
      <c r="F63" s="542"/>
      <c r="G63" s="542"/>
      <c r="H63" s="542"/>
      <c r="I63" s="30"/>
      <c r="J63" s="30"/>
      <c r="K63" s="30"/>
      <c r="L63" s="30"/>
      <c r="M63" s="30"/>
      <c r="N63" s="30"/>
    </row>
    <row r="64" spans="1:14" ht="18.75">
      <c r="A64" s="30"/>
      <c r="B64" s="543" t="s">
        <v>74</v>
      </c>
      <c r="C64" s="543"/>
      <c r="D64" s="543"/>
      <c r="E64" s="543"/>
      <c r="F64" s="543"/>
      <c r="G64" s="543"/>
      <c r="H64" s="543"/>
      <c r="I64" s="30"/>
      <c r="J64" s="30"/>
      <c r="K64" s="30"/>
      <c r="L64" s="30"/>
      <c r="M64" s="30"/>
      <c r="N64" s="30"/>
    </row>
    <row r="65" spans="1:14" ht="18.75">
      <c r="A65" s="30"/>
      <c r="B65" s="543" t="s">
        <v>14</v>
      </c>
      <c r="C65" s="543"/>
      <c r="D65" s="543"/>
      <c r="E65" s="543"/>
      <c r="F65" s="543"/>
      <c r="G65" s="543"/>
      <c r="H65" s="543"/>
      <c r="I65" s="30"/>
      <c r="J65" s="30"/>
      <c r="K65" s="30"/>
      <c r="L65" s="30"/>
      <c r="M65" s="30"/>
      <c r="N65" s="30"/>
    </row>
    <row r="66" spans="1:14" ht="18.75">
      <c r="A66" s="30"/>
      <c r="B66" s="543" t="s">
        <v>76</v>
      </c>
      <c r="C66" s="543"/>
      <c r="D66" s="543"/>
      <c r="E66" s="543"/>
      <c r="F66" s="543"/>
      <c r="G66" s="543"/>
      <c r="H66" s="543"/>
      <c r="I66" s="30"/>
      <c r="J66" s="30"/>
      <c r="K66" s="30"/>
      <c r="L66" s="30"/>
      <c r="M66" s="30"/>
      <c r="N66" s="30"/>
    </row>
    <row r="67" spans="1:14" ht="18.75">
      <c r="A67" s="30"/>
      <c r="B67" s="543" t="s">
        <v>14</v>
      </c>
      <c r="C67" s="543"/>
      <c r="D67" s="543"/>
      <c r="E67" s="543"/>
      <c r="F67" s="543"/>
      <c r="G67" s="543"/>
      <c r="H67" s="543"/>
      <c r="I67" s="30"/>
      <c r="J67" s="30"/>
      <c r="K67" s="30"/>
      <c r="L67" s="30"/>
      <c r="M67" s="30"/>
      <c r="N67" s="30"/>
    </row>
    <row r="68" spans="1:14" ht="18.75">
      <c r="A68" s="30"/>
      <c r="B68" s="543" t="s">
        <v>77</v>
      </c>
      <c r="C68" s="543"/>
      <c r="D68" s="543"/>
      <c r="E68" s="543"/>
      <c r="F68" s="543"/>
      <c r="G68" s="543"/>
      <c r="H68" s="543"/>
      <c r="I68" s="30"/>
      <c r="J68" s="30"/>
      <c r="K68" s="30"/>
      <c r="L68" s="30"/>
      <c r="M68" s="30"/>
      <c r="N68" s="30"/>
    </row>
    <row r="69" spans="1:14" ht="18.75">
      <c r="A69" s="30"/>
      <c r="B69" s="542" t="s">
        <v>65</v>
      </c>
      <c r="C69" s="542"/>
      <c r="D69" s="542"/>
      <c r="E69" s="542"/>
      <c r="F69" s="542"/>
      <c r="G69" s="542"/>
      <c r="H69" s="542"/>
      <c r="I69" s="30"/>
      <c r="J69" s="30"/>
      <c r="K69" s="30"/>
      <c r="L69" s="30"/>
      <c r="M69" s="30"/>
      <c r="N69" s="30"/>
    </row>
    <row r="70" spans="1:14" ht="18.75">
      <c r="A70" s="30"/>
      <c r="B70" s="542" t="s">
        <v>66</v>
      </c>
      <c r="C70" s="542"/>
      <c r="D70" s="542"/>
      <c r="E70" s="542"/>
      <c r="F70" s="542"/>
      <c r="G70" s="542"/>
      <c r="H70" s="542"/>
      <c r="I70" s="30"/>
      <c r="J70" s="30"/>
      <c r="K70" s="30"/>
      <c r="L70" s="30"/>
      <c r="M70" s="30"/>
      <c r="N70" s="30"/>
    </row>
    <row r="71" spans="1:14" ht="18.75">
      <c r="A71" s="30"/>
      <c r="B71" s="542" t="s">
        <v>67</v>
      </c>
      <c r="C71" s="542"/>
      <c r="D71" s="542"/>
      <c r="E71" s="542"/>
      <c r="F71" s="542"/>
      <c r="G71" s="542"/>
      <c r="H71" s="542"/>
      <c r="I71" s="30"/>
      <c r="J71" s="30"/>
      <c r="K71" s="30"/>
      <c r="L71" s="30"/>
      <c r="M71" s="30"/>
      <c r="N71" s="30"/>
    </row>
    <row r="72" spans="1:14" ht="18.75">
      <c r="A72" s="30"/>
      <c r="B72" s="542" t="s">
        <v>161</v>
      </c>
      <c r="C72" s="542"/>
      <c r="D72" s="542"/>
      <c r="E72" s="542"/>
      <c r="F72" s="542"/>
      <c r="G72" s="542"/>
      <c r="H72" s="542"/>
      <c r="I72" s="30"/>
      <c r="J72" s="30"/>
      <c r="K72" s="30"/>
      <c r="L72" s="30"/>
      <c r="M72" s="30"/>
      <c r="N72" s="30"/>
    </row>
    <row r="73" spans="1:14" ht="18.75">
      <c r="A73" s="30"/>
      <c r="B73" s="542" t="s">
        <v>69</v>
      </c>
      <c r="C73" s="542"/>
      <c r="D73" s="542"/>
      <c r="E73" s="542"/>
      <c r="F73" s="542"/>
      <c r="G73" s="542"/>
      <c r="H73" s="542"/>
      <c r="I73" s="30"/>
      <c r="J73" s="30"/>
      <c r="K73" s="30"/>
      <c r="L73" s="30"/>
      <c r="M73" s="30"/>
      <c r="N73" s="30"/>
    </row>
    <row r="74" spans="1:14" ht="18.75">
      <c r="A74" s="30"/>
      <c r="B74" s="542" t="s">
        <v>65</v>
      </c>
      <c r="C74" s="542"/>
      <c r="D74" s="542"/>
      <c r="E74" s="542"/>
      <c r="F74" s="542"/>
      <c r="G74" s="542"/>
      <c r="H74" s="542"/>
      <c r="I74" s="30"/>
      <c r="J74" s="30"/>
      <c r="K74" s="30"/>
      <c r="L74" s="30"/>
      <c r="M74" s="30"/>
      <c r="N74" s="30"/>
    </row>
    <row r="75" spans="1:14" ht="18.75">
      <c r="A75" s="30"/>
      <c r="B75" s="543" t="s">
        <v>162</v>
      </c>
      <c r="C75" s="543"/>
      <c r="D75" s="543"/>
      <c r="E75" s="543"/>
      <c r="F75" s="543"/>
      <c r="G75" s="543"/>
      <c r="H75" s="543"/>
      <c r="I75" s="30"/>
      <c r="J75" s="30"/>
      <c r="K75" s="30"/>
      <c r="L75" s="30"/>
      <c r="M75" s="30"/>
      <c r="N75" s="30"/>
    </row>
    <row r="76" spans="1:14" ht="18.75">
      <c r="A76" s="30"/>
      <c r="B76" s="542" t="s">
        <v>65</v>
      </c>
      <c r="C76" s="542"/>
      <c r="D76" s="542"/>
      <c r="E76" s="542"/>
      <c r="F76" s="542"/>
      <c r="G76" s="542"/>
      <c r="H76" s="542"/>
      <c r="I76" s="30"/>
      <c r="J76" s="30"/>
      <c r="K76" s="30"/>
      <c r="L76" s="30"/>
      <c r="M76" s="30"/>
      <c r="N76" s="30"/>
    </row>
    <row r="77" spans="1:14" ht="18.75">
      <c r="A77" s="30"/>
      <c r="B77" s="542" t="s">
        <v>67</v>
      </c>
      <c r="C77" s="542"/>
      <c r="D77" s="542"/>
      <c r="E77" s="542"/>
      <c r="F77" s="542"/>
      <c r="G77" s="542"/>
      <c r="H77" s="542"/>
      <c r="I77" s="30"/>
      <c r="J77" s="30"/>
      <c r="K77" s="30"/>
      <c r="L77" s="30"/>
      <c r="M77" s="30"/>
      <c r="N77" s="30"/>
    </row>
    <row r="78" spans="1:14" ht="18.75">
      <c r="A78" s="30"/>
      <c r="B78" s="542" t="s">
        <v>66</v>
      </c>
      <c r="C78" s="542"/>
      <c r="D78" s="542"/>
      <c r="E78" s="542"/>
      <c r="F78" s="542"/>
      <c r="G78" s="542"/>
      <c r="H78" s="542"/>
      <c r="I78" s="30"/>
      <c r="J78" s="30"/>
      <c r="K78" s="30"/>
      <c r="L78" s="30"/>
      <c r="M78" s="30"/>
      <c r="N78" s="30"/>
    </row>
    <row r="79" spans="1:14" ht="18.75">
      <c r="A79" s="30"/>
      <c r="B79" s="542" t="s">
        <v>161</v>
      </c>
      <c r="C79" s="542"/>
      <c r="D79" s="542"/>
      <c r="E79" s="542"/>
      <c r="F79" s="542"/>
      <c r="G79" s="542"/>
      <c r="H79" s="542"/>
      <c r="I79" s="30"/>
      <c r="J79" s="30"/>
      <c r="K79" s="30"/>
      <c r="L79" s="30"/>
      <c r="M79" s="30"/>
      <c r="N79" s="30"/>
    </row>
    <row r="80" spans="1:14" ht="18.75">
      <c r="A80" s="30"/>
      <c r="B80" s="542" t="s">
        <v>69</v>
      </c>
      <c r="C80" s="542"/>
      <c r="D80" s="542"/>
      <c r="E80" s="542"/>
      <c r="F80" s="542"/>
      <c r="G80" s="542"/>
      <c r="H80" s="542"/>
      <c r="I80" s="30"/>
      <c r="J80" s="30"/>
      <c r="K80" s="30"/>
      <c r="L80" s="30"/>
      <c r="M80" s="30"/>
      <c r="N80" s="30"/>
    </row>
    <row r="81" spans="1:14" ht="18.75">
      <c r="A81" s="30"/>
      <c r="B81" s="542" t="s">
        <v>163</v>
      </c>
      <c r="C81" s="542"/>
      <c r="D81" s="542"/>
      <c r="E81" s="542"/>
      <c r="F81" s="542"/>
      <c r="G81" s="542"/>
      <c r="H81" s="542"/>
      <c r="I81" s="30"/>
      <c r="J81" s="30"/>
      <c r="K81" s="30"/>
      <c r="L81" s="30"/>
      <c r="M81" s="30"/>
      <c r="N81" s="30"/>
    </row>
    <row r="82" spans="1:14" ht="18.75">
      <c r="A82" s="30"/>
      <c r="B82" s="543" t="s">
        <v>14</v>
      </c>
      <c r="C82" s="543"/>
      <c r="D82" s="543"/>
      <c r="E82" s="543"/>
      <c r="F82" s="543"/>
      <c r="G82" s="543"/>
      <c r="H82" s="543"/>
      <c r="I82" s="30"/>
      <c r="J82" s="30"/>
      <c r="K82" s="30"/>
      <c r="L82" s="30"/>
      <c r="M82" s="30"/>
      <c r="N82" s="30"/>
    </row>
    <row r="83" spans="1:14" ht="18.75">
      <c r="A83" s="29"/>
    </row>
    <row r="84" spans="1:14" ht="45" customHeight="1">
      <c r="A84" s="538" t="s">
        <v>183</v>
      </c>
      <c r="B84" s="538"/>
      <c r="C84" s="538"/>
      <c r="D84" s="538"/>
      <c r="E84" s="538"/>
      <c r="F84" s="538"/>
      <c r="G84" s="538"/>
      <c r="H84" s="538"/>
      <c r="I84" s="538"/>
      <c r="J84" s="538"/>
      <c r="K84" s="538"/>
      <c r="L84" s="538"/>
      <c r="M84" s="538"/>
      <c r="N84" s="538"/>
    </row>
    <row r="85" spans="1:14" ht="45" customHeight="1">
      <c r="A85" s="538" t="s">
        <v>184</v>
      </c>
      <c r="B85" s="538"/>
      <c r="C85" s="538"/>
      <c r="D85" s="538"/>
      <c r="E85" s="538"/>
      <c r="F85" s="538"/>
      <c r="G85" s="538"/>
      <c r="H85" s="538"/>
      <c r="I85" s="538"/>
      <c r="J85" s="538"/>
      <c r="K85" s="538"/>
      <c r="L85" s="538"/>
      <c r="M85" s="538"/>
      <c r="N85" s="538"/>
    </row>
    <row r="86" spans="1:14" ht="45" customHeight="1">
      <c r="A86" s="538" t="s">
        <v>185</v>
      </c>
      <c r="B86" s="538"/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</row>
    <row r="87" spans="1:14" ht="18.75">
      <c r="A87" s="29"/>
    </row>
    <row r="88" spans="1:14" ht="52.5" customHeight="1">
      <c r="A88" s="539" t="s">
        <v>19</v>
      </c>
      <c r="B88" s="539"/>
      <c r="C88" s="539"/>
      <c r="D88" s="539"/>
      <c r="E88" s="539"/>
      <c r="F88" s="539"/>
      <c r="G88" s="539"/>
      <c r="H88" s="539"/>
      <c r="I88" s="539"/>
      <c r="K88" s="540" t="s">
        <v>20</v>
      </c>
      <c r="L88" s="540"/>
      <c r="N88" s="34" t="s">
        <v>21</v>
      </c>
    </row>
    <row r="89" spans="1:14" ht="18.75">
      <c r="A89" s="29"/>
    </row>
  </sheetData>
  <mergeCells count="81">
    <mergeCell ref="B22:H22"/>
    <mergeCell ref="A18:A19"/>
    <mergeCell ref="B18:B19"/>
    <mergeCell ref="C18:C19"/>
    <mergeCell ref="D18:D19"/>
    <mergeCell ref="E18:F18"/>
    <mergeCell ref="G18:H18"/>
    <mergeCell ref="I18:K18"/>
    <mergeCell ref="L18:L19"/>
    <mergeCell ref="M18:M19"/>
    <mergeCell ref="N18:N19"/>
    <mergeCell ref="B21:H21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59:H59"/>
    <mergeCell ref="B60:H60"/>
    <mergeCell ref="B49:H49"/>
    <mergeCell ref="B50:H50"/>
    <mergeCell ref="B51:H51"/>
    <mergeCell ref="B52:H52"/>
    <mergeCell ref="B53:H53"/>
    <mergeCell ref="B54:H54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A84:N84"/>
    <mergeCell ref="A85:N85"/>
    <mergeCell ref="A86:N86"/>
    <mergeCell ref="A88:I88"/>
    <mergeCell ref="K88:L88"/>
  </mergeCells>
  <pageMargins left="0.78740157480314965" right="0.78740157480314965" top="1.1811023622047245" bottom="0.66" header="0.31496062992125984" footer="0.31496062992125984"/>
  <pageSetup paperSize="9" scale="8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>
      <c r="E1" s="10" t="s">
        <v>165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77" t="s">
        <v>3</v>
      </c>
      <c r="B10" s="377"/>
      <c r="C10" s="377"/>
      <c r="D10" s="377"/>
      <c r="E10" s="377"/>
      <c r="F10" s="377"/>
    </row>
    <row r="11" spans="1:6">
      <c r="A11" s="377" t="s">
        <v>194</v>
      </c>
      <c r="B11" s="377"/>
      <c r="C11" s="377"/>
      <c r="D11" s="377"/>
      <c r="E11" s="377"/>
      <c r="F11" s="377"/>
    </row>
    <row r="12" spans="1:6">
      <c r="A12" s="377" t="s">
        <v>193</v>
      </c>
      <c r="B12" s="377"/>
      <c r="C12" s="377"/>
      <c r="D12" s="377"/>
      <c r="E12" s="377"/>
      <c r="F12" s="377"/>
    </row>
    <row r="13" spans="1:6">
      <c r="A13" s="3"/>
    </row>
    <row r="14" spans="1:6" ht="66.75" customHeight="1">
      <c r="A14" s="378" t="s">
        <v>55</v>
      </c>
      <c r="B14" s="378" t="s">
        <v>186</v>
      </c>
      <c r="C14" s="379" t="s">
        <v>195</v>
      </c>
      <c r="D14" s="378" t="s">
        <v>187</v>
      </c>
      <c r="E14" s="378" t="s">
        <v>123</v>
      </c>
      <c r="F14" s="378"/>
    </row>
    <row r="15" spans="1:6">
      <c r="A15" s="378"/>
      <c r="B15" s="378"/>
      <c r="C15" s="379"/>
      <c r="D15" s="378"/>
      <c r="E15" s="5" t="s">
        <v>97</v>
      </c>
      <c r="F15" s="5" t="s">
        <v>127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76"/>
      <c r="B17" s="376" t="s">
        <v>190</v>
      </c>
      <c r="C17" s="376" t="s">
        <v>188</v>
      </c>
      <c r="D17" s="6" t="s">
        <v>13</v>
      </c>
      <c r="E17" s="6"/>
      <c r="F17" s="6"/>
    </row>
    <row r="18" spans="1:6">
      <c r="A18" s="376"/>
      <c r="B18" s="376"/>
      <c r="C18" s="376"/>
      <c r="D18" s="6" t="s">
        <v>14</v>
      </c>
      <c r="E18" s="6"/>
      <c r="F18" s="6"/>
    </row>
    <row r="19" spans="1:6" ht="31.5">
      <c r="A19" s="376"/>
      <c r="B19" s="376"/>
      <c r="C19" s="376"/>
      <c r="D19" s="6" t="s">
        <v>15</v>
      </c>
      <c r="E19" s="6"/>
      <c r="F19" s="6"/>
    </row>
    <row r="20" spans="1:6" ht="31.5">
      <c r="A20" s="376"/>
      <c r="B20" s="376"/>
      <c r="C20" s="376" t="s">
        <v>188</v>
      </c>
      <c r="D20" s="6" t="s">
        <v>13</v>
      </c>
      <c r="E20" s="6"/>
      <c r="F20" s="6"/>
    </row>
    <row r="21" spans="1:6">
      <c r="A21" s="376"/>
      <c r="B21" s="376"/>
      <c r="C21" s="376"/>
      <c r="D21" s="6" t="s">
        <v>14</v>
      </c>
      <c r="E21" s="6"/>
      <c r="F21" s="6"/>
    </row>
    <row r="22" spans="1:6" ht="31.5">
      <c r="A22" s="376"/>
      <c r="B22" s="376"/>
      <c r="C22" s="376"/>
      <c r="D22" s="6" t="s">
        <v>15</v>
      </c>
      <c r="E22" s="6"/>
      <c r="F22" s="6"/>
    </row>
    <row r="23" spans="1:6" ht="47.25">
      <c r="A23" s="6"/>
      <c r="B23" s="6" t="s">
        <v>189</v>
      </c>
      <c r="C23" s="6"/>
      <c r="D23" s="6"/>
      <c r="E23" s="6"/>
      <c r="F23" s="6"/>
    </row>
    <row r="24" spans="1:6" ht="31.5">
      <c r="A24" s="376"/>
      <c r="B24" s="376" t="s">
        <v>191</v>
      </c>
      <c r="C24" s="376" t="s">
        <v>188</v>
      </c>
      <c r="D24" s="6" t="s">
        <v>13</v>
      </c>
      <c r="E24" s="6"/>
      <c r="F24" s="6"/>
    </row>
    <row r="25" spans="1:6">
      <c r="A25" s="376"/>
      <c r="B25" s="376"/>
      <c r="C25" s="376"/>
      <c r="D25" s="6" t="s">
        <v>14</v>
      </c>
      <c r="E25" s="6"/>
      <c r="F25" s="6"/>
    </row>
    <row r="26" spans="1:6" ht="31.5">
      <c r="A26" s="376"/>
      <c r="B26" s="376"/>
      <c r="C26" s="376"/>
      <c r="D26" s="6" t="s">
        <v>15</v>
      </c>
      <c r="E26" s="6"/>
      <c r="F26" s="6"/>
    </row>
    <row r="27" spans="1:6" ht="31.5">
      <c r="A27" s="376"/>
      <c r="B27" s="376"/>
      <c r="C27" s="376" t="s">
        <v>188</v>
      </c>
      <c r="D27" s="6" t="s">
        <v>13</v>
      </c>
      <c r="E27" s="6"/>
      <c r="F27" s="6"/>
    </row>
    <row r="28" spans="1:6">
      <c r="A28" s="376"/>
      <c r="B28" s="376"/>
      <c r="C28" s="376"/>
      <c r="D28" s="6" t="s">
        <v>14</v>
      </c>
      <c r="E28" s="6"/>
      <c r="F28" s="6"/>
    </row>
    <row r="29" spans="1:6" ht="31.5">
      <c r="A29" s="376"/>
      <c r="B29" s="376"/>
      <c r="C29" s="376"/>
      <c r="D29" s="6" t="s">
        <v>15</v>
      </c>
      <c r="E29" s="6"/>
      <c r="F29" s="6"/>
    </row>
    <row r="30" spans="1:6" ht="47.25">
      <c r="A30" s="6"/>
      <c r="B30" s="6" t="s">
        <v>189</v>
      </c>
      <c r="C30" s="6"/>
      <c r="D30" s="6"/>
      <c r="E30" s="6"/>
      <c r="F30" s="6"/>
    </row>
    <row r="31" spans="1:6" ht="31.5">
      <c r="A31" s="6"/>
      <c r="B31" s="6" t="s">
        <v>192</v>
      </c>
      <c r="C31" s="6"/>
      <c r="D31" s="6"/>
      <c r="E31" s="6"/>
      <c r="F31" s="6"/>
    </row>
    <row r="32" spans="1:6" ht="47.25">
      <c r="A32" s="6"/>
      <c r="B32" s="6" t="s">
        <v>189</v>
      </c>
      <c r="C32" s="6"/>
      <c r="D32" s="6"/>
      <c r="E32" s="6"/>
      <c r="F32" s="6"/>
    </row>
    <row r="33" spans="1:12" ht="22.5">
      <c r="A33" s="551" t="s">
        <v>196</v>
      </c>
      <c r="B33" s="551"/>
      <c r="C33" s="551"/>
      <c r="D33" s="551"/>
      <c r="E33" s="551"/>
      <c r="F33" s="551"/>
    </row>
    <row r="34" spans="1:12">
      <c r="A34" s="3"/>
    </row>
    <row r="35" spans="1:12" s="1" customFormat="1" ht="52.5" customHeight="1">
      <c r="A35" s="552" t="s">
        <v>19</v>
      </c>
      <c r="B35" s="552"/>
      <c r="C35" s="552"/>
      <c r="D35" s="552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  <mergeCell ref="A33:F33"/>
    <mergeCell ref="A35:D35"/>
    <mergeCell ref="A24:A29"/>
    <mergeCell ref="B24:B29"/>
    <mergeCell ref="C24:C26"/>
    <mergeCell ref="C27:C29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P52"/>
  <sheetViews>
    <sheetView zoomScale="75" zoomScaleNormal="75" workbookViewId="0">
      <selection activeCell="P41" sqref="P41"/>
    </sheetView>
  </sheetViews>
  <sheetFormatPr defaultRowHeight="15.75" outlineLevelCol="1"/>
  <cols>
    <col min="1" max="1" width="10.875" style="184" bestFit="1" customWidth="1"/>
    <col min="2" max="2" width="25.125" style="184" customWidth="1"/>
    <col min="3" max="3" width="11.5" style="184" customWidth="1"/>
    <col min="4" max="4" width="14.875" style="184" customWidth="1"/>
    <col min="5" max="5" width="10.5" style="184" customWidth="1" outlineLevel="1"/>
    <col min="6" max="6" width="10" style="184" customWidth="1" outlineLevel="1"/>
    <col min="7" max="7" width="9.75" style="184" customWidth="1"/>
    <col min="8" max="8" width="9.875" style="184" customWidth="1"/>
    <col min="9" max="9" width="9.5" style="184" customWidth="1"/>
    <col min="10" max="10" width="10" style="184" customWidth="1"/>
    <col min="11" max="11" width="10.75" style="184" customWidth="1"/>
    <col min="12" max="13" width="11.25" style="184" customWidth="1"/>
    <col min="14" max="16" width="9" style="12"/>
    <col min="17" max="262" width="9" style="1"/>
    <col min="263" max="263" width="10.875" style="1" bestFit="1" customWidth="1"/>
    <col min="264" max="264" width="25.125" style="1" customWidth="1"/>
    <col min="265" max="265" width="11.5" style="1" customWidth="1"/>
    <col min="266" max="266" width="14.875" style="1" customWidth="1"/>
    <col min="267" max="267" width="12.875" style="1" customWidth="1"/>
    <col min="268" max="268" width="12" style="1" customWidth="1"/>
    <col min="269" max="269" width="13.25" style="1" customWidth="1"/>
    <col min="270" max="270" width="13.375" style="1" customWidth="1"/>
    <col min="271" max="518" width="9" style="1"/>
    <col min="519" max="519" width="10.875" style="1" bestFit="1" customWidth="1"/>
    <col min="520" max="520" width="25.125" style="1" customWidth="1"/>
    <col min="521" max="521" width="11.5" style="1" customWidth="1"/>
    <col min="522" max="522" width="14.875" style="1" customWidth="1"/>
    <col min="523" max="523" width="12.875" style="1" customWidth="1"/>
    <col min="524" max="524" width="12" style="1" customWidth="1"/>
    <col min="525" max="525" width="13.25" style="1" customWidth="1"/>
    <col min="526" max="526" width="13.375" style="1" customWidth="1"/>
    <col min="527" max="774" width="9" style="1"/>
    <col min="775" max="775" width="10.875" style="1" bestFit="1" customWidth="1"/>
    <col min="776" max="776" width="25.125" style="1" customWidth="1"/>
    <col min="777" max="777" width="11.5" style="1" customWidth="1"/>
    <col min="778" max="778" width="14.875" style="1" customWidth="1"/>
    <col min="779" max="779" width="12.875" style="1" customWidth="1"/>
    <col min="780" max="780" width="12" style="1" customWidth="1"/>
    <col min="781" max="781" width="13.25" style="1" customWidth="1"/>
    <col min="782" max="782" width="13.375" style="1" customWidth="1"/>
    <col min="783" max="1030" width="9" style="1"/>
    <col min="1031" max="1031" width="10.875" style="1" bestFit="1" customWidth="1"/>
    <col min="1032" max="1032" width="25.125" style="1" customWidth="1"/>
    <col min="1033" max="1033" width="11.5" style="1" customWidth="1"/>
    <col min="1034" max="1034" width="14.875" style="1" customWidth="1"/>
    <col min="1035" max="1035" width="12.875" style="1" customWidth="1"/>
    <col min="1036" max="1036" width="12" style="1" customWidth="1"/>
    <col min="1037" max="1037" width="13.25" style="1" customWidth="1"/>
    <col min="1038" max="1038" width="13.375" style="1" customWidth="1"/>
    <col min="1039" max="1286" width="9" style="1"/>
    <col min="1287" max="1287" width="10.875" style="1" bestFit="1" customWidth="1"/>
    <col min="1288" max="1288" width="25.125" style="1" customWidth="1"/>
    <col min="1289" max="1289" width="11.5" style="1" customWidth="1"/>
    <col min="1290" max="1290" width="14.875" style="1" customWidth="1"/>
    <col min="1291" max="1291" width="12.875" style="1" customWidth="1"/>
    <col min="1292" max="1292" width="12" style="1" customWidth="1"/>
    <col min="1293" max="1293" width="13.25" style="1" customWidth="1"/>
    <col min="1294" max="1294" width="13.375" style="1" customWidth="1"/>
    <col min="1295" max="1542" width="9" style="1"/>
    <col min="1543" max="1543" width="10.875" style="1" bestFit="1" customWidth="1"/>
    <col min="1544" max="1544" width="25.125" style="1" customWidth="1"/>
    <col min="1545" max="1545" width="11.5" style="1" customWidth="1"/>
    <col min="1546" max="1546" width="14.875" style="1" customWidth="1"/>
    <col min="1547" max="1547" width="12.875" style="1" customWidth="1"/>
    <col min="1548" max="1548" width="12" style="1" customWidth="1"/>
    <col min="1549" max="1549" width="13.25" style="1" customWidth="1"/>
    <col min="1550" max="1550" width="13.375" style="1" customWidth="1"/>
    <col min="1551" max="1798" width="9" style="1"/>
    <col min="1799" max="1799" width="10.875" style="1" bestFit="1" customWidth="1"/>
    <col min="1800" max="1800" width="25.125" style="1" customWidth="1"/>
    <col min="1801" max="1801" width="11.5" style="1" customWidth="1"/>
    <col min="1802" max="1802" width="14.875" style="1" customWidth="1"/>
    <col min="1803" max="1803" width="12.875" style="1" customWidth="1"/>
    <col min="1804" max="1804" width="12" style="1" customWidth="1"/>
    <col min="1805" max="1805" width="13.25" style="1" customWidth="1"/>
    <col min="1806" max="1806" width="13.375" style="1" customWidth="1"/>
    <col min="1807" max="2054" width="9" style="1"/>
    <col min="2055" max="2055" width="10.875" style="1" bestFit="1" customWidth="1"/>
    <col min="2056" max="2056" width="25.125" style="1" customWidth="1"/>
    <col min="2057" max="2057" width="11.5" style="1" customWidth="1"/>
    <col min="2058" max="2058" width="14.875" style="1" customWidth="1"/>
    <col min="2059" max="2059" width="12.875" style="1" customWidth="1"/>
    <col min="2060" max="2060" width="12" style="1" customWidth="1"/>
    <col min="2061" max="2061" width="13.25" style="1" customWidth="1"/>
    <col min="2062" max="2062" width="13.375" style="1" customWidth="1"/>
    <col min="2063" max="2310" width="9" style="1"/>
    <col min="2311" max="2311" width="10.875" style="1" bestFit="1" customWidth="1"/>
    <col min="2312" max="2312" width="25.125" style="1" customWidth="1"/>
    <col min="2313" max="2313" width="11.5" style="1" customWidth="1"/>
    <col min="2314" max="2314" width="14.875" style="1" customWidth="1"/>
    <col min="2315" max="2315" width="12.875" style="1" customWidth="1"/>
    <col min="2316" max="2316" width="12" style="1" customWidth="1"/>
    <col min="2317" max="2317" width="13.25" style="1" customWidth="1"/>
    <col min="2318" max="2318" width="13.375" style="1" customWidth="1"/>
    <col min="2319" max="2566" width="9" style="1"/>
    <col min="2567" max="2567" width="10.875" style="1" bestFit="1" customWidth="1"/>
    <col min="2568" max="2568" width="25.125" style="1" customWidth="1"/>
    <col min="2569" max="2569" width="11.5" style="1" customWidth="1"/>
    <col min="2570" max="2570" width="14.875" style="1" customWidth="1"/>
    <col min="2571" max="2571" width="12.875" style="1" customWidth="1"/>
    <col min="2572" max="2572" width="12" style="1" customWidth="1"/>
    <col min="2573" max="2573" width="13.25" style="1" customWidth="1"/>
    <col min="2574" max="2574" width="13.375" style="1" customWidth="1"/>
    <col min="2575" max="2822" width="9" style="1"/>
    <col min="2823" max="2823" width="10.875" style="1" bestFit="1" customWidth="1"/>
    <col min="2824" max="2824" width="25.125" style="1" customWidth="1"/>
    <col min="2825" max="2825" width="11.5" style="1" customWidth="1"/>
    <col min="2826" max="2826" width="14.875" style="1" customWidth="1"/>
    <col min="2827" max="2827" width="12.875" style="1" customWidth="1"/>
    <col min="2828" max="2828" width="12" style="1" customWidth="1"/>
    <col min="2829" max="2829" width="13.25" style="1" customWidth="1"/>
    <col min="2830" max="2830" width="13.375" style="1" customWidth="1"/>
    <col min="2831" max="3078" width="9" style="1"/>
    <col min="3079" max="3079" width="10.875" style="1" bestFit="1" customWidth="1"/>
    <col min="3080" max="3080" width="25.125" style="1" customWidth="1"/>
    <col min="3081" max="3081" width="11.5" style="1" customWidth="1"/>
    <col min="3082" max="3082" width="14.875" style="1" customWidth="1"/>
    <col min="3083" max="3083" width="12.875" style="1" customWidth="1"/>
    <col min="3084" max="3084" width="12" style="1" customWidth="1"/>
    <col min="3085" max="3085" width="13.25" style="1" customWidth="1"/>
    <col min="3086" max="3086" width="13.375" style="1" customWidth="1"/>
    <col min="3087" max="3334" width="9" style="1"/>
    <col min="3335" max="3335" width="10.875" style="1" bestFit="1" customWidth="1"/>
    <col min="3336" max="3336" width="25.125" style="1" customWidth="1"/>
    <col min="3337" max="3337" width="11.5" style="1" customWidth="1"/>
    <col min="3338" max="3338" width="14.875" style="1" customWidth="1"/>
    <col min="3339" max="3339" width="12.875" style="1" customWidth="1"/>
    <col min="3340" max="3340" width="12" style="1" customWidth="1"/>
    <col min="3341" max="3341" width="13.25" style="1" customWidth="1"/>
    <col min="3342" max="3342" width="13.375" style="1" customWidth="1"/>
    <col min="3343" max="3590" width="9" style="1"/>
    <col min="3591" max="3591" width="10.875" style="1" bestFit="1" customWidth="1"/>
    <col min="3592" max="3592" width="25.125" style="1" customWidth="1"/>
    <col min="3593" max="3593" width="11.5" style="1" customWidth="1"/>
    <col min="3594" max="3594" width="14.875" style="1" customWidth="1"/>
    <col min="3595" max="3595" width="12.875" style="1" customWidth="1"/>
    <col min="3596" max="3596" width="12" style="1" customWidth="1"/>
    <col min="3597" max="3597" width="13.25" style="1" customWidth="1"/>
    <col min="3598" max="3598" width="13.375" style="1" customWidth="1"/>
    <col min="3599" max="3846" width="9" style="1"/>
    <col min="3847" max="3847" width="10.875" style="1" bestFit="1" customWidth="1"/>
    <col min="3848" max="3848" width="25.125" style="1" customWidth="1"/>
    <col min="3849" max="3849" width="11.5" style="1" customWidth="1"/>
    <col min="3850" max="3850" width="14.875" style="1" customWidth="1"/>
    <col min="3851" max="3851" width="12.875" style="1" customWidth="1"/>
    <col min="3852" max="3852" width="12" style="1" customWidth="1"/>
    <col min="3853" max="3853" width="13.25" style="1" customWidth="1"/>
    <col min="3854" max="3854" width="13.375" style="1" customWidth="1"/>
    <col min="3855" max="4102" width="9" style="1"/>
    <col min="4103" max="4103" width="10.875" style="1" bestFit="1" customWidth="1"/>
    <col min="4104" max="4104" width="25.125" style="1" customWidth="1"/>
    <col min="4105" max="4105" width="11.5" style="1" customWidth="1"/>
    <col min="4106" max="4106" width="14.875" style="1" customWidth="1"/>
    <col min="4107" max="4107" width="12.875" style="1" customWidth="1"/>
    <col min="4108" max="4108" width="12" style="1" customWidth="1"/>
    <col min="4109" max="4109" width="13.25" style="1" customWidth="1"/>
    <col min="4110" max="4110" width="13.375" style="1" customWidth="1"/>
    <col min="4111" max="4358" width="9" style="1"/>
    <col min="4359" max="4359" width="10.875" style="1" bestFit="1" customWidth="1"/>
    <col min="4360" max="4360" width="25.125" style="1" customWidth="1"/>
    <col min="4361" max="4361" width="11.5" style="1" customWidth="1"/>
    <col min="4362" max="4362" width="14.875" style="1" customWidth="1"/>
    <col min="4363" max="4363" width="12.875" style="1" customWidth="1"/>
    <col min="4364" max="4364" width="12" style="1" customWidth="1"/>
    <col min="4365" max="4365" width="13.25" style="1" customWidth="1"/>
    <col min="4366" max="4366" width="13.375" style="1" customWidth="1"/>
    <col min="4367" max="4614" width="9" style="1"/>
    <col min="4615" max="4615" width="10.875" style="1" bestFit="1" customWidth="1"/>
    <col min="4616" max="4616" width="25.125" style="1" customWidth="1"/>
    <col min="4617" max="4617" width="11.5" style="1" customWidth="1"/>
    <col min="4618" max="4618" width="14.875" style="1" customWidth="1"/>
    <col min="4619" max="4619" width="12.875" style="1" customWidth="1"/>
    <col min="4620" max="4620" width="12" style="1" customWidth="1"/>
    <col min="4621" max="4621" width="13.25" style="1" customWidth="1"/>
    <col min="4622" max="4622" width="13.375" style="1" customWidth="1"/>
    <col min="4623" max="4870" width="9" style="1"/>
    <col min="4871" max="4871" width="10.875" style="1" bestFit="1" customWidth="1"/>
    <col min="4872" max="4872" width="25.125" style="1" customWidth="1"/>
    <col min="4873" max="4873" width="11.5" style="1" customWidth="1"/>
    <col min="4874" max="4874" width="14.875" style="1" customWidth="1"/>
    <col min="4875" max="4875" width="12.875" style="1" customWidth="1"/>
    <col min="4876" max="4876" width="12" style="1" customWidth="1"/>
    <col min="4877" max="4877" width="13.25" style="1" customWidth="1"/>
    <col min="4878" max="4878" width="13.375" style="1" customWidth="1"/>
    <col min="4879" max="5126" width="9" style="1"/>
    <col min="5127" max="5127" width="10.875" style="1" bestFit="1" customWidth="1"/>
    <col min="5128" max="5128" width="25.125" style="1" customWidth="1"/>
    <col min="5129" max="5129" width="11.5" style="1" customWidth="1"/>
    <col min="5130" max="5130" width="14.875" style="1" customWidth="1"/>
    <col min="5131" max="5131" width="12.875" style="1" customWidth="1"/>
    <col min="5132" max="5132" width="12" style="1" customWidth="1"/>
    <col min="5133" max="5133" width="13.25" style="1" customWidth="1"/>
    <col min="5134" max="5134" width="13.375" style="1" customWidth="1"/>
    <col min="5135" max="5382" width="9" style="1"/>
    <col min="5383" max="5383" width="10.875" style="1" bestFit="1" customWidth="1"/>
    <col min="5384" max="5384" width="25.125" style="1" customWidth="1"/>
    <col min="5385" max="5385" width="11.5" style="1" customWidth="1"/>
    <col min="5386" max="5386" width="14.875" style="1" customWidth="1"/>
    <col min="5387" max="5387" width="12.875" style="1" customWidth="1"/>
    <col min="5388" max="5388" width="12" style="1" customWidth="1"/>
    <col min="5389" max="5389" width="13.25" style="1" customWidth="1"/>
    <col min="5390" max="5390" width="13.375" style="1" customWidth="1"/>
    <col min="5391" max="5638" width="9" style="1"/>
    <col min="5639" max="5639" width="10.875" style="1" bestFit="1" customWidth="1"/>
    <col min="5640" max="5640" width="25.125" style="1" customWidth="1"/>
    <col min="5641" max="5641" width="11.5" style="1" customWidth="1"/>
    <col min="5642" max="5642" width="14.875" style="1" customWidth="1"/>
    <col min="5643" max="5643" width="12.875" style="1" customWidth="1"/>
    <col min="5644" max="5644" width="12" style="1" customWidth="1"/>
    <col min="5645" max="5645" width="13.25" style="1" customWidth="1"/>
    <col min="5646" max="5646" width="13.375" style="1" customWidth="1"/>
    <col min="5647" max="5894" width="9" style="1"/>
    <col min="5895" max="5895" width="10.875" style="1" bestFit="1" customWidth="1"/>
    <col min="5896" max="5896" width="25.125" style="1" customWidth="1"/>
    <col min="5897" max="5897" width="11.5" style="1" customWidth="1"/>
    <col min="5898" max="5898" width="14.875" style="1" customWidth="1"/>
    <col min="5899" max="5899" width="12.875" style="1" customWidth="1"/>
    <col min="5900" max="5900" width="12" style="1" customWidth="1"/>
    <col min="5901" max="5901" width="13.25" style="1" customWidth="1"/>
    <col min="5902" max="5902" width="13.375" style="1" customWidth="1"/>
    <col min="5903" max="6150" width="9" style="1"/>
    <col min="6151" max="6151" width="10.875" style="1" bestFit="1" customWidth="1"/>
    <col min="6152" max="6152" width="25.125" style="1" customWidth="1"/>
    <col min="6153" max="6153" width="11.5" style="1" customWidth="1"/>
    <col min="6154" max="6154" width="14.875" style="1" customWidth="1"/>
    <col min="6155" max="6155" width="12.875" style="1" customWidth="1"/>
    <col min="6156" max="6156" width="12" style="1" customWidth="1"/>
    <col min="6157" max="6157" width="13.25" style="1" customWidth="1"/>
    <col min="6158" max="6158" width="13.375" style="1" customWidth="1"/>
    <col min="6159" max="6406" width="9" style="1"/>
    <col min="6407" max="6407" width="10.875" style="1" bestFit="1" customWidth="1"/>
    <col min="6408" max="6408" width="25.125" style="1" customWidth="1"/>
    <col min="6409" max="6409" width="11.5" style="1" customWidth="1"/>
    <col min="6410" max="6410" width="14.875" style="1" customWidth="1"/>
    <col min="6411" max="6411" width="12.875" style="1" customWidth="1"/>
    <col min="6412" max="6412" width="12" style="1" customWidth="1"/>
    <col min="6413" max="6413" width="13.25" style="1" customWidth="1"/>
    <col min="6414" max="6414" width="13.375" style="1" customWidth="1"/>
    <col min="6415" max="6662" width="9" style="1"/>
    <col min="6663" max="6663" width="10.875" style="1" bestFit="1" customWidth="1"/>
    <col min="6664" max="6664" width="25.125" style="1" customWidth="1"/>
    <col min="6665" max="6665" width="11.5" style="1" customWidth="1"/>
    <col min="6666" max="6666" width="14.875" style="1" customWidth="1"/>
    <col min="6667" max="6667" width="12.875" style="1" customWidth="1"/>
    <col min="6668" max="6668" width="12" style="1" customWidth="1"/>
    <col min="6669" max="6669" width="13.25" style="1" customWidth="1"/>
    <col min="6670" max="6670" width="13.375" style="1" customWidth="1"/>
    <col min="6671" max="6918" width="9" style="1"/>
    <col min="6919" max="6919" width="10.875" style="1" bestFit="1" customWidth="1"/>
    <col min="6920" max="6920" width="25.125" style="1" customWidth="1"/>
    <col min="6921" max="6921" width="11.5" style="1" customWidth="1"/>
    <col min="6922" max="6922" width="14.875" style="1" customWidth="1"/>
    <col min="6923" max="6923" width="12.875" style="1" customWidth="1"/>
    <col min="6924" max="6924" width="12" style="1" customWidth="1"/>
    <col min="6925" max="6925" width="13.25" style="1" customWidth="1"/>
    <col min="6926" max="6926" width="13.375" style="1" customWidth="1"/>
    <col min="6927" max="7174" width="9" style="1"/>
    <col min="7175" max="7175" width="10.875" style="1" bestFit="1" customWidth="1"/>
    <col min="7176" max="7176" width="25.125" style="1" customWidth="1"/>
    <col min="7177" max="7177" width="11.5" style="1" customWidth="1"/>
    <col min="7178" max="7178" width="14.875" style="1" customWidth="1"/>
    <col min="7179" max="7179" width="12.875" style="1" customWidth="1"/>
    <col min="7180" max="7180" width="12" style="1" customWidth="1"/>
    <col min="7181" max="7181" width="13.25" style="1" customWidth="1"/>
    <col min="7182" max="7182" width="13.375" style="1" customWidth="1"/>
    <col min="7183" max="7430" width="9" style="1"/>
    <col min="7431" max="7431" width="10.875" style="1" bestFit="1" customWidth="1"/>
    <col min="7432" max="7432" width="25.125" style="1" customWidth="1"/>
    <col min="7433" max="7433" width="11.5" style="1" customWidth="1"/>
    <col min="7434" max="7434" width="14.875" style="1" customWidth="1"/>
    <col min="7435" max="7435" width="12.875" style="1" customWidth="1"/>
    <col min="7436" max="7436" width="12" style="1" customWidth="1"/>
    <col min="7437" max="7437" width="13.25" style="1" customWidth="1"/>
    <col min="7438" max="7438" width="13.375" style="1" customWidth="1"/>
    <col min="7439" max="7686" width="9" style="1"/>
    <col min="7687" max="7687" width="10.875" style="1" bestFit="1" customWidth="1"/>
    <col min="7688" max="7688" width="25.125" style="1" customWidth="1"/>
    <col min="7689" max="7689" width="11.5" style="1" customWidth="1"/>
    <col min="7690" max="7690" width="14.875" style="1" customWidth="1"/>
    <col min="7691" max="7691" width="12.875" style="1" customWidth="1"/>
    <col min="7692" max="7692" width="12" style="1" customWidth="1"/>
    <col min="7693" max="7693" width="13.25" style="1" customWidth="1"/>
    <col min="7694" max="7694" width="13.375" style="1" customWidth="1"/>
    <col min="7695" max="7942" width="9" style="1"/>
    <col min="7943" max="7943" width="10.875" style="1" bestFit="1" customWidth="1"/>
    <col min="7944" max="7944" width="25.125" style="1" customWidth="1"/>
    <col min="7945" max="7945" width="11.5" style="1" customWidth="1"/>
    <col min="7946" max="7946" width="14.875" style="1" customWidth="1"/>
    <col min="7947" max="7947" width="12.875" style="1" customWidth="1"/>
    <col min="7948" max="7948" width="12" style="1" customWidth="1"/>
    <col min="7949" max="7949" width="13.25" style="1" customWidth="1"/>
    <col min="7950" max="7950" width="13.375" style="1" customWidth="1"/>
    <col min="7951" max="8198" width="9" style="1"/>
    <col min="8199" max="8199" width="10.875" style="1" bestFit="1" customWidth="1"/>
    <col min="8200" max="8200" width="25.125" style="1" customWidth="1"/>
    <col min="8201" max="8201" width="11.5" style="1" customWidth="1"/>
    <col min="8202" max="8202" width="14.875" style="1" customWidth="1"/>
    <col min="8203" max="8203" width="12.875" style="1" customWidth="1"/>
    <col min="8204" max="8204" width="12" style="1" customWidth="1"/>
    <col min="8205" max="8205" width="13.25" style="1" customWidth="1"/>
    <col min="8206" max="8206" width="13.375" style="1" customWidth="1"/>
    <col min="8207" max="8454" width="9" style="1"/>
    <col min="8455" max="8455" width="10.875" style="1" bestFit="1" customWidth="1"/>
    <col min="8456" max="8456" width="25.125" style="1" customWidth="1"/>
    <col min="8457" max="8457" width="11.5" style="1" customWidth="1"/>
    <col min="8458" max="8458" width="14.875" style="1" customWidth="1"/>
    <col min="8459" max="8459" width="12.875" style="1" customWidth="1"/>
    <col min="8460" max="8460" width="12" style="1" customWidth="1"/>
    <col min="8461" max="8461" width="13.25" style="1" customWidth="1"/>
    <col min="8462" max="8462" width="13.375" style="1" customWidth="1"/>
    <col min="8463" max="8710" width="9" style="1"/>
    <col min="8711" max="8711" width="10.875" style="1" bestFit="1" customWidth="1"/>
    <col min="8712" max="8712" width="25.125" style="1" customWidth="1"/>
    <col min="8713" max="8713" width="11.5" style="1" customWidth="1"/>
    <col min="8714" max="8714" width="14.875" style="1" customWidth="1"/>
    <col min="8715" max="8715" width="12.875" style="1" customWidth="1"/>
    <col min="8716" max="8716" width="12" style="1" customWidth="1"/>
    <col min="8717" max="8717" width="13.25" style="1" customWidth="1"/>
    <col min="8718" max="8718" width="13.375" style="1" customWidth="1"/>
    <col min="8719" max="8966" width="9" style="1"/>
    <col min="8967" max="8967" width="10.875" style="1" bestFit="1" customWidth="1"/>
    <col min="8968" max="8968" width="25.125" style="1" customWidth="1"/>
    <col min="8969" max="8969" width="11.5" style="1" customWidth="1"/>
    <col min="8970" max="8970" width="14.875" style="1" customWidth="1"/>
    <col min="8971" max="8971" width="12.875" style="1" customWidth="1"/>
    <col min="8972" max="8972" width="12" style="1" customWidth="1"/>
    <col min="8973" max="8973" width="13.25" style="1" customWidth="1"/>
    <col min="8974" max="8974" width="13.375" style="1" customWidth="1"/>
    <col min="8975" max="9222" width="9" style="1"/>
    <col min="9223" max="9223" width="10.875" style="1" bestFit="1" customWidth="1"/>
    <col min="9224" max="9224" width="25.125" style="1" customWidth="1"/>
    <col min="9225" max="9225" width="11.5" style="1" customWidth="1"/>
    <col min="9226" max="9226" width="14.875" style="1" customWidth="1"/>
    <col min="9227" max="9227" width="12.875" style="1" customWidth="1"/>
    <col min="9228" max="9228" width="12" style="1" customWidth="1"/>
    <col min="9229" max="9229" width="13.25" style="1" customWidth="1"/>
    <col min="9230" max="9230" width="13.375" style="1" customWidth="1"/>
    <col min="9231" max="9478" width="9" style="1"/>
    <col min="9479" max="9479" width="10.875" style="1" bestFit="1" customWidth="1"/>
    <col min="9480" max="9480" width="25.125" style="1" customWidth="1"/>
    <col min="9481" max="9481" width="11.5" style="1" customWidth="1"/>
    <col min="9482" max="9482" width="14.875" style="1" customWidth="1"/>
    <col min="9483" max="9483" width="12.875" style="1" customWidth="1"/>
    <col min="9484" max="9484" width="12" style="1" customWidth="1"/>
    <col min="9485" max="9485" width="13.25" style="1" customWidth="1"/>
    <col min="9486" max="9486" width="13.375" style="1" customWidth="1"/>
    <col min="9487" max="9734" width="9" style="1"/>
    <col min="9735" max="9735" width="10.875" style="1" bestFit="1" customWidth="1"/>
    <col min="9736" max="9736" width="25.125" style="1" customWidth="1"/>
    <col min="9737" max="9737" width="11.5" style="1" customWidth="1"/>
    <col min="9738" max="9738" width="14.875" style="1" customWidth="1"/>
    <col min="9739" max="9739" width="12.875" style="1" customWidth="1"/>
    <col min="9740" max="9740" width="12" style="1" customWidth="1"/>
    <col min="9741" max="9741" width="13.25" style="1" customWidth="1"/>
    <col min="9742" max="9742" width="13.375" style="1" customWidth="1"/>
    <col min="9743" max="9990" width="9" style="1"/>
    <col min="9991" max="9991" width="10.875" style="1" bestFit="1" customWidth="1"/>
    <col min="9992" max="9992" width="25.125" style="1" customWidth="1"/>
    <col min="9993" max="9993" width="11.5" style="1" customWidth="1"/>
    <col min="9994" max="9994" width="14.875" style="1" customWidth="1"/>
    <col min="9995" max="9995" width="12.875" style="1" customWidth="1"/>
    <col min="9996" max="9996" width="12" style="1" customWidth="1"/>
    <col min="9997" max="9997" width="13.25" style="1" customWidth="1"/>
    <col min="9998" max="9998" width="13.375" style="1" customWidth="1"/>
    <col min="9999" max="10246" width="9" style="1"/>
    <col min="10247" max="10247" width="10.875" style="1" bestFit="1" customWidth="1"/>
    <col min="10248" max="10248" width="25.125" style="1" customWidth="1"/>
    <col min="10249" max="10249" width="11.5" style="1" customWidth="1"/>
    <col min="10250" max="10250" width="14.875" style="1" customWidth="1"/>
    <col min="10251" max="10251" width="12.875" style="1" customWidth="1"/>
    <col min="10252" max="10252" width="12" style="1" customWidth="1"/>
    <col min="10253" max="10253" width="13.25" style="1" customWidth="1"/>
    <col min="10254" max="10254" width="13.375" style="1" customWidth="1"/>
    <col min="10255" max="10502" width="9" style="1"/>
    <col min="10503" max="10503" width="10.875" style="1" bestFit="1" customWidth="1"/>
    <col min="10504" max="10504" width="25.125" style="1" customWidth="1"/>
    <col min="10505" max="10505" width="11.5" style="1" customWidth="1"/>
    <col min="10506" max="10506" width="14.875" style="1" customWidth="1"/>
    <col min="10507" max="10507" width="12.875" style="1" customWidth="1"/>
    <col min="10508" max="10508" width="12" style="1" customWidth="1"/>
    <col min="10509" max="10509" width="13.25" style="1" customWidth="1"/>
    <col min="10510" max="10510" width="13.375" style="1" customWidth="1"/>
    <col min="10511" max="10758" width="9" style="1"/>
    <col min="10759" max="10759" width="10.875" style="1" bestFit="1" customWidth="1"/>
    <col min="10760" max="10760" width="25.125" style="1" customWidth="1"/>
    <col min="10761" max="10761" width="11.5" style="1" customWidth="1"/>
    <col min="10762" max="10762" width="14.875" style="1" customWidth="1"/>
    <col min="10763" max="10763" width="12.875" style="1" customWidth="1"/>
    <col min="10764" max="10764" width="12" style="1" customWidth="1"/>
    <col min="10765" max="10765" width="13.25" style="1" customWidth="1"/>
    <col min="10766" max="10766" width="13.375" style="1" customWidth="1"/>
    <col min="10767" max="11014" width="9" style="1"/>
    <col min="11015" max="11015" width="10.875" style="1" bestFit="1" customWidth="1"/>
    <col min="11016" max="11016" width="25.125" style="1" customWidth="1"/>
    <col min="11017" max="11017" width="11.5" style="1" customWidth="1"/>
    <col min="11018" max="11018" width="14.875" style="1" customWidth="1"/>
    <col min="11019" max="11019" width="12.875" style="1" customWidth="1"/>
    <col min="11020" max="11020" width="12" style="1" customWidth="1"/>
    <col min="11021" max="11021" width="13.25" style="1" customWidth="1"/>
    <col min="11022" max="11022" width="13.375" style="1" customWidth="1"/>
    <col min="11023" max="11270" width="9" style="1"/>
    <col min="11271" max="11271" width="10.875" style="1" bestFit="1" customWidth="1"/>
    <col min="11272" max="11272" width="25.125" style="1" customWidth="1"/>
    <col min="11273" max="11273" width="11.5" style="1" customWidth="1"/>
    <col min="11274" max="11274" width="14.875" style="1" customWidth="1"/>
    <col min="11275" max="11275" width="12.875" style="1" customWidth="1"/>
    <col min="11276" max="11276" width="12" style="1" customWidth="1"/>
    <col min="11277" max="11277" width="13.25" style="1" customWidth="1"/>
    <col min="11278" max="11278" width="13.375" style="1" customWidth="1"/>
    <col min="11279" max="11526" width="9" style="1"/>
    <col min="11527" max="11527" width="10.875" style="1" bestFit="1" customWidth="1"/>
    <col min="11528" max="11528" width="25.125" style="1" customWidth="1"/>
    <col min="11529" max="11529" width="11.5" style="1" customWidth="1"/>
    <col min="11530" max="11530" width="14.875" style="1" customWidth="1"/>
    <col min="11531" max="11531" width="12.875" style="1" customWidth="1"/>
    <col min="11532" max="11532" width="12" style="1" customWidth="1"/>
    <col min="11533" max="11533" width="13.25" style="1" customWidth="1"/>
    <col min="11534" max="11534" width="13.375" style="1" customWidth="1"/>
    <col min="11535" max="11782" width="9" style="1"/>
    <col min="11783" max="11783" width="10.875" style="1" bestFit="1" customWidth="1"/>
    <col min="11784" max="11784" width="25.125" style="1" customWidth="1"/>
    <col min="11785" max="11785" width="11.5" style="1" customWidth="1"/>
    <col min="11786" max="11786" width="14.875" style="1" customWidth="1"/>
    <col min="11787" max="11787" width="12.875" style="1" customWidth="1"/>
    <col min="11788" max="11788" width="12" style="1" customWidth="1"/>
    <col min="11789" max="11789" width="13.25" style="1" customWidth="1"/>
    <col min="11790" max="11790" width="13.375" style="1" customWidth="1"/>
    <col min="11791" max="12038" width="9" style="1"/>
    <col min="12039" max="12039" width="10.875" style="1" bestFit="1" customWidth="1"/>
    <col min="12040" max="12040" width="25.125" style="1" customWidth="1"/>
    <col min="12041" max="12041" width="11.5" style="1" customWidth="1"/>
    <col min="12042" max="12042" width="14.875" style="1" customWidth="1"/>
    <col min="12043" max="12043" width="12.875" style="1" customWidth="1"/>
    <col min="12044" max="12044" width="12" style="1" customWidth="1"/>
    <col min="12045" max="12045" width="13.25" style="1" customWidth="1"/>
    <col min="12046" max="12046" width="13.375" style="1" customWidth="1"/>
    <col min="12047" max="12294" width="9" style="1"/>
    <col min="12295" max="12295" width="10.875" style="1" bestFit="1" customWidth="1"/>
    <col min="12296" max="12296" width="25.125" style="1" customWidth="1"/>
    <col min="12297" max="12297" width="11.5" style="1" customWidth="1"/>
    <col min="12298" max="12298" width="14.875" style="1" customWidth="1"/>
    <col min="12299" max="12299" width="12.875" style="1" customWidth="1"/>
    <col min="12300" max="12300" width="12" style="1" customWidth="1"/>
    <col min="12301" max="12301" width="13.25" style="1" customWidth="1"/>
    <col min="12302" max="12302" width="13.375" style="1" customWidth="1"/>
    <col min="12303" max="12550" width="9" style="1"/>
    <col min="12551" max="12551" width="10.875" style="1" bestFit="1" customWidth="1"/>
    <col min="12552" max="12552" width="25.125" style="1" customWidth="1"/>
    <col min="12553" max="12553" width="11.5" style="1" customWidth="1"/>
    <col min="12554" max="12554" width="14.875" style="1" customWidth="1"/>
    <col min="12555" max="12555" width="12.875" style="1" customWidth="1"/>
    <col min="12556" max="12556" width="12" style="1" customWidth="1"/>
    <col min="12557" max="12557" width="13.25" style="1" customWidth="1"/>
    <col min="12558" max="12558" width="13.375" style="1" customWidth="1"/>
    <col min="12559" max="12806" width="9" style="1"/>
    <col min="12807" max="12807" width="10.875" style="1" bestFit="1" customWidth="1"/>
    <col min="12808" max="12808" width="25.125" style="1" customWidth="1"/>
    <col min="12809" max="12809" width="11.5" style="1" customWidth="1"/>
    <col min="12810" max="12810" width="14.875" style="1" customWidth="1"/>
    <col min="12811" max="12811" width="12.875" style="1" customWidth="1"/>
    <col min="12812" max="12812" width="12" style="1" customWidth="1"/>
    <col min="12813" max="12813" width="13.25" style="1" customWidth="1"/>
    <col min="12814" max="12814" width="13.375" style="1" customWidth="1"/>
    <col min="12815" max="13062" width="9" style="1"/>
    <col min="13063" max="13063" width="10.875" style="1" bestFit="1" customWidth="1"/>
    <col min="13064" max="13064" width="25.125" style="1" customWidth="1"/>
    <col min="13065" max="13065" width="11.5" style="1" customWidth="1"/>
    <col min="13066" max="13066" width="14.875" style="1" customWidth="1"/>
    <col min="13067" max="13067" width="12.875" style="1" customWidth="1"/>
    <col min="13068" max="13068" width="12" style="1" customWidth="1"/>
    <col min="13069" max="13069" width="13.25" style="1" customWidth="1"/>
    <col min="13070" max="13070" width="13.375" style="1" customWidth="1"/>
    <col min="13071" max="13318" width="9" style="1"/>
    <col min="13319" max="13319" width="10.875" style="1" bestFit="1" customWidth="1"/>
    <col min="13320" max="13320" width="25.125" style="1" customWidth="1"/>
    <col min="13321" max="13321" width="11.5" style="1" customWidth="1"/>
    <col min="13322" max="13322" width="14.875" style="1" customWidth="1"/>
    <col min="13323" max="13323" width="12.875" style="1" customWidth="1"/>
    <col min="13324" max="13324" width="12" style="1" customWidth="1"/>
    <col min="13325" max="13325" width="13.25" style="1" customWidth="1"/>
    <col min="13326" max="13326" width="13.375" style="1" customWidth="1"/>
    <col min="13327" max="13574" width="9" style="1"/>
    <col min="13575" max="13575" width="10.875" style="1" bestFit="1" customWidth="1"/>
    <col min="13576" max="13576" width="25.125" style="1" customWidth="1"/>
    <col min="13577" max="13577" width="11.5" style="1" customWidth="1"/>
    <col min="13578" max="13578" width="14.875" style="1" customWidth="1"/>
    <col min="13579" max="13579" width="12.875" style="1" customWidth="1"/>
    <col min="13580" max="13580" width="12" style="1" customWidth="1"/>
    <col min="13581" max="13581" width="13.25" style="1" customWidth="1"/>
    <col min="13582" max="13582" width="13.375" style="1" customWidth="1"/>
    <col min="13583" max="13830" width="9" style="1"/>
    <col min="13831" max="13831" width="10.875" style="1" bestFit="1" customWidth="1"/>
    <col min="13832" max="13832" width="25.125" style="1" customWidth="1"/>
    <col min="13833" max="13833" width="11.5" style="1" customWidth="1"/>
    <col min="13834" max="13834" width="14.875" style="1" customWidth="1"/>
    <col min="13835" max="13835" width="12.875" style="1" customWidth="1"/>
    <col min="13836" max="13836" width="12" style="1" customWidth="1"/>
    <col min="13837" max="13837" width="13.25" style="1" customWidth="1"/>
    <col min="13838" max="13838" width="13.375" style="1" customWidth="1"/>
    <col min="13839" max="14086" width="9" style="1"/>
    <col min="14087" max="14087" width="10.875" style="1" bestFit="1" customWidth="1"/>
    <col min="14088" max="14088" width="25.125" style="1" customWidth="1"/>
    <col min="14089" max="14089" width="11.5" style="1" customWidth="1"/>
    <col min="14090" max="14090" width="14.875" style="1" customWidth="1"/>
    <col min="14091" max="14091" width="12.875" style="1" customWidth="1"/>
    <col min="14092" max="14092" width="12" style="1" customWidth="1"/>
    <col min="14093" max="14093" width="13.25" style="1" customWidth="1"/>
    <col min="14094" max="14094" width="13.375" style="1" customWidth="1"/>
    <col min="14095" max="14342" width="9" style="1"/>
    <col min="14343" max="14343" width="10.875" style="1" bestFit="1" customWidth="1"/>
    <col min="14344" max="14344" width="25.125" style="1" customWidth="1"/>
    <col min="14345" max="14345" width="11.5" style="1" customWidth="1"/>
    <col min="14346" max="14346" width="14.875" style="1" customWidth="1"/>
    <col min="14347" max="14347" width="12.875" style="1" customWidth="1"/>
    <col min="14348" max="14348" width="12" style="1" customWidth="1"/>
    <col min="14349" max="14349" width="13.25" style="1" customWidth="1"/>
    <col min="14350" max="14350" width="13.375" style="1" customWidth="1"/>
    <col min="14351" max="14598" width="9" style="1"/>
    <col min="14599" max="14599" width="10.875" style="1" bestFit="1" customWidth="1"/>
    <col min="14600" max="14600" width="25.125" style="1" customWidth="1"/>
    <col min="14601" max="14601" width="11.5" style="1" customWidth="1"/>
    <col min="14602" max="14602" width="14.875" style="1" customWidth="1"/>
    <col min="14603" max="14603" width="12.875" style="1" customWidth="1"/>
    <col min="14604" max="14604" width="12" style="1" customWidth="1"/>
    <col min="14605" max="14605" width="13.25" style="1" customWidth="1"/>
    <col min="14606" max="14606" width="13.375" style="1" customWidth="1"/>
    <col min="14607" max="14854" width="9" style="1"/>
    <col min="14855" max="14855" width="10.875" style="1" bestFit="1" customWidth="1"/>
    <col min="14856" max="14856" width="25.125" style="1" customWidth="1"/>
    <col min="14857" max="14857" width="11.5" style="1" customWidth="1"/>
    <col min="14858" max="14858" width="14.875" style="1" customWidth="1"/>
    <col min="14859" max="14859" width="12.875" style="1" customWidth="1"/>
    <col min="14860" max="14860" width="12" style="1" customWidth="1"/>
    <col min="14861" max="14861" width="13.25" style="1" customWidth="1"/>
    <col min="14862" max="14862" width="13.375" style="1" customWidth="1"/>
    <col min="14863" max="15110" width="9" style="1"/>
    <col min="15111" max="15111" width="10.875" style="1" bestFit="1" customWidth="1"/>
    <col min="15112" max="15112" width="25.125" style="1" customWidth="1"/>
    <col min="15113" max="15113" width="11.5" style="1" customWidth="1"/>
    <col min="15114" max="15114" width="14.875" style="1" customWidth="1"/>
    <col min="15115" max="15115" width="12.875" style="1" customWidth="1"/>
    <col min="15116" max="15116" width="12" style="1" customWidth="1"/>
    <col min="15117" max="15117" width="13.25" style="1" customWidth="1"/>
    <col min="15118" max="15118" width="13.375" style="1" customWidth="1"/>
    <col min="15119" max="15366" width="9" style="1"/>
    <col min="15367" max="15367" width="10.875" style="1" bestFit="1" customWidth="1"/>
    <col min="15368" max="15368" width="25.125" style="1" customWidth="1"/>
    <col min="15369" max="15369" width="11.5" style="1" customWidth="1"/>
    <col min="15370" max="15370" width="14.875" style="1" customWidth="1"/>
    <col min="15371" max="15371" width="12.875" style="1" customWidth="1"/>
    <col min="15372" max="15372" width="12" style="1" customWidth="1"/>
    <col min="15373" max="15373" width="13.25" style="1" customWidth="1"/>
    <col min="15374" max="15374" width="13.375" style="1" customWidth="1"/>
    <col min="15375" max="15622" width="9" style="1"/>
    <col min="15623" max="15623" width="10.875" style="1" bestFit="1" customWidth="1"/>
    <col min="15624" max="15624" width="25.125" style="1" customWidth="1"/>
    <col min="15625" max="15625" width="11.5" style="1" customWidth="1"/>
    <col min="15626" max="15626" width="14.875" style="1" customWidth="1"/>
    <col min="15627" max="15627" width="12.875" style="1" customWidth="1"/>
    <col min="15628" max="15628" width="12" style="1" customWidth="1"/>
    <col min="15629" max="15629" width="13.25" style="1" customWidth="1"/>
    <col min="15630" max="15630" width="13.375" style="1" customWidth="1"/>
    <col min="15631" max="15878" width="9" style="1"/>
    <col min="15879" max="15879" width="10.875" style="1" bestFit="1" customWidth="1"/>
    <col min="15880" max="15880" width="25.125" style="1" customWidth="1"/>
    <col min="15881" max="15881" width="11.5" style="1" customWidth="1"/>
    <col min="15882" max="15882" width="14.875" style="1" customWidth="1"/>
    <col min="15883" max="15883" width="12.875" style="1" customWidth="1"/>
    <col min="15884" max="15884" width="12" style="1" customWidth="1"/>
    <col min="15885" max="15885" width="13.25" style="1" customWidth="1"/>
    <col min="15886" max="15886" width="13.375" style="1" customWidth="1"/>
    <col min="15887" max="16134" width="9" style="1"/>
    <col min="16135" max="16135" width="10.875" style="1" bestFit="1" customWidth="1"/>
    <col min="16136" max="16136" width="25.125" style="1" customWidth="1"/>
    <col min="16137" max="16137" width="11.5" style="1" customWidth="1"/>
    <col min="16138" max="16138" width="14.875" style="1" customWidth="1"/>
    <col min="16139" max="16139" width="12.875" style="1" customWidth="1"/>
    <col min="16140" max="16140" width="12" style="1" customWidth="1"/>
    <col min="16141" max="16141" width="13.25" style="1" customWidth="1"/>
    <col min="16142" max="16142" width="13.375" style="1" customWidth="1"/>
    <col min="16143" max="16384" width="9" style="1"/>
  </cols>
  <sheetData>
    <row r="1" spans="1:16" ht="18.75">
      <c r="F1" s="187"/>
      <c r="G1" s="370" t="s">
        <v>408</v>
      </c>
      <c r="H1" s="370"/>
      <c r="I1" s="370"/>
      <c r="J1" s="370"/>
      <c r="K1" s="370"/>
      <c r="L1" s="370"/>
      <c r="M1" s="370"/>
    </row>
    <row r="2" spans="1:16" ht="43.5" customHeight="1">
      <c r="F2" s="187"/>
      <c r="G2" s="371" t="s">
        <v>468</v>
      </c>
      <c r="H2" s="371"/>
      <c r="I2" s="371"/>
      <c r="J2" s="371"/>
      <c r="K2" s="371"/>
      <c r="L2" s="371"/>
      <c r="M2" s="371"/>
    </row>
    <row r="3" spans="1:16" ht="18.75">
      <c r="F3" s="187"/>
    </row>
    <row r="4" spans="1:16" ht="18.75" hidden="1">
      <c r="F4" s="187"/>
    </row>
    <row r="5" spans="1:16" ht="18.75" hidden="1">
      <c r="F5" s="187"/>
    </row>
    <row r="6" spans="1:16" ht="18.75" hidden="1">
      <c r="A6" s="187"/>
    </row>
    <row r="7" spans="1:16" ht="18.75" hidden="1">
      <c r="A7" s="187"/>
    </row>
    <row r="8" spans="1:16" ht="18.75" hidden="1">
      <c r="A8" s="187"/>
    </row>
    <row r="9" spans="1:16" ht="18.75">
      <c r="A9" s="188"/>
    </row>
    <row r="10" spans="1:16" ht="18.75">
      <c r="A10" s="352" t="s">
        <v>26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</row>
    <row r="11" spans="1:16" ht="18.75">
      <c r="A11" s="352" t="s">
        <v>113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</row>
    <row r="12" spans="1:16" ht="18.75">
      <c r="A12" s="188"/>
    </row>
    <row r="13" spans="1:16" ht="15.75" customHeight="1">
      <c r="A13" s="353" t="s">
        <v>55</v>
      </c>
      <c r="B13" s="353" t="s">
        <v>110</v>
      </c>
      <c r="C13" s="353" t="s">
        <v>27</v>
      </c>
      <c r="D13" s="353" t="s">
        <v>111</v>
      </c>
      <c r="E13" s="372" t="s">
        <v>112</v>
      </c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4"/>
    </row>
    <row r="14" spans="1:16">
      <c r="A14" s="353"/>
      <c r="B14" s="353"/>
      <c r="C14" s="353"/>
      <c r="D14" s="353"/>
      <c r="E14" s="189">
        <v>2016</v>
      </c>
      <c r="F14" s="278">
        <v>2017</v>
      </c>
      <c r="G14" s="278">
        <v>2018</v>
      </c>
      <c r="H14" s="278">
        <v>2019</v>
      </c>
      <c r="I14" s="278">
        <v>2020</v>
      </c>
      <c r="J14" s="278">
        <v>2021</v>
      </c>
      <c r="K14" s="278">
        <v>2022</v>
      </c>
      <c r="L14" s="284">
        <v>2023</v>
      </c>
      <c r="M14" s="278">
        <v>2024</v>
      </c>
      <c r="N14" s="323">
        <v>2025</v>
      </c>
      <c r="O14" s="323">
        <v>2026</v>
      </c>
      <c r="P14" s="323">
        <v>2027</v>
      </c>
    </row>
    <row r="15" spans="1:16">
      <c r="A15" s="278">
        <v>1</v>
      </c>
      <c r="B15" s="278">
        <v>2</v>
      </c>
      <c r="C15" s="278">
        <v>3</v>
      </c>
      <c r="D15" s="278">
        <v>4</v>
      </c>
      <c r="E15" s="278">
        <v>5</v>
      </c>
      <c r="F15" s="278">
        <v>6</v>
      </c>
      <c r="G15" s="278">
        <v>7</v>
      </c>
      <c r="H15" s="278">
        <v>8</v>
      </c>
      <c r="I15" s="278">
        <v>9</v>
      </c>
      <c r="J15" s="278">
        <v>10</v>
      </c>
      <c r="K15" s="278">
        <v>11</v>
      </c>
      <c r="L15" s="284">
        <v>12</v>
      </c>
      <c r="M15" s="278">
        <v>13</v>
      </c>
      <c r="N15" s="323">
        <v>14</v>
      </c>
      <c r="O15" s="323">
        <v>15</v>
      </c>
      <c r="P15" s="323">
        <v>16</v>
      </c>
    </row>
    <row r="16" spans="1:16" ht="53.25" hidden="1" customHeight="1">
      <c r="A16" s="356" t="s">
        <v>411</v>
      </c>
      <c r="B16" s="356"/>
      <c r="C16" s="356"/>
      <c r="D16" s="356"/>
      <c r="E16" s="356"/>
      <c r="F16" s="356"/>
      <c r="G16" s="356"/>
      <c r="H16" s="281"/>
      <c r="I16" s="281"/>
      <c r="J16" s="281"/>
      <c r="K16" s="281"/>
      <c r="L16" s="287"/>
      <c r="M16" s="281"/>
      <c r="N16" s="323"/>
      <c r="O16" s="323"/>
      <c r="P16" s="323"/>
    </row>
    <row r="17" spans="1:16" ht="110.25" hidden="1" customHeight="1">
      <c r="A17" s="190">
        <v>1</v>
      </c>
      <c r="B17" s="191" t="s">
        <v>412</v>
      </c>
      <c r="C17" s="192" t="s">
        <v>207</v>
      </c>
      <c r="D17" s="193" t="s">
        <v>413</v>
      </c>
      <c r="E17" s="194">
        <v>92.2</v>
      </c>
      <c r="F17" s="194">
        <v>95</v>
      </c>
      <c r="G17" s="194">
        <v>95</v>
      </c>
      <c r="H17" s="194"/>
      <c r="I17" s="194">
        <v>97</v>
      </c>
      <c r="J17" s="194">
        <v>97</v>
      </c>
      <c r="K17" s="194">
        <v>97</v>
      </c>
      <c r="L17" s="194">
        <v>97</v>
      </c>
      <c r="M17" s="194">
        <v>97</v>
      </c>
      <c r="N17" s="323"/>
      <c r="O17" s="323"/>
      <c r="P17" s="323"/>
    </row>
    <row r="18" spans="1:16" ht="267.75" hidden="1" customHeight="1">
      <c r="A18" s="190" t="s">
        <v>414</v>
      </c>
      <c r="B18" s="191" t="s">
        <v>206</v>
      </c>
      <c r="C18" s="192" t="s">
        <v>207</v>
      </c>
      <c r="D18" s="193" t="s">
        <v>415</v>
      </c>
      <c r="E18" s="192">
        <v>100</v>
      </c>
      <c r="F18" s="192">
        <v>100</v>
      </c>
      <c r="G18" s="192">
        <v>100</v>
      </c>
      <c r="H18" s="192"/>
      <c r="I18" s="192">
        <v>100</v>
      </c>
      <c r="J18" s="192">
        <v>100</v>
      </c>
      <c r="K18" s="192">
        <v>100</v>
      </c>
      <c r="L18" s="192">
        <v>100</v>
      </c>
      <c r="M18" s="192">
        <v>100</v>
      </c>
      <c r="N18" s="323"/>
      <c r="O18" s="323"/>
      <c r="P18" s="323"/>
    </row>
    <row r="19" spans="1:16" ht="189" hidden="1" customHeight="1">
      <c r="A19" s="190" t="s">
        <v>416</v>
      </c>
      <c r="B19" s="195" t="s">
        <v>417</v>
      </c>
      <c r="C19" s="196" t="s">
        <v>207</v>
      </c>
      <c r="D19" s="196" t="s">
        <v>415</v>
      </c>
      <c r="E19" s="196">
        <v>1.74</v>
      </c>
      <c r="F19" s="196">
        <v>1.5</v>
      </c>
      <c r="G19" s="196">
        <v>1</v>
      </c>
      <c r="H19" s="196"/>
      <c r="I19" s="196">
        <v>1</v>
      </c>
      <c r="J19" s="196">
        <v>1</v>
      </c>
      <c r="K19" s="196">
        <v>1</v>
      </c>
      <c r="L19" s="196">
        <v>1</v>
      </c>
      <c r="M19" s="196">
        <v>1</v>
      </c>
      <c r="N19" s="323"/>
      <c r="O19" s="323"/>
      <c r="P19" s="323"/>
    </row>
    <row r="20" spans="1:16" ht="157.5" hidden="1" customHeight="1">
      <c r="A20" s="190" t="s">
        <v>418</v>
      </c>
      <c r="B20" s="191" t="s">
        <v>419</v>
      </c>
      <c r="C20" s="192" t="s">
        <v>207</v>
      </c>
      <c r="D20" s="196" t="s">
        <v>415</v>
      </c>
      <c r="E20" s="197">
        <v>76.150000000000006</v>
      </c>
      <c r="F20" s="198"/>
      <c r="G20" s="198"/>
      <c r="H20" s="198"/>
      <c r="I20" s="190"/>
      <c r="J20" s="190"/>
      <c r="K20" s="190"/>
      <c r="L20" s="190"/>
      <c r="M20" s="190"/>
      <c r="N20" s="323"/>
      <c r="O20" s="323"/>
      <c r="P20" s="323"/>
    </row>
    <row r="21" spans="1:16" ht="15.75" hidden="1" customHeight="1">
      <c r="A21" s="364" t="s">
        <v>420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6"/>
      <c r="N21" s="323"/>
      <c r="O21" s="323"/>
      <c r="P21" s="323"/>
    </row>
    <row r="22" spans="1:16" ht="15.75" hidden="1" customHeight="1">
      <c r="A22" s="364" t="s">
        <v>469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N22" s="323"/>
      <c r="O22" s="323"/>
      <c r="P22" s="323"/>
    </row>
    <row r="23" spans="1:16" ht="297.75" hidden="1" customHeight="1">
      <c r="A23" s="190" t="s">
        <v>318</v>
      </c>
      <c r="B23" s="191" t="s">
        <v>206</v>
      </c>
      <c r="C23" s="192" t="s">
        <v>207</v>
      </c>
      <c r="D23" s="193" t="s">
        <v>415</v>
      </c>
      <c r="E23" s="192">
        <v>100</v>
      </c>
      <c r="F23" s="192">
        <v>100</v>
      </c>
      <c r="G23" s="192">
        <v>100</v>
      </c>
      <c r="H23" s="192"/>
      <c r="I23" s="190" t="s">
        <v>422</v>
      </c>
      <c r="J23" s="190" t="s">
        <v>422</v>
      </c>
      <c r="K23" s="190" t="s">
        <v>422</v>
      </c>
      <c r="L23" s="190" t="s">
        <v>422</v>
      </c>
      <c r="M23" s="190" t="s">
        <v>422</v>
      </c>
      <c r="N23" s="323"/>
      <c r="O23" s="323"/>
      <c r="P23" s="323"/>
    </row>
    <row r="24" spans="1:16" ht="171.75" hidden="1" customHeight="1">
      <c r="A24" s="190" t="s">
        <v>323</v>
      </c>
      <c r="B24" s="191" t="s">
        <v>209</v>
      </c>
      <c r="C24" s="192" t="s">
        <v>207</v>
      </c>
      <c r="D24" s="193" t="s">
        <v>415</v>
      </c>
      <c r="E24" s="192">
        <v>60</v>
      </c>
      <c r="F24" s="192">
        <v>60</v>
      </c>
      <c r="G24" s="192">
        <v>60</v>
      </c>
      <c r="H24" s="192"/>
      <c r="I24" s="190"/>
      <c r="J24" s="190"/>
      <c r="K24" s="190"/>
      <c r="L24" s="190"/>
      <c r="M24" s="190"/>
      <c r="N24" s="323"/>
      <c r="O24" s="323"/>
      <c r="P24" s="323"/>
    </row>
    <row r="25" spans="1:16" ht="15.75" hidden="1" customHeight="1">
      <c r="A25" s="356" t="s">
        <v>261</v>
      </c>
      <c r="B25" s="356"/>
      <c r="C25" s="356"/>
      <c r="D25" s="356"/>
      <c r="E25" s="356"/>
      <c r="F25" s="356"/>
      <c r="G25" s="356"/>
      <c r="H25" s="281"/>
      <c r="I25" s="281"/>
      <c r="J25" s="281"/>
      <c r="K25" s="281"/>
      <c r="L25" s="287"/>
      <c r="M25" s="281"/>
      <c r="N25" s="323"/>
      <c r="O25" s="323"/>
      <c r="P25" s="323"/>
    </row>
    <row r="26" spans="1:16" ht="252" hidden="1" customHeight="1">
      <c r="A26" s="190" t="s">
        <v>424</v>
      </c>
      <c r="B26" s="191" t="s">
        <v>425</v>
      </c>
      <c r="C26" s="196" t="s">
        <v>207</v>
      </c>
      <c r="D26" s="193" t="s">
        <v>413</v>
      </c>
      <c r="E26" s="200">
        <v>9.4</v>
      </c>
      <c r="F26" s="200">
        <v>9.4</v>
      </c>
      <c r="G26" s="200">
        <v>5</v>
      </c>
      <c r="H26" s="200"/>
      <c r="I26" s="190" t="s">
        <v>416</v>
      </c>
      <c r="J26" s="190" t="s">
        <v>416</v>
      </c>
      <c r="K26" s="190" t="s">
        <v>416</v>
      </c>
      <c r="L26" s="190" t="s">
        <v>416</v>
      </c>
      <c r="M26" s="190" t="s">
        <v>416</v>
      </c>
      <c r="N26" s="323"/>
      <c r="O26" s="323"/>
      <c r="P26" s="323"/>
    </row>
    <row r="27" spans="1:16" ht="189" hidden="1" customHeight="1">
      <c r="A27" s="190" t="s">
        <v>328</v>
      </c>
      <c r="B27" s="191" t="s">
        <v>426</v>
      </c>
      <c r="C27" s="196" t="s">
        <v>207</v>
      </c>
      <c r="D27" s="193" t="s">
        <v>413</v>
      </c>
      <c r="E27" s="201">
        <v>83.96</v>
      </c>
      <c r="F27" s="201">
        <v>83.96</v>
      </c>
      <c r="G27" s="201">
        <v>83.96</v>
      </c>
      <c r="H27" s="201"/>
      <c r="I27" s="190" t="s">
        <v>422</v>
      </c>
      <c r="J27" s="190" t="s">
        <v>422</v>
      </c>
      <c r="K27" s="190" t="s">
        <v>422</v>
      </c>
      <c r="L27" s="190" t="s">
        <v>422</v>
      </c>
      <c r="M27" s="190" t="s">
        <v>422</v>
      </c>
      <c r="N27" s="323"/>
      <c r="O27" s="323"/>
      <c r="P27" s="323"/>
    </row>
    <row r="28" spans="1:16" ht="94.5" hidden="1" customHeight="1">
      <c r="A28" s="190" t="s">
        <v>427</v>
      </c>
      <c r="B28" s="191" t="s">
        <v>428</v>
      </c>
      <c r="C28" s="196" t="s">
        <v>207</v>
      </c>
      <c r="D28" s="196" t="s">
        <v>415</v>
      </c>
      <c r="E28" s="202">
        <v>98</v>
      </c>
      <c r="F28" s="202">
        <v>98</v>
      </c>
      <c r="G28" s="202">
        <v>100</v>
      </c>
      <c r="H28" s="202"/>
      <c r="I28" s="190" t="s">
        <v>422</v>
      </c>
      <c r="J28" s="190" t="s">
        <v>422</v>
      </c>
      <c r="K28" s="190" t="s">
        <v>422</v>
      </c>
      <c r="L28" s="190" t="s">
        <v>422</v>
      </c>
      <c r="M28" s="190" t="s">
        <v>422</v>
      </c>
      <c r="N28" s="323"/>
      <c r="O28" s="323"/>
      <c r="P28" s="323"/>
    </row>
    <row r="29" spans="1:16" ht="173.25" hidden="1" customHeight="1">
      <c r="A29" s="190" t="s">
        <v>429</v>
      </c>
      <c r="B29" s="191" t="s">
        <v>430</v>
      </c>
      <c r="C29" s="192" t="s">
        <v>207</v>
      </c>
      <c r="D29" s="196" t="s">
        <v>415</v>
      </c>
      <c r="E29" s="197">
        <v>2.64</v>
      </c>
      <c r="F29" s="197">
        <v>2.64</v>
      </c>
      <c r="G29" s="197">
        <v>1</v>
      </c>
      <c r="H29" s="197"/>
      <c r="I29" s="190" t="s">
        <v>431</v>
      </c>
      <c r="J29" s="190" t="s">
        <v>431</v>
      </c>
      <c r="K29" s="190" t="s">
        <v>431</v>
      </c>
      <c r="L29" s="190" t="s">
        <v>431</v>
      </c>
      <c r="M29" s="190" t="s">
        <v>431</v>
      </c>
      <c r="N29" s="323"/>
      <c r="O29" s="323"/>
      <c r="P29" s="323"/>
    </row>
    <row r="30" spans="1:16" ht="173.25" hidden="1" customHeight="1">
      <c r="A30" s="190" t="s">
        <v>432</v>
      </c>
      <c r="B30" s="191" t="s">
        <v>433</v>
      </c>
      <c r="C30" s="196" t="s">
        <v>207</v>
      </c>
      <c r="D30" s="193" t="s">
        <v>413</v>
      </c>
      <c r="E30" s="201">
        <v>17.5</v>
      </c>
      <c r="F30" s="201">
        <v>17.5</v>
      </c>
      <c r="G30" s="201">
        <v>9</v>
      </c>
      <c r="H30" s="201"/>
      <c r="I30" s="190" t="s">
        <v>434</v>
      </c>
      <c r="J30" s="190" t="s">
        <v>434</v>
      </c>
      <c r="K30" s="190" t="s">
        <v>434</v>
      </c>
      <c r="L30" s="190" t="s">
        <v>434</v>
      </c>
      <c r="M30" s="190" t="s">
        <v>434</v>
      </c>
      <c r="N30" s="323"/>
      <c r="O30" s="323"/>
      <c r="P30" s="323"/>
    </row>
    <row r="31" spans="1:16" ht="252" hidden="1" customHeight="1">
      <c r="A31" s="190" t="s">
        <v>435</v>
      </c>
      <c r="B31" s="191" t="s">
        <v>436</v>
      </c>
      <c r="C31" s="203" t="s">
        <v>207</v>
      </c>
      <c r="D31" s="196" t="s">
        <v>415</v>
      </c>
      <c r="E31" s="203">
        <v>100</v>
      </c>
      <c r="F31" s="203">
        <v>100</v>
      </c>
      <c r="G31" s="203">
        <v>100</v>
      </c>
      <c r="H31" s="203"/>
      <c r="I31" s="190" t="s">
        <v>422</v>
      </c>
      <c r="J31" s="190" t="s">
        <v>422</v>
      </c>
      <c r="K31" s="190" t="s">
        <v>422</v>
      </c>
      <c r="L31" s="190" t="s">
        <v>422</v>
      </c>
      <c r="M31" s="190" t="s">
        <v>422</v>
      </c>
      <c r="N31" s="323"/>
      <c r="O31" s="323"/>
      <c r="P31" s="323"/>
    </row>
    <row r="32" spans="1:16" ht="157.5" hidden="1" customHeight="1">
      <c r="A32" s="190" t="s">
        <v>437</v>
      </c>
      <c r="B32" s="191" t="s">
        <v>438</v>
      </c>
      <c r="C32" s="203" t="s">
        <v>207</v>
      </c>
      <c r="D32" s="196" t="s">
        <v>415</v>
      </c>
      <c r="E32" s="204">
        <v>48</v>
      </c>
      <c r="F32" s="204">
        <v>48</v>
      </c>
      <c r="G32" s="204">
        <v>48</v>
      </c>
      <c r="H32" s="204"/>
      <c r="I32" s="190" t="s">
        <v>439</v>
      </c>
      <c r="J32" s="190" t="s">
        <v>439</v>
      </c>
      <c r="K32" s="190" t="s">
        <v>439</v>
      </c>
      <c r="L32" s="190" t="s">
        <v>439</v>
      </c>
      <c r="M32" s="190" t="s">
        <v>439</v>
      </c>
      <c r="N32" s="323"/>
      <c r="O32" s="323"/>
      <c r="P32" s="323"/>
    </row>
    <row r="33" spans="1:16" ht="173.25" hidden="1" customHeight="1">
      <c r="A33" s="190" t="s">
        <v>440</v>
      </c>
      <c r="B33" s="191" t="s">
        <v>441</v>
      </c>
      <c r="C33" s="203" t="s">
        <v>207</v>
      </c>
      <c r="D33" s="196" t="s">
        <v>415</v>
      </c>
      <c r="E33" s="204">
        <v>12</v>
      </c>
      <c r="F33" s="204">
        <v>12</v>
      </c>
      <c r="G33" s="204">
        <v>75</v>
      </c>
      <c r="H33" s="204"/>
      <c r="I33" s="190" t="s">
        <v>422</v>
      </c>
      <c r="J33" s="190" t="s">
        <v>422</v>
      </c>
      <c r="K33" s="190" t="s">
        <v>422</v>
      </c>
      <c r="L33" s="190" t="s">
        <v>422</v>
      </c>
      <c r="M33" s="190" t="s">
        <v>422</v>
      </c>
      <c r="N33" s="323"/>
      <c r="O33" s="323"/>
      <c r="P33" s="323"/>
    </row>
    <row r="34" spans="1:16" ht="15.75" hidden="1" customHeight="1">
      <c r="A34" s="355" t="s">
        <v>442</v>
      </c>
      <c r="B34" s="355"/>
      <c r="C34" s="355"/>
      <c r="D34" s="355"/>
      <c r="E34" s="355"/>
      <c r="F34" s="355"/>
      <c r="G34" s="355"/>
      <c r="H34" s="280"/>
      <c r="I34" s="280"/>
      <c r="J34" s="280"/>
      <c r="K34" s="280"/>
      <c r="L34" s="286"/>
      <c r="M34" s="280"/>
      <c r="N34" s="323"/>
      <c r="O34" s="323"/>
      <c r="P34" s="323"/>
    </row>
    <row r="35" spans="1:16" ht="157.5" hidden="1" customHeight="1">
      <c r="A35" s="206" t="s">
        <v>335</v>
      </c>
      <c r="B35" s="195" t="s">
        <v>443</v>
      </c>
      <c r="C35" s="192" t="s">
        <v>207</v>
      </c>
      <c r="D35" s="193" t="s">
        <v>415</v>
      </c>
      <c r="E35" s="196">
        <v>70.599999999999994</v>
      </c>
      <c r="F35" s="196">
        <v>70.599999999999994</v>
      </c>
      <c r="G35" s="196">
        <v>70.599999999999994</v>
      </c>
      <c r="H35" s="196"/>
      <c r="I35" s="206" t="s">
        <v>444</v>
      </c>
      <c r="J35" s="206" t="s">
        <v>444</v>
      </c>
      <c r="K35" s="206" t="s">
        <v>444</v>
      </c>
      <c r="L35" s="206" t="s">
        <v>444</v>
      </c>
      <c r="M35" s="206" t="s">
        <v>444</v>
      </c>
      <c r="N35" s="323"/>
      <c r="O35" s="323"/>
      <c r="P35" s="323"/>
    </row>
    <row r="36" spans="1:16" ht="315" hidden="1" customHeight="1">
      <c r="A36" s="206" t="s">
        <v>374</v>
      </c>
      <c r="B36" s="195" t="s">
        <v>445</v>
      </c>
      <c r="C36" s="192" t="s">
        <v>207</v>
      </c>
      <c r="D36" s="193" t="s">
        <v>415</v>
      </c>
      <c r="E36" s="196">
        <v>100</v>
      </c>
      <c r="F36" s="196">
        <v>100</v>
      </c>
      <c r="G36" s="196">
        <v>100</v>
      </c>
      <c r="H36" s="196"/>
      <c r="I36" s="196">
        <v>100</v>
      </c>
      <c r="J36" s="196">
        <v>100</v>
      </c>
      <c r="K36" s="196">
        <v>100</v>
      </c>
      <c r="L36" s="196">
        <v>100</v>
      </c>
      <c r="M36" s="196">
        <v>100</v>
      </c>
      <c r="N36" s="323"/>
      <c r="O36" s="323"/>
      <c r="P36" s="323"/>
    </row>
    <row r="37" spans="1:16" ht="15.75" hidden="1" customHeight="1">
      <c r="A37" s="355" t="s">
        <v>288</v>
      </c>
      <c r="B37" s="355"/>
      <c r="C37" s="355"/>
      <c r="D37" s="355"/>
      <c r="E37" s="355"/>
      <c r="F37" s="355"/>
      <c r="G37" s="355"/>
      <c r="H37" s="280"/>
      <c r="I37" s="280"/>
      <c r="J37" s="280"/>
      <c r="K37" s="280"/>
      <c r="L37" s="286"/>
      <c r="M37" s="280"/>
      <c r="N37" s="323"/>
      <c r="O37" s="323"/>
      <c r="P37" s="323"/>
    </row>
    <row r="38" spans="1:16" ht="204.75" hidden="1" customHeight="1">
      <c r="A38" s="206" t="s">
        <v>289</v>
      </c>
      <c r="B38" s="195" t="s">
        <v>446</v>
      </c>
      <c r="C38" s="192" t="s">
        <v>207</v>
      </c>
      <c r="D38" s="193" t="s">
        <v>415</v>
      </c>
      <c r="E38" s="196">
        <v>80.5</v>
      </c>
      <c r="F38" s="196">
        <v>80.5</v>
      </c>
      <c r="G38" s="196">
        <v>80.5</v>
      </c>
      <c r="H38" s="196"/>
      <c r="I38" s="206" t="s">
        <v>422</v>
      </c>
      <c r="J38" s="206" t="s">
        <v>422</v>
      </c>
      <c r="K38" s="206" t="s">
        <v>422</v>
      </c>
      <c r="L38" s="206" t="s">
        <v>422</v>
      </c>
      <c r="M38" s="206" t="s">
        <v>422</v>
      </c>
      <c r="N38" s="323"/>
      <c r="O38" s="323"/>
      <c r="P38" s="323"/>
    </row>
    <row r="39" spans="1:16" ht="15.75" hidden="1" customHeight="1">
      <c r="A39" s="357" t="s">
        <v>447</v>
      </c>
      <c r="B39" s="357"/>
      <c r="C39" s="357"/>
      <c r="D39" s="357"/>
      <c r="E39" s="357"/>
      <c r="F39" s="357"/>
      <c r="G39" s="357"/>
      <c r="H39" s="282"/>
      <c r="I39" s="282"/>
      <c r="J39" s="282"/>
      <c r="K39" s="282"/>
      <c r="L39" s="288"/>
      <c r="M39" s="282"/>
      <c r="N39" s="323"/>
      <c r="O39" s="323"/>
      <c r="P39" s="323"/>
    </row>
    <row r="40" spans="1:16" ht="31.5" hidden="1" customHeight="1">
      <c r="A40" s="208" t="s">
        <v>295</v>
      </c>
      <c r="B40" s="195" t="s">
        <v>448</v>
      </c>
      <c r="C40" s="196" t="s">
        <v>207</v>
      </c>
      <c r="D40" s="193" t="s">
        <v>415</v>
      </c>
      <c r="E40" s="193">
        <v>82.9</v>
      </c>
      <c r="F40" s="193">
        <v>82.9</v>
      </c>
      <c r="G40" s="193">
        <v>82.9</v>
      </c>
      <c r="H40" s="193"/>
      <c r="I40" s="208" t="s">
        <v>444</v>
      </c>
      <c r="J40" s="208" t="s">
        <v>444</v>
      </c>
      <c r="K40" s="208" t="s">
        <v>444</v>
      </c>
      <c r="L40" s="208" t="s">
        <v>444</v>
      </c>
      <c r="M40" s="208" t="s">
        <v>444</v>
      </c>
      <c r="N40" s="323"/>
      <c r="O40" s="323"/>
      <c r="P40" s="323"/>
    </row>
    <row r="41" spans="1:16">
      <c r="A41" s="354" t="s">
        <v>449</v>
      </c>
      <c r="B41" s="354"/>
      <c r="C41" s="354"/>
      <c r="D41" s="354"/>
      <c r="E41" s="354"/>
      <c r="F41" s="354"/>
      <c r="G41" s="354"/>
      <c r="H41" s="279"/>
      <c r="I41" s="279"/>
      <c r="J41" s="279"/>
      <c r="K41" s="279"/>
      <c r="L41" s="285"/>
      <c r="M41" s="279"/>
      <c r="N41" s="323"/>
      <c r="O41" s="323"/>
      <c r="P41" s="323"/>
    </row>
    <row r="42" spans="1:16" ht="15.75" customHeight="1">
      <c r="A42" s="355" t="s">
        <v>450</v>
      </c>
      <c r="B42" s="355"/>
      <c r="C42" s="355"/>
      <c r="D42" s="355"/>
      <c r="E42" s="355"/>
      <c r="F42" s="355"/>
      <c r="G42" s="355"/>
      <c r="H42" s="280"/>
      <c r="I42" s="280"/>
      <c r="J42" s="280"/>
      <c r="K42" s="280"/>
      <c r="L42" s="286"/>
      <c r="M42" s="280"/>
      <c r="N42" s="323"/>
      <c r="O42" s="323"/>
      <c r="P42" s="323"/>
    </row>
    <row r="43" spans="1:16" ht="298.5" customHeight="1">
      <c r="A43" s="190" t="s">
        <v>357</v>
      </c>
      <c r="B43" s="191" t="s">
        <v>451</v>
      </c>
      <c r="C43" s="203" t="s">
        <v>207</v>
      </c>
      <c r="D43" s="193" t="s">
        <v>413</v>
      </c>
      <c r="E43" s="197">
        <v>97.13</v>
      </c>
      <c r="F43" s="197">
        <v>97.13</v>
      </c>
      <c r="G43" s="197">
        <v>100</v>
      </c>
      <c r="H43" s="197">
        <v>98</v>
      </c>
      <c r="I43" s="197">
        <v>98</v>
      </c>
      <c r="J43" s="197">
        <v>98</v>
      </c>
      <c r="K43" s="197">
        <v>98</v>
      </c>
      <c r="L43" s="197">
        <v>98</v>
      </c>
      <c r="M43" s="197">
        <v>98</v>
      </c>
      <c r="N43" s="197">
        <v>98</v>
      </c>
      <c r="O43" s="197">
        <v>98</v>
      </c>
      <c r="P43" s="197">
        <v>98</v>
      </c>
    </row>
    <row r="44" spans="1:16" ht="120" customHeight="1">
      <c r="A44" s="190" t="s">
        <v>328</v>
      </c>
      <c r="B44" s="191" t="s">
        <v>452</v>
      </c>
      <c r="C44" s="196" t="s">
        <v>360</v>
      </c>
      <c r="D44" s="193" t="s">
        <v>415</v>
      </c>
      <c r="E44" s="210">
        <v>10</v>
      </c>
      <c r="F44" s="210">
        <v>10</v>
      </c>
      <c r="G44" s="210">
        <v>3</v>
      </c>
      <c r="H44" s="210">
        <v>1</v>
      </c>
      <c r="I44" s="210">
        <v>1</v>
      </c>
      <c r="J44" s="210">
        <v>1</v>
      </c>
      <c r="K44" s="210">
        <v>1</v>
      </c>
      <c r="L44" s="210">
        <v>1</v>
      </c>
      <c r="M44" s="210">
        <v>1</v>
      </c>
      <c r="N44" s="210">
        <v>1</v>
      </c>
      <c r="O44" s="210">
        <v>1</v>
      </c>
      <c r="P44" s="210">
        <v>1</v>
      </c>
    </row>
    <row r="45" spans="1:16" ht="180.75" customHeight="1">
      <c r="A45" s="190" t="s">
        <v>427</v>
      </c>
      <c r="B45" s="191" t="s">
        <v>453</v>
      </c>
      <c r="C45" s="196" t="s">
        <v>360</v>
      </c>
      <c r="D45" s="193" t="s">
        <v>415</v>
      </c>
      <c r="E45" s="210">
        <v>2</v>
      </c>
      <c r="F45" s="210">
        <v>2</v>
      </c>
      <c r="G45" s="210">
        <v>23</v>
      </c>
      <c r="H45" s="210">
        <v>22</v>
      </c>
      <c r="I45" s="210">
        <v>22</v>
      </c>
      <c r="J45" s="210">
        <v>22</v>
      </c>
      <c r="K45" s="210">
        <v>22</v>
      </c>
      <c r="L45" s="210">
        <v>22</v>
      </c>
      <c r="M45" s="210">
        <v>22</v>
      </c>
      <c r="N45" s="210">
        <v>22</v>
      </c>
      <c r="O45" s="210">
        <v>22</v>
      </c>
      <c r="P45" s="210">
        <v>22</v>
      </c>
    </row>
    <row r="46" spans="1:16" ht="346.5">
      <c r="A46" s="190" t="s">
        <v>454</v>
      </c>
      <c r="B46" s="191" t="s">
        <v>455</v>
      </c>
      <c r="C46" s="203" t="s">
        <v>207</v>
      </c>
      <c r="D46" s="193" t="s">
        <v>413</v>
      </c>
      <c r="E46" s="192">
        <v>3</v>
      </c>
      <c r="F46" s="192">
        <v>3</v>
      </c>
      <c r="G46" s="192">
        <v>11.5</v>
      </c>
      <c r="H46" s="190" t="s">
        <v>491</v>
      </c>
      <c r="I46" s="190" t="s">
        <v>491</v>
      </c>
      <c r="J46" s="190" t="s">
        <v>491</v>
      </c>
      <c r="K46" s="190" t="s">
        <v>491</v>
      </c>
      <c r="L46" s="190" t="s">
        <v>491</v>
      </c>
      <c r="M46" s="190" t="s">
        <v>491</v>
      </c>
      <c r="N46" s="190" t="s">
        <v>491</v>
      </c>
      <c r="O46" s="190" t="s">
        <v>491</v>
      </c>
      <c r="P46" s="190" t="s">
        <v>491</v>
      </c>
    </row>
    <row r="47" spans="1:16" hidden="1">
      <c r="A47" s="356" t="s">
        <v>456</v>
      </c>
      <c r="B47" s="356"/>
      <c r="C47" s="356"/>
      <c r="D47" s="356"/>
      <c r="E47" s="356"/>
      <c r="F47" s="356"/>
      <c r="G47" s="356"/>
      <c r="H47" s="221"/>
      <c r="I47" s="237"/>
      <c r="J47" s="248"/>
      <c r="K47" s="281"/>
      <c r="L47" s="287"/>
      <c r="M47" s="199"/>
    </row>
    <row r="48" spans="1:16" hidden="1">
      <c r="A48" s="357" t="s">
        <v>457</v>
      </c>
      <c r="B48" s="357"/>
      <c r="C48" s="357"/>
      <c r="D48" s="357"/>
      <c r="E48" s="357"/>
      <c r="F48" s="357"/>
      <c r="G48" s="357"/>
      <c r="H48" s="222"/>
      <c r="I48" s="236"/>
      <c r="J48" s="249"/>
      <c r="K48" s="282"/>
      <c r="L48" s="288"/>
      <c r="M48" s="207"/>
    </row>
    <row r="49" spans="1:13" ht="189" hidden="1">
      <c r="A49" s="206" t="s">
        <v>358</v>
      </c>
      <c r="B49" s="199" t="s">
        <v>458</v>
      </c>
      <c r="C49" s="196" t="s">
        <v>207</v>
      </c>
      <c r="D49" s="196" t="s">
        <v>459</v>
      </c>
      <c r="E49" s="192">
        <v>100</v>
      </c>
      <c r="F49" s="192">
        <v>100</v>
      </c>
      <c r="G49" s="192">
        <v>100</v>
      </c>
      <c r="H49" s="192"/>
      <c r="I49" s="206" t="s">
        <v>422</v>
      </c>
      <c r="J49" s="206" t="s">
        <v>422</v>
      </c>
      <c r="K49" s="206" t="s">
        <v>422</v>
      </c>
      <c r="L49" s="206" t="s">
        <v>422</v>
      </c>
      <c r="M49" s="206" t="s">
        <v>422</v>
      </c>
    </row>
    <row r="50" spans="1:13" ht="78.75" hidden="1">
      <c r="A50" s="190" t="s">
        <v>460</v>
      </c>
      <c r="B50" s="211" t="s">
        <v>461</v>
      </c>
      <c r="C50" s="196" t="s">
        <v>207</v>
      </c>
      <c r="D50" s="196" t="s">
        <v>459</v>
      </c>
      <c r="E50" s="192">
        <v>100</v>
      </c>
      <c r="F50" s="192">
        <v>100</v>
      </c>
      <c r="G50" s="192">
        <v>100</v>
      </c>
      <c r="H50" s="192"/>
      <c r="I50" s="190" t="s">
        <v>422</v>
      </c>
      <c r="J50" s="190" t="s">
        <v>422</v>
      </c>
      <c r="K50" s="190" t="s">
        <v>422</v>
      </c>
      <c r="L50" s="190" t="s">
        <v>422</v>
      </c>
      <c r="M50" s="190" t="s">
        <v>422</v>
      </c>
    </row>
    <row r="51" spans="1:13" ht="110.25" hidden="1">
      <c r="A51" s="196" t="s">
        <v>462</v>
      </c>
      <c r="B51" s="199" t="s">
        <v>463</v>
      </c>
      <c r="C51" s="196" t="s">
        <v>207</v>
      </c>
      <c r="D51" s="196" t="s">
        <v>459</v>
      </c>
      <c r="E51" s="196">
        <v>100</v>
      </c>
      <c r="F51" s="196">
        <v>100</v>
      </c>
      <c r="G51" s="196">
        <v>100</v>
      </c>
      <c r="H51" s="196"/>
      <c r="I51" s="196">
        <v>100</v>
      </c>
      <c r="J51" s="196">
        <v>100</v>
      </c>
      <c r="K51" s="196">
        <v>100</v>
      </c>
      <c r="L51" s="196">
        <v>100</v>
      </c>
      <c r="M51" s="196">
        <v>100</v>
      </c>
    </row>
    <row r="52" spans="1:13" ht="78.75" hidden="1">
      <c r="A52" s="215">
        <v>37991</v>
      </c>
      <c r="B52" s="213" t="s">
        <v>465</v>
      </c>
      <c r="C52" s="192" t="s">
        <v>207</v>
      </c>
      <c r="D52" s="211" t="s">
        <v>466</v>
      </c>
      <c r="E52" s="214" t="s">
        <v>467</v>
      </c>
      <c r="F52" s="214" t="s">
        <v>467</v>
      </c>
      <c r="G52" s="214" t="s">
        <v>467</v>
      </c>
      <c r="H52" s="214"/>
      <c r="I52" s="214" t="s">
        <v>467</v>
      </c>
      <c r="J52" s="214" t="s">
        <v>467</v>
      </c>
      <c r="K52" s="214" t="s">
        <v>467</v>
      </c>
      <c r="L52" s="214" t="s">
        <v>467</v>
      </c>
      <c r="M52" s="214" t="s">
        <v>467</v>
      </c>
    </row>
  </sheetData>
  <mergeCells count="20">
    <mergeCell ref="A39:G39"/>
    <mergeCell ref="A41:G41"/>
    <mergeCell ref="A42:G42"/>
    <mergeCell ref="A47:G47"/>
    <mergeCell ref="A48:G48"/>
    <mergeCell ref="A37:G37"/>
    <mergeCell ref="G1:M1"/>
    <mergeCell ref="G2:M2"/>
    <mergeCell ref="A10:M10"/>
    <mergeCell ref="A11:M11"/>
    <mergeCell ref="A13:A14"/>
    <mergeCell ref="B13:B14"/>
    <mergeCell ref="C13:C14"/>
    <mergeCell ref="D13:D14"/>
    <mergeCell ref="A16:G16"/>
    <mergeCell ref="A21:M21"/>
    <mergeCell ref="A22:M22"/>
    <mergeCell ref="A25:G25"/>
    <mergeCell ref="A34:G34"/>
    <mergeCell ref="E13:P13"/>
  </mergeCells>
  <printOptions horizontalCentered="1"/>
  <pageMargins left="0.6692913385826772" right="0.73" top="0.74803149606299213" bottom="0.74803149606299213" header="0.31496062992125984" footer="0.31496062992125984"/>
  <pageSetup paperSize="9" scale="67" fitToHeight="2" orientation="landscape" r:id="rId1"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P52"/>
  <sheetViews>
    <sheetView zoomScale="75" zoomScaleNormal="75" workbookViewId="0">
      <selection activeCell="P47" sqref="P47"/>
    </sheetView>
  </sheetViews>
  <sheetFormatPr defaultRowHeight="15.75" outlineLevelCol="1"/>
  <cols>
    <col min="1" max="1" width="10.875" style="216" bestFit="1" customWidth="1"/>
    <col min="2" max="2" width="34.75" style="184" customWidth="1"/>
    <col min="3" max="3" width="11.5" style="184" customWidth="1"/>
    <col min="4" max="4" width="14.875" style="184" customWidth="1"/>
    <col min="5" max="5" width="12.875" style="184" customWidth="1" outlineLevel="1"/>
    <col min="6" max="6" width="12" style="184" customWidth="1" outlineLevel="1"/>
    <col min="7" max="12" width="12" style="184" customWidth="1"/>
    <col min="13" max="13" width="10.625" style="184" customWidth="1"/>
    <col min="14" max="262" width="9" style="1"/>
    <col min="263" max="263" width="10.875" style="1" bestFit="1" customWidth="1"/>
    <col min="264" max="264" width="34.75" style="1" customWidth="1"/>
    <col min="265" max="265" width="11.5" style="1" customWidth="1"/>
    <col min="266" max="266" width="14.875" style="1" customWidth="1"/>
    <col min="267" max="267" width="12.875" style="1" customWidth="1"/>
    <col min="268" max="270" width="12" style="1" customWidth="1"/>
    <col min="271" max="518" width="9" style="1"/>
    <col min="519" max="519" width="10.875" style="1" bestFit="1" customWidth="1"/>
    <col min="520" max="520" width="34.75" style="1" customWidth="1"/>
    <col min="521" max="521" width="11.5" style="1" customWidth="1"/>
    <col min="522" max="522" width="14.875" style="1" customWidth="1"/>
    <col min="523" max="523" width="12.875" style="1" customWidth="1"/>
    <col min="524" max="526" width="12" style="1" customWidth="1"/>
    <col min="527" max="774" width="9" style="1"/>
    <col min="775" max="775" width="10.875" style="1" bestFit="1" customWidth="1"/>
    <col min="776" max="776" width="34.75" style="1" customWidth="1"/>
    <col min="777" max="777" width="11.5" style="1" customWidth="1"/>
    <col min="778" max="778" width="14.875" style="1" customWidth="1"/>
    <col min="779" max="779" width="12.875" style="1" customWidth="1"/>
    <col min="780" max="782" width="12" style="1" customWidth="1"/>
    <col min="783" max="1030" width="9" style="1"/>
    <col min="1031" max="1031" width="10.875" style="1" bestFit="1" customWidth="1"/>
    <col min="1032" max="1032" width="34.75" style="1" customWidth="1"/>
    <col min="1033" max="1033" width="11.5" style="1" customWidth="1"/>
    <col min="1034" max="1034" width="14.875" style="1" customWidth="1"/>
    <col min="1035" max="1035" width="12.875" style="1" customWidth="1"/>
    <col min="1036" max="1038" width="12" style="1" customWidth="1"/>
    <col min="1039" max="1286" width="9" style="1"/>
    <col min="1287" max="1287" width="10.875" style="1" bestFit="1" customWidth="1"/>
    <col min="1288" max="1288" width="34.75" style="1" customWidth="1"/>
    <col min="1289" max="1289" width="11.5" style="1" customWidth="1"/>
    <col min="1290" max="1290" width="14.875" style="1" customWidth="1"/>
    <col min="1291" max="1291" width="12.875" style="1" customWidth="1"/>
    <col min="1292" max="1294" width="12" style="1" customWidth="1"/>
    <col min="1295" max="1542" width="9" style="1"/>
    <col min="1543" max="1543" width="10.875" style="1" bestFit="1" customWidth="1"/>
    <col min="1544" max="1544" width="34.75" style="1" customWidth="1"/>
    <col min="1545" max="1545" width="11.5" style="1" customWidth="1"/>
    <col min="1546" max="1546" width="14.875" style="1" customWidth="1"/>
    <col min="1547" max="1547" width="12.875" style="1" customWidth="1"/>
    <col min="1548" max="1550" width="12" style="1" customWidth="1"/>
    <col min="1551" max="1798" width="9" style="1"/>
    <col min="1799" max="1799" width="10.875" style="1" bestFit="1" customWidth="1"/>
    <col min="1800" max="1800" width="34.75" style="1" customWidth="1"/>
    <col min="1801" max="1801" width="11.5" style="1" customWidth="1"/>
    <col min="1802" max="1802" width="14.875" style="1" customWidth="1"/>
    <col min="1803" max="1803" width="12.875" style="1" customWidth="1"/>
    <col min="1804" max="1806" width="12" style="1" customWidth="1"/>
    <col min="1807" max="2054" width="9" style="1"/>
    <col min="2055" max="2055" width="10.875" style="1" bestFit="1" customWidth="1"/>
    <col min="2056" max="2056" width="34.75" style="1" customWidth="1"/>
    <col min="2057" max="2057" width="11.5" style="1" customWidth="1"/>
    <col min="2058" max="2058" width="14.875" style="1" customWidth="1"/>
    <col min="2059" max="2059" width="12.875" style="1" customWidth="1"/>
    <col min="2060" max="2062" width="12" style="1" customWidth="1"/>
    <col min="2063" max="2310" width="9" style="1"/>
    <col min="2311" max="2311" width="10.875" style="1" bestFit="1" customWidth="1"/>
    <col min="2312" max="2312" width="34.75" style="1" customWidth="1"/>
    <col min="2313" max="2313" width="11.5" style="1" customWidth="1"/>
    <col min="2314" max="2314" width="14.875" style="1" customWidth="1"/>
    <col min="2315" max="2315" width="12.875" style="1" customWidth="1"/>
    <col min="2316" max="2318" width="12" style="1" customWidth="1"/>
    <col min="2319" max="2566" width="9" style="1"/>
    <col min="2567" max="2567" width="10.875" style="1" bestFit="1" customWidth="1"/>
    <col min="2568" max="2568" width="34.75" style="1" customWidth="1"/>
    <col min="2569" max="2569" width="11.5" style="1" customWidth="1"/>
    <col min="2570" max="2570" width="14.875" style="1" customWidth="1"/>
    <col min="2571" max="2571" width="12.875" style="1" customWidth="1"/>
    <col min="2572" max="2574" width="12" style="1" customWidth="1"/>
    <col min="2575" max="2822" width="9" style="1"/>
    <col min="2823" max="2823" width="10.875" style="1" bestFit="1" customWidth="1"/>
    <col min="2824" max="2824" width="34.75" style="1" customWidth="1"/>
    <col min="2825" max="2825" width="11.5" style="1" customWidth="1"/>
    <col min="2826" max="2826" width="14.875" style="1" customWidth="1"/>
    <col min="2827" max="2827" width="12.875" style="1" customWidth="1"/>
    <col min="2828" max="2830" width="12" style="1" customWidth="1"/>
    <col min="2831" max="3078" width="9" style="1"/>
    <col min="3079" max="3079" width="10.875" style="1" bestFit="1" customWidth="1"/>
    <col min="3080" max="3080" width="34.75" style="1" customWidth="1"/>
    <col min="3081" max="3081" width="11.5" style="1" customWidth="1"/>
    <col min="3082" max="3082" width="14.875" style="1" customWidth="1"/>
    <col min="3083" max="3083" width="12.875" style="1" customWidth="1"/>
    <col min="3084" max="3086" width="12" style="1" customWidth="1"/>
    <col min="3087" max="3334" width="9" style="1"/>
    <col min="3335" max="3335" width="10.875" style="1" bestFit="1" customWidth="1"/>
    <col min="3336" max="3336" width="34.75" style="1" customWidth="1"/>
    <col min="3337" max="3337" width="11.5" style="1" customWidth="1"/>
    <col min="3338" max="3338" width="14.875" style="1" customWidth="1"/>
    <col min="3339" max="3339" width="12.875" style="1" customWidth="1"/>
    <col min="3340" max="3342" width="12" style="1" customWidth="1"/>
    <col min="3343" max="3590" width="9" style="1"/>
    <col min="3591" max="3591" width="10.875" style="1" bestFit="1" customWidth="1"/>
    <col min="3592" max="3592" width="34.75" style="1" customWidth="1"/>
    <col min="3593" max="3593" width="11.5" style="1" customWidth="1"/>
    <col min="3594" max="3594" width="14.875" style="1" customWidth="1"/>
    <col min="3595" max="3595" width="12.875" style="1" customWidth="1"/>
    <col min="3596" max="3598" width="12" style="1" customWidth="1"/>
    <col min="3599" max="3846" width="9" style="1"/>
    <col min="3847" max="3847" width="10.875" style="1" bestFit="1" customWidth="1"/>
    <col min="3848" max="3848" width="34.75" style="1" customWidth="1"/>
    <col min="3849" max="3849" width="11.5" style="1" customWidth="1"/>
    <col min="3850" max="3850" width="14.875" style="1" customWidth="1"/>
    <col min="3851" max="3851" width="12.875" style="1" customWidth="1"/>
    <col min="3852" max="3854" width="12" style="1" customWidth="1"/>
    <col min="3855" max="4102" width="9" style="1"/>
    <col min="4103" max="4103" width="10.875" style="1" bestFit="1" customWidth="1"/>
    <col min="4104" max="4104" width="34.75" style="1" customWidth="1"/>
    <col min="4105" max="4105" width="11.5" style="1" customWidth="1"/>
    <col min="4106" max="4106" width="14.875" style="1" customWidth="1"/>
    <col min="4107" max="4107" width="12.875" style="1" customWidth="1"/>
    <col min="4108" max="4110" width="12" style="1" customWidth="1"/>
    <col min="4111" max="4358" width="9" style="1"/>
    <col min="4359" max="4359" width="10.875" style="1" bestFit="1" customWidth="1"/>
    <col min="4360" max="4360" width="34.75" style="1" customWidth="1"/>
    <col min="4361" max="4361" width="11.5" style="1" customWidth="1"/>
    <col min="4362" max="4362" width="14.875" style="1" customWidth="1"/>
    <col min="4363" max="4363" width="12.875" style="1" customWidth="1"/>
    <col min="4364" max="4366" width="12" style="1" customWidth="1"/>
    <col min="4367" max="4614" width="9" style="1"/>
    <col min="4615" max="4615" width="10.875" style="1" bestFit="1" customWidth="1"/>
    <col min="4616" max="4616" width="34.75" style="1" customWidth="1"/>
    <col min="4617" max="4617" width="11.5" style="1" customWidth="1"/>
    <col min="4618" max="4618" width="14.875" style="1" customWidth="1"/>
    <col min="4619" max="4619" width="12.875" style="1" customWidth="1"/>
    <col min="4620" max="4622" width="12" style="1" customWidth="1"/>
    <col min="4623" max="4870" width="9" style="1"/>
    <col min="4871" max="4871" width="10.875" style="1" bestFit="1" customWidth="1"/>
    <col min="4872" max="4872" width="34.75" style="1" customWidth="1"/>
    <col min="4873" max="4873" width="11.5" style="1" customWidth="1"/>
    <col min="4874" max="4874" width="14.875" style="1" customWidth="1"/>
    <col min="4875" max="4875" width="12.875" style="1" customWidth="1"/>
    <col min="4876" max="4878" width="12" style="1" customWidth="1"/>
    <col min="4879" max="5126" width="9" style="1"/>
    <col min="5127" max="5127" width="10.875" style="1" bestFit="1" customWidth="1"/>
    <col min="5128" max="5128" width="34.75" style="1" customWidth="1"/>
    <col min="5129" max="5129" width="11.5" style="1" customWidth="1"/>
    <col min="5130" max="5130" width="14.875" style="1" customWidth="1"/>
    <col min="5131" max="5131" width="12.875" style="1" customWidth="1"/>
    <col min="5132" max="5134" width="12" style="1" customWidth="1"/>
    <col min="5135" max="5382" width="9" style="1"/>
    <col min="5383" max="5383" width="10.875" style="1" bestFit="1" customWidth="1"/>
    <col min="5384" max="5384" width="34.75" style="1" customWidth="1"/>
    <col min="5385" max="5385" width="11.5" style="1" customWidth="1"/>
    <col min="5386" max="5386" width="14.875" style="1" customWidth="1"/>
    <col min="5387" max="5387" width="12.875" style="1" customWidth="1"/>
    <col min="5388" max="5390" width="12" style="1" customWidth="1"/>
    <col min="5391" max="5638" width="9" style="1"/>
    <col min="5639" max="5639" width="10.875" style="1" bestFit="1" customWidth="1"/>
    <col min="5640" max="5640" width="34.75" style="1" customWidth="1"/>
    <col min="5641" max="5641" width="11.5" style="1" customWidth="1"/>
    <col min="5642" max="5642" width="14.875" style="1" customWidth="1"/>
    <col min="5643" max="5643" width="12.875" style="1" customWidth="1"/>
    <col min="5644" max="5646" width="12" style="1" customWidth="1"/>
    <col min="5647" max="5894" width="9" style="1"/>
    <col min="5895" max="5895" width="10.875" style="1" bestFit="1" customWidth="1"/>
    <col min="5896" max="5896" width="34.75" style="1" customWidth="1"/>
    <col min="5897" max="5897" width="11.5" style="1" customWidth="1"/>
    <col min="5898" max="5898" width="14.875" style="1" customWidth="1"/>
    <col min="5899" max="5899" width="12.875" style="1" customWidth="1"/>
    <col min="5900" max="5902" width="12" style="1" customWidth="1"/>
    <col min="5903" max="6150" width="9" style="1"/>
    <col min="6151" max="6151" width="10.875" style="1" bestFit="1" customWidth="1"/>
    <col min="6152" max="6152" width="34.75" style="1" customWidth="1"/>
    <col min="6153" max="6153" width="11.5" style="1" customWidth="1"/>
    <col min="6154" max="6154" width="14.875" style="1" customWidth="1"/>
    <col min="6155" max="6155" width="12.875" style="1" customWidth="1"/>
    <col min="6156" max="6158" width="12" style="1" customWidth="1"/>
    <col min="6159" max="6406" width="9" style="1"/>
    <col min="6407" max="6407" width="10.875" style="1" bestFit="1" customWidth="1"/>
    <col min="6408" max="6408" width="34.75" style="1" customWidth="1"/>
    <col min="6409" max="6409" width="11.5" style="1" customWidth="1"/>
    <col min="6410" max="6410" width="14.875" style="1" customWidth="1"/>
    <col min="6411" max="6411" width="12.875" style="1" customWidth="1"/>
    <col min="6412" max="6414" width="12" style="1" customWidth="1"/>
    <col min="6415" max="6662" width="9" style="1"/>
    <col min="6663" max="6663" width="10.875" style="1" bestFit="1" customWidth="1"/>
    <col min="6664" max="6664" width="34.75" style="1" customWidth="1"/>
    <col min="6665" max="6665" width="11.5" style="1" customWidth="1"/>
    <col min="6666" max="6666" width="14.875" style="1" customWidth="1"/>
    <col min="6667" max="6667" width="12.875" style="1" customWidth="1"/>
    <col min="6668" max="6670" width="12" style="1" customWidth="1"/>
    <col min="6671" max="6918" width="9" style="1"/>
    <col min="6919" max="6919" width="10.875" style="1" bestFit="1" customWidth="1"/>
    <col min="6920" max="6920" width="34.75" style="1" customWidth="1"/>
    <col min="6921" max="6921" width="11.5" style="1" customWidth="1"/>
    <col min="6922" max="6922" width="14.875" style="1" customWidth="1"/>
    <col min="6923" max="6923" width="12.875" style="1" customWidth="1"/>
    <col min="6924" max="6926" width="12" style="1" customWidth="1"/>
    <col min="6927" max="7174" width="9" style="1"/>
    <col min="7175" max="7175" width="10.875" style="1" bestFit="1" customWidth="1"/>
    <col min="7176" max="7176" width="34.75" style="1" customWidth="1"/>
    <col min="7177" max="7177" width="11.5" style="1" customWidth="1"/>
    <col min="7178" max="7178" width="14.875" style="1" customWidth="1"/>
    <col min="7179" max="7179" width="12.875" style="1" customWidth="1"/>
    <col min="7180" max="7182" width="12" style="1" customWidth="1"/>
    <col min="7183" max="7430" width="9" style="1"/>
    <col min="7431" max="7431" width="10.875" style="1" bestFit="1" customWidth="1"/>
    <col min="7432" max="7432" width="34.75" style="1" customWidth="1"/>
    <col min="7433" max="7433" width="11.5" style="1" customWidth="1"/>
    <col min="7434" max="7434" width="14.875" style="1" customWidth="1"/>
    <col min="7435" max="7435" width="12.875" style="1" customWidth="1"/>
    <col min="7436" max="7438" width="12" style="1" customWidth="1"/>
    <col min="7439" max="7686" width="9" style="1"/>
    <col min="7687" max="7687" width="10.875" style="1" bestFit="1" customWidth="1"/>
    <col min="7688" max="7688" width="34.75" style="1" customWidth="1"/>
    <col min="7689" max="7689" width="11.5" style="1" customWidth="1"/>
    <col min="7690" max="7690" width="14.875" style="1" customWidth="1"/>
    <col min="7691" max="7691" width="12.875" style="1" customWidth="1"/>
    <col min="7692" max="7694" width="12" style="1" customWidth="1"/>
    <col min="7695" max="7942" width="9" style="1"/>
    <col min="7943" max="7943" width="10.875" style="1" bestFit="1" customWidth="1"/>
    <col min="7944" max="7944" width="34.75" style="1" customWidth="1"/>
    <col min="7945" max="7945" width="11.5" style="1" customWidth="1"/>
    <col min="7946" max="7946" width="14.875" style="1" customWidth="1"/>
    <col min="7947" max="7947" width="12.875" style="1" customWidth="1"/>
    <col min="7948" max="7950" width="12" style="1" customWidth="1"/>
    <col min="7951" max="8198" width="9" style="1"/>
    <col min="8199" max="8199" width="10.875" style="1" bestFit="1" customWidth="1"/>
    <col min="8200" max="8200" width="34.75" style="1" customWidth="1"/>
    <col min="8201" max="8201" width="11.5" style="1" customWidth="1"/>
    <col min="8202" max="8202" width="14.875" style="1" customWidth="1"/>
    <col min="8203" max="8203" width="12.875" style="1" customWidth="1"/>
    <col min="8204" max="8206" width="12" style="1" customWidth="1"/>
    <col min="8207" max="8454" width="9" style="1"/>
    <col min="8455" max="8455" width="10.875" style="1" bestFit="1" customWidth="1"/>
    <col min="8456" max="8456" width="34.75" style="1" customWidth="1"/>
    <col min="8457" max="8457" width="11.5" style="1" customWidth="1"/>
    <col min="8458" max="8458" width="14.875" style="1" customWidth="1"/>
    <col min="8459" max="8459" width="12.875" style="1" customWidth="1"/>
    <col min="8460" max="8462" width="12" style="1" customWidth="1"/>
    <col min="8463" max="8710" width="9" style="1"/>
    <col min="8711" max="8711" width="10.875" style="1" bestFit="1" customWidth="1"/>
    <col min="8712" max="8712" width="34.75" style="1" customWidth="1"/>
    <col min="8713" max="8713" width="11.5" style="1" customWidth="1"/>
    <col min="8714" max="8714" width="14.875" style="1" customWidth="1"/>
    <col min="8715" max="8715" width="12.875" style="1" customWidth="1"/>
    <col min="8716" max="8718" width="12" style="1" customWidth="1"/>
    <col min="8719" max="8966" width="9" style="1"/>
    <col min="8967" max="8967" width="10.875" style="1" bestFit="1" customWidth="1"/>
    <col min="8968" max="8968" width="34.75" style="1" customWidth="1"/>
    <col min="8969" max="8969" width="11.5" style="1" customWidth="1"/>
    <col min="8970" max="8970" width="14.875" style="1" customWidth="1"/>
    <col min="8971" max="8971" width="12.875" style="1" customWidth="1"/>
    <col min="8972" max="8974" width="12" style="1" customWidth="1"/>
    <col min="8975" max="9222" width="9" style="1"/>
    <col min="9223" max="9223" width="10.875" style="1" bestFit="1" customWidth="1"/>
    <col min="9224" max="9224" width="34.75" style="1" customWidth="1"/>
    <col min="9225" max="9225" width="11.5" style="1" customWidth="1"/>
    <col min="9226" max="9226" width="14.875" style="1" customWidth="1"/>
    <col min="9227" max="9227" width="12.875" style="1" customWidth="1"/>
    <col min="9228" max="9230" width="12" style="1" customWidth="1"/>
    <col min="9231" max="9478" width="9" style="1"/>
    <col min="9479" max="9479" width="10.875" style="1" bestFit="1" customWidth="1"/>
    <col min="9480" max="9480" width="34.75" style="1" customWidth="1"/>
    <col min="9481" max="9481" width="11.5" style="1" customWidth="1"/>
    <col min="9482" max="9482" width="14.875" style="1" customWidth="1"/>
    <col min="9483" max="9483" width="12.875" style="1" customWidth="1"/>
    <col min="9484" max="9486" width="12" style="1" customWidth="1"/>
    <col min="9487" max="9734" width="9" style="1"/>
    <col min="9735" max="9735" width="10.875" style="1" bestFit="1" customWidth="1"/>
    <col min="9736" max="9736" width="34.75" style="1" customWidth="1"/>
    <col min="9737" max="9737" width="11.5" style="1" customWidth="1"/>
    <col min="9738" max="9738" width="14.875" style="1" customWidth="1"/>
    <col min="9739" max="9739" width="12.875" style="1" customWidth="1"/>
    <col min="9740" max="9742" width="12" style="1" customWidth="1"/>
    <col min="9743" max="9990" width="9" style="1"/>
    <col min="9991" max="9991" width="10.875" style="1" bestFit="1" customWidth="1"/>
    <col min="9992" max="9992" width="34.75" style="1" customWidth="1"/>
    <col min="9993" max="9993" width="11.5" style="1" customWidth="1"/>
    <col min="9994" max="9994" width="14.875" style="1" customWidth="1"/>
    <col min="9995" max="9995" width="12.875" style="1" customWidth="1"/>
    <col min="9996" max="9998" width="12" style="1" customWidth="1"/>
    <col min="9999" max="10246" width="9" style="1"/>
    <col min="10247" max="10247" width="10.875" style="1" bestFit="1" customWidth="1"/>
    <col min="10248" max="10248" width="34.75" style="1" customWidth="1"/>
    <col min="10249" max="10249" width="11.5" style="1" customWidth="1"/>
    <col min="10250" max="10250" width="14.875" style="1" customWidth="1"/>
    <col min="10251" max="10251" width="12.875" style="1" customWidth="1"/>
    <col min="10252" max="10254" width="12" style="1" customWidth="1"/>
    <col min="10255" max="10502" width="9" style="1"/>
    <col min="10503" max="10503" width="10.875" style="1" bestFit="1" customWidth="1"/>
    <col min="10504" max="10504" width="34.75" style="1" customWidth="1"/>
    <col min="10505" max="10505" width="11.5" style="1" customWidth="1"/>
    <col min="10506" max="10506" width="14.875" style="1" customWidth="1"/>
    <col min="10507" max="10507" width="12.875" style="1" customWidth="1"/>
    <col min="10508" max="10510" width="12" style="1" customWidth="1"/>
    <col min="10511" max="10758" width="9" style="1"/>
    <col min="10759" max="10759" width="10.875" style="1" bestFit="1" customWidth="1"/>
    <col min="10760" max="10760" width="34.75" style="1" customWidth="1"/>
    <col min="10761" max="10761" width="11.5" style="1" customWidth="1"/>
    <col min="10762" max="10762" width="14.875" style="1" customWidth="1"/>
    <col min="10763" max="10763" width="12.875" style="1" customWidth="1"/>
    <col min="10764" max="10766" width="12" style="1" customWidth="1"/>
    <col min="10767" max="11014" width="9" style="1"/>
    <col min="11015" max="11015" width="10.875" style="1" bestFit="1" customWidth="1"/>
    <col min="11016" max="11016" width="34.75" style="1" customWidth="1"/>
    <col min="11017" max="11017" width="11.5" style="1" customWidth="1"/>
    <col min="11018" max="11018" width="14.875" style="1" customWidth="1"/>
    <col min="11019" max="11019" width="12.875" style="1" customWidth="1"/>
    <col min="11020" max="11022" width="12" style="1" customWidth="1"/>
    <col min="11023" max="11270" width="9" style="1"/>
    <col min="11271" max="11271" width="10.875" style="1" bestFit="1" customWidth="1"/>
    <col min="11272" max="11272" width="34.75" style="1" customWidth="1"/>
    <col min="11273" max="11273" width="11.5" style="1" customWidth="1"/>
    <col min="11274" max="11274" width="14.875" style="1" customWidth="1"/>
    <col min="11275" max="11275" width="12.875" style="1" customWidth="1"/>
    <col min="11276" max="11278" width="12" style="1" customWidth="1"/>
    <col min="11279" max="11526" width="9" style="1"/>
    <col min="11527" max="11527" width="10.875" style="1" bestFit="1" customWidth="1"/>
    <col min="11528" max="11528" width="34.75" style="1" customWidth="1"/>
    <col min="11529" max="11529" width="11.5" style="1" customWidth="1"/>
    <col min="11530" max="11530" width="14.875" style="1" customWidth="1"/>
    <col min="11531" max="11531" width="12.875" style="1" customWidth="1"/>
    <col min="11532" max="11534" width="12" style="1" customWidth="1"/>
    <col min="11535" max="11782" width="9" style="1"/>
    <col min="11783" max="11783" width="10.875" style="1" bestFit="1" customWidth="1"/>
    <col min="11784" max="11784" width="34.75" style="1" customWidth="1"/>
    <col min="11785" max="11785" width="11.5" style="1" customWidth="1"/>
    <col min="11786" max="11786" width="14.875" style="1" customWidth="1"/>
    <col min="11787" max="11787" width="12.875" style="1" customWidth="1"/>
    <col min="11788" max="11790" width="12" style="1" customWidth="1"/>
    <col min="11791" max="12038" width="9" style="1"/>
    <col min="12039" max="12039" width="10.875" style="1" bestFit="1" customWidth="1"/>
    <col min="12040" max="12040" width="34.75" style="1" customWidth="1"/>
    <col min="12041" max="12041" width="11.5" style="1" customWidth="1"/>
    <col min="12042" max="12042" width="14.875" style="1" customWidth="1"/>
    <col min="12043" max="12043" width="12.875" style="1" customWidth="1"/>
    <col min="12044" max="12046" width="12" style="1" customWidth="1"/>
    <col min="12047" max="12294" width="9" style="1"/>
    <col min="12295" max="12295" width="10.875" style="1" bestFit="1" customWidth="1"/>
    <col min="12296" max="12296" width="34.75" style="1" customWidth="1"/>
    <col min="12297" max="12297" width="11.5" style="1" customWidth="1"/>
    <col min="12298" max="12298" width="14.875" style="1" customWidth="1"/>
    <col min="12299" max="12299" width="12.875" style="1" customWidth="1"/>
    <col min="12300" max="12302" width="12" style="1" customWidth="1"/>
    <col min="12303" max="12550" width="9" style="1"/>
    <col min="12551" max="12551" width="10.875" style="1" bestFit="1" customWidth="1"/>
    <col min="12552" max="12552" width="34.75" style="1" customWidth="1"/>
    <col min="12553" max="12553" width="11.5" style="1" customWidth="1"/>
    <col min="12554" max="12554" width="14.875" style="1" customWidth="1"/>
    <col min="12555" max="12555" width="12.875" style="1" customWidth="1"/>
    <col min="12556" max="12558" width="12" style="1" customWidth="1"/>
    <col min="12559" max="12806" width="9" style="1"/>
    <col min="12807" max="12807" width="10.875" style="1" bestFit="1" customWidth="1"/>
    <col min="12808" max="12808" width="34.75" style="1" customWidth="1"/>
    <col min="12809" max="12809" width="11.5" style="1" customWidth="1"/>
    <col min="12810" max="12810" width="14.875" style="1" customWidth="1"/>
    <col min="12811" max="12811" width="12.875" style="1" customWidth="1"/>
    <col min="12812" max="12814" width="12" style="1" customWidth="1"/>
    <col min="12815" max="13062" width="9" style="1"/>
    <col min="13063" max="13063" width="10.875" style="1" bestFit="1" customWidth="1"/>
    <col min="13064" max="13064" width="34.75" style="1" customWidth="1"/>
    <col min="13065" max="13065" width="11.5" style="1" customWidth="1"/>
    <col min="13066" max="13066" width="14.875" style="1" customWidth="1"/>
    <col min="13067" max="13067" width="12.875" style="1" customWidth="1"/>
    <col min="13068" max="13070" width="12" style="1" customWidth="1"/>
    <col min="13071" max="13318" width="9" style="1"/>
    <col min="13319" max="13319" width="10.875" style="1" bestFit="1" customWidth="1"/>
    <col min="13320" max="13320" width="34.75" style="1" customWidth="1"/>
    <col min="13321" max="13321" width="11.5" style="1" customWidth="1"/>
    <col min="13322" max="13322" width="14.875" style="1" customWidth="1"/>
    <col min="13323" max="13323" width="12.875" style="1" customWidth="1"/>
    <col min="13324" max="13326" width="12" style="1" customWidth="1"/>
    <col min="13327" max="13574" width="9" style="1"/>
    <col min="13575" max="13575" width="10.875" style="1" bestFit="1" customWidth="1"/>
    <col min="13576" max="13576" width="34.75" style="1" customWidth="1"/>
    <col min="13577" max="13577" width="11.5" style="1" customWidth="1"/>
    <col min="13578" max="13578" width="14.875" style="1" customWidth="1"/>
    <col min="13579" max="13579" width="12.875" style="1" customWidth="1"/>
    <col min="13580" max="13582" width="12" style="1" customWidth="1"/>
    <col min="13583" max="13830" width="9" style="1"/>
    <col min="13831" max="13831" width="10.875" style="1" bestFit="1" customWidth="1"/>
    <col min="13832" max="13832" width="34.75" style="1" customWidth="1"/>
    <col min="13833" max="13833" width="11.5" style="1" customWidth="1"/>
    <col min="13834" max="13834" width="14.875" style="1" customWidth="1"/>
    <col min="13835" max="13835" width="12.875" style="1" customWidth="1"/>
    <col min="13836" max="13838" width="12" style="1" customWidth="1"/>
    <col min="13839" max="14086" width="9" style="1"/>
    <col min="14087" max="14087" width="10.875" style="1" bestFit="1" customWidth="1"/>
    <col min="14088" max="14088" width="34.75" style="1" customWidth="1"/>
    <col min="14089" max="14089" width="11.5" style="1" customWidth="1"/>
    <col min="14090" max="14090" width="14.875" style="1" customWidth="1"/>
    <col min="14091" max="14091" width="12.875" style="1" customWidth="1"/>
    <col min="14092" max="14094" width="12" style="1" customWidth="1"/>
    <col min="14095" max="14342" width="9" style="1"/>
    <col min="14343" max="14343" width="10.875" style="1" bestFit="1" customWidth="1"/>
    <col min="14344" max="14344" width="34.75" style="1" customWidth="1"/>
    <col min="14345" max="14345" width="11.5" style="1" customWidth="1"/>
    <col min="14346" max="14346" width="14.875" style="1" customWidth="1"/>
    <col min="14347" max="14347" width="12.875" style="1" customWidth="1"/>
    <col min="14348" max="14350" width="12" style="1" customWidth="1"/>
    <col min="14351" max="14598" width="9" style="1"/>
    <col min="14599" max="14599" width="10.875" style="1" bestFit="1" customWidth="1"/>
    <col min="14600" max="14600" width="34.75" style="1" customWidth="1"/>
    <col min="14601" max="14601" width="11.5" style="1" customWidth="1"/>
    <col min="14602" max="14602" width="14.875" style="1" customWidth="1"/>
    <col min="14603" max="14603" width="12.875" style="1" customWidth="1"/>
    <col min="14604" max="14606" width="12" style="1" customWidth="1"/>
    <col min="14607" max="14854" width="9" style="1"/>
    <col min="14855" max="14855" width="10.875" style="1" bestFit="1" customWidth="1"/>
    <col min="14856" max="14856" width="34.75" style="1" customWidth="1"/>
    <col min="14857" max="14857" width="11.5" style="1" customWidth="1"/>
    <col min="14858" max="14858" width="14.875" style="1" customWidth="1"/>
    <col min="14859" max="14859" width="12.875" style="1" customWidth="1"/>
    <col min="14860" max="14862" width="12" style="1" customWidth="1"/>
    <col min="14863" max="15110" width="9" style="1"/>
    <col min="15111" max="15111" width="10.875" style="1" bestFit="1" customWidth="1"/>
    <col min="15112" max="15112" width="34.75" style="1" customWidth="1"/>
    <col min="15113" max="15113" width="11.5" style="1" customWidth="1"/>
    <col min="15114" max="15114" width="14.875" style="1" customWidth="1"/>
    <col min="15115" max="15115" width="12.875" style="1" customWidth="1"/>
    <col min="15116" max="15118" width="12" style="1" customWidth="1"/>
    <col min="15119" max="15366" width="9" style="1"/>
    <col min="15367" max="15367" width="10.875" style="1" bestFit="1" customWidth="1"/>
    <col min="15368" max="15368" width="34.75" style="1" customWidth="1"/>
    <col min="15369" max="15369" width="11.5" style="1" customWidth="1"/>
    <col min="15370" max="15370" width="14.875" style="1" customWidth="1"/>
    <col min="15371" max="15371" width="12.875" style="1" customWidth="1"/>
    <col min="15372" max="15374" width="12" style="1" customWidth="1"/>
    <col min="15375" max="15622" width="9" style="1"/>
    <col min="15623" max="15623" width="10.875" style="1" bestFit="1" customWidth="1"/>
    <col min="15624" max="15624" width="34.75" style="1" customWidth="1"/>
    <col min="15625" max="15625" width="11.5" style="1" customWidth="1"/>
    <col min="15626" max="15626" width="14.875" style="1" customWidth="1"/>
    <col min="15627" max="15627" width="12.875" style="1" customWidth="1"/>
    <col min="15628" max="15630" width="12" style="1" customWidth="1"/>
    <col min="15631" max="15878" width="9" style="1"/>
    <col min="15879" max="15879" width="10.875" style="1" bestFit="1" customWidth="1"/>
    <col min="15880" max="15880" width="34.75" style="1" customWidth="1"/>
    <col min="15881" max="15881" width="11.5" style="1" customWidth="1"/>
    <col min="15882" max="15882" width="14.875" style="1" customWidth="1"/>
    <col min="15883" max="15883" width="12.875" style="1" customWidth="1"/>
    <col min="15884" max="15886" width="12" style="1" customWidth="1"/>
    <col min="15887" max="16134" width="9" style="1"/>
    <col min="16135" max="16135" width="10.875" style="1" bestFit="1" customWidth="1"/>
    <col min="16136" max="16136" width="34.75" style="1" customWidth="1"/>
    <col min="16137" max="16137" width="11.5" style="1" customWidth="1"/>
    <col min="16138" max="16138" width="14.875" style="1" customWidth="1"/>
    <col min="16139" max="16139" width="12.875" style="1" customWidth="1"/>
    <col min="16140" max="16142" width="12" style="1" customWidth="1"/>
    <col min="16143" max="16384" width="9" style="1"/>
  </cols>
  <sheetData>
    <row r="1" spans="1:16" ht="84" customHeight="1">
      <c r="F1" s="375" t="s">
        <v>470</v>
      </c>
      <c r="G1" s="375"/>
      <c r="H1" s="375"/>
      <c r="I1" s="375"/>
      <c r="J1" s="375"/>
      <c r="K1" s="375"/>
      <c r="L1" s="375"/>
      <c r="M1" s="375"/>
    </row>
    <row r="2" spans="1:16" ht="18.75" hidden="1">
      <c r="F2" s="187"/>
    </row>
    <row r="3" spans="1:16" ht="18.75" hidden="1">
      <c r="F3" s="187"/>
    </row>
    <row r="4" spans="1:16" ht="18.75" hidden="1">
      <c r="F4" s="187"/>
    </row>
    <row r="5" spans="1:16" ht="18.75" hidden="1">
      <c r="F5" s="187"/>
    </row>
    <row r="6" spans="1:16" ht="18.75" hidden="1">
      <c r="A6" s="217"/>
    </row>
    <row r="7" spans="1:16" ht="18.75" hidden="1">
      <c r="A7" s="217"/>
    </row>
    <row r="8" spans="1:16" ht="18.75">
      <c r="A8" s="217"/>
    </row>
    <row r="9" spans="1:16" ht="18.75">
      <c r="A9" s="217"/>
    </row>
    <row r="10" spans="1:16" ht="18.75">
      <c r="A10" s="352" t="s">
        <v>26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</row>
    <row r="11" spans="1:16" ht="18.75">
      <c r="A11" s="352" t="s">
        <v>113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</row>
    <row r="12" spans="1:16" ht="18.75">
      <c r="A12" s="217"/>
    </row>
    <row r="13" spans="1:16" ht="15.75" customHeight="1">
      <c r="A13" s="353" t="s">
        <v>55</v>
      </c>
      <c r="B13" s="353" t="s">
        <v>110</v>
      </c>
      <c r="C13" s="353" t="s">
        <v>27</v>
      </c>
      <c r="D13" s="353" t="s">
        <v>111</v>
      </c>
      <c r="E13" s="372" t="s">
        <v>112</v>
      </c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4"/>
    </row>
    <row r="14" spans="1:16">
      <c r="A14" s="353"/>
      <c r="B14" s="353"/>
      <c r="C14" s="353"/>
      <c r="D14" s="353"/>
      <c r="E14" s="189">
        <v>2016</v>
      </c>
      <c r="F14" s="278">
        <v>2017</v>
      </c>
      <c r="G14" s="278">
        <v>2018</v>
      </c>
      <c r="H14" s="278">
        <v>2019</v>
      </c>
      <c r="I14" s="278">
        <v>2020</v>
      </c>
      <c r="J14" s="278">
        <v>2021</v>
      </c>
      <c r="K14" s="278">
        <v>2022</v>
      </c>
      <c r="L14" s="284">
        <v>2023</v>
      </c>
      <c r="M14" s="278">
        <v>2024</v>
      </c>
      <c r="N14" s="300">
        <v>2025</v>
      </c>
      <c r="O14" s="347">
        <v>2026</v>
      </c>
      <c r="P14" s="300">
        <v>2027</v>
      </c>
    </row>
    <row r="15" spans="1:16">
      <c r="A15" s="278">
        <v>1</v>
      </c>
      <c r="B15" s="278">
        <v>2</v>
      </c>
      <c r="C15" s="278">
        <v>3</v>
      </c>
      <c r="D15" s="278">
        <v>4</v>
      </c>
      <c r="E15" s="278">
        <v>5</v>
      </c>
      <c r="F15" s="278">
        <v>6</v>
      </c>
      <c r="G15" s="278">
        <v>7</v>
      </c>
      <c r="H15" s="278">
        <v>8</v>
      </c>
      <c r="I15" s="278">
        <v>9</v>
      </c>
      <c r="J15" s="278">
        <v>10</v>
      </c>
      <c r="K15" s="278">
        <v>11</v>
      </c>
      <c r="L15" s="284">
        <v>12</v>
      </c>
      <c r="M15" s="278">
        <v>13</v>
      </c>
      <c r="N15" s="300">
        <v>14</v>
      </c>
      <c r="O15" s="347">
        <v>15</v>
      </c>
      <c r="P15" s="300">
        <v>16</v>
      </c>
    </row>
    <row r="16" spans="1:16" ht="53.25" hidden="1" customHeight="1">
      <c r="A16" s="356" t="s">
        <v>411</v>
      </c>
      <c r="B16" s="356"/>
      <c r="C16" s="356"/>
      <c r="D16" s="356"/>
      <c r="E16" s="356"/>
      <c r="F16" s="356"/>
      <c r="G16" s="356"/>
      <c r="H16" s="281"/>
      <c r="I16" s="281"/>
      <c r="J16" s="281"/>
      <c r="K16" s="281"/>
      <c r="L16" s="287"/>
      <c r="M16" s="281"/>
      <c r="N16" s="228"/>
      <c r="O16" s="228"/>
      <c r="P16" s="228"/>
    </row>
    <row r="17" spans="1:16" ht="78.75" hidden="1" customHeight="1">
      <c r="A17" s="190">
        <v>1</v>
      </c>
      <c r="B17" s="191" t="s">
        <v>412</v>
      </c>
      <c r="C17" s="192" t="s">
        <v>207</v>
      </c>
      <c r="D17" s="193" t="s">
        <v>413</v>
      </c>
      <c r="E17" s="194">
        <v>92.2</v>
      </c>
      <c r="F17" s="194">
        <v>95</v>
      </c>
      <c r="G17" s="194">
        <v>95</v>
      </c>
      <c r="H17" s="194"/>
      <c r="I17" s="194">
        <v>97</v>
      </c>
      <c r="J17" s="194">
        <v>97</v>
      </c>
      <c r="K17" s="194">
        <v>97</v>
      </c>
      <c r="L17" s="194">
        <v>97</v>
      </c>
      <c r="M17" s="194">
        <v>97</v>
      </c>
      <c r="N17" s="228"/>
      <c r="O17" s="228"/>
      <c r="P17" s="228"/>
    </row>
    <row r="18" spans="1:16" ht="189" hidden="1" customHeight="1">
      <c r="A18" s="190" t="s">
        <v>414</v>
      </c>
      <c r="B18" s="191" t="s">
        <v>206</v>
      </c>
      <c r="C18" s="192" t="s">
        <v>207</v>
      </c>
      <c r="D18" s="193" t="s">
        <v>415</v>
      </c>
      <c r="E18" s="192">
        <v>100</v>
      </c>
      <c r="F18" s="192">
        <v>100</v>
      </c>
      <c r="G18" s="192">
        <v>100</v>
      </c>
      <c r="H18" s="192"/>
      <c r="I18" s="192">
        <v>100</v>
      </c>
      <c r="J18" s="192">
        <v>100</v>
      </c>
      <c r="K18" s="192">
        <v>100</v>
      </c>
      <c r="L18" s="192">
        <v>100</v>
      </c>
      <c r="M18" s="192">
        <v>100</v>
      </c>
      <c r="N18" s="228"/>
      <c r="O18" s="228"/>
      <c r="P18" s="228"/>
    </row>
    <row r="19" spans="1:16" ht="126" hidden="1" customHeight="1">
      <c r="A19" s="190" t="s">
        <v>416</v>
      </c>
      <c r="B19" s="195" t="s">
        <v>417</v>
      </c>
      <c r="C19" s="196" t="s">
        <v>207</v>
      </c>
      <c r="D19" s="196" t="s">
        <v>415</v>
      </c>
      <c r="E19" s="196">
        <v>1.74</v>
      </c>
      <c r="F19" s="196">
        <v>1.5</v>
      </c>
      <c r="G19" s="196">
        <v>1</v>
      </c>
      <c r="H19" s="196"/>
      <c r="I19" s="196">
        <v>1</v>
      </c>
      <c r="J19" s="196">
        <v>1</v>
      </c>
      <c r="K19" s="196">
        <v>1</v>
      </c>
      <c r="L19" s="196">
        <v>1</v>
      </c>
      <c r="M19" s="196">
        <v>1</v>
      </c>
      <c r="N19" s="228"/>
      <c r="O19" s="228"/>
      <c r="P19" s="228"/>
    </row>
    <row r="20" spans="1:16" ht="94.5" hidden="1" customHeight="1">
      <c r="A20" s="190" t="s">
        <v>418</v>
      </c>
      <c r="B20" s="191" t="s">
        <v>419</v>
      </c>
      <c r="C20" s="192" t="s">
        <v>207</v>
      </c>
      <c r="D20" s="196" t="s">
        <v>415</v>
      </c>
      <c r="E20" s="197">
        <v>76.150000000000006</v>
      </c>
      <c r="F20" s="198"/>
      <c r="G20" s="198"/>
      <c r="H20" s="198"/>
      <c r="I20" s="190"/>
      <c r="J20" s="190"/>
      <c r="K20" s="190"/>
      <c r="L20" s="190"/>
      <c r="M20" s="190"/>
      <c r="N20" s="228"/>
      <c r="O20" s="228"/>
      <c r="P20" s="228"/>
    </row>
    <row r="21" spans="1:16" ht="15.75" hidden="1" customHeight="1">
      <c r="A21" s="356" t="s">
        <v>420</v>
      </c>
      <c r="B21" s="356"/>
      <c r="C21" s="356"/>
      <c r="D21" s="356"/>
      <c r="E21" s="356"/>
      <c r="F21" s="356"/>
      <c r="G21" s="356"/>
      <c r="H21" s="281"/>
      <c r="I21" s="281"/>
      <c r="J21" s="281"/>
      <c r="K21" s="281"/>
      <c r="L21" s="287"/>
      <c r="M21" s="281"/>
      <c r="N21" s="228"/>
      <c r="O21" s="228"/>
      <c r="P21" s="228"/>
    </row>
    <row r="22" spans="1:16" ht="15.75" hidden="1" customHeight="1">
      <c r="A22" s="356" t="s">
        <v>469</v>
      </c>
      <c r="B22" s="356"/>
      <c r="C22" s="356"/>
      <c r="D22" s="356"/>
      <c r="E22" s="356"/>
      <c r="F22" s="356"/>
      <c r="G22" s="356"/>
      <c r="H22" s="281"/>
      <c r="I22" s="281"/>
      <c r="J22" s="281"/>
      <c r="K22" s="281"/>
      <c r="L22" s="287"/>
      <c r="M22" s="281"/>
      <c r="N22" s="228"/>
      <c r="O22" s="228"/>
      <c r="P22" s="228"/>
    </row>
    <row r="23" spans="1:16" ht="189" hidden="1" customHeight="1">
      <c r="A23" s="190" t="s">
        <v>318</v>
      </c>
      <c r="B23" s="191" t="s">
        <v>206</v>
      </c>
      <c r="C23" s="192" t="s">
        <v>207</v>
      </c>
      <c r="D23" s="193" t="s">
        <v>415</v>
      </c>
      <c r="E23" s="192">
        <v>100</v>
      </c>
      <c r="F23" s="192">
        <v>100</v>
      </c>
      <c r="G23" s="192">
        <v>100</v>
      </c>
      <c r="H23" s="192"/>
      <c r="I23" s="190" t="s">
        <v>422</v>
      </c>
      <c r="J23" s="190" t="s">
        <v>422</v>
      </c>
      <c r="K23" s="190" t="s">
        <v>422</v>
      </c>
      <c r="L23" s="190" t="s">
        <v>422</v>
      </c>
      <c r="M23" s="190" t="s">
        <v>422</v>
      </c>
      <c r="N23" s="228"/>
      <c r="O23" s="228"/>
      <c r="P23" s="228"/>
    </row>
    <row r="24" spans="1:16" ht="171.75" hidden="1" customHeight="1">
      <c r="A24" s="190" t="s">
        <v>323</v>
      </c>
      <c r="B24" s="191" t="s">
        <v>209</v>
      </c>
      <c r="C24" s="192" t="s">
        <v>207</v>
      </c>
      <c r="D24" s="193" t="s">
        <v>415</v>
      </c>
      <c r="E24" s="192">
        <v>60</v>
      </c>
      <c r="F24" s="192">
        <v>60</v>
      </c>
      <c r="G24" s="192">
        <v>60</v>
      </c>
      <c r="H24" s="192"/>
      <c r="I24" s="190"/>
      <c r="J24" s="190"/>
      <c r="K24" s="190"/>
      <c r="L24" s="190"/>
      <c r="M24" s="190"/>
      <c r="N24" s="228"/>
      <c r="O24" s="228"/>
      <c r="P24" s="228"/>
    </row>
    <row r="25" spans="1:16" ht="15.75" hidden="1" customHeight="1">
      <c r="A25" s="356" t="s">
        <v>261</v>
      </c>
      <c r="B25" s="356"/>
      <c r="C25" s="356"/>
      <c r="D25" s="356"/>
      <c r="E25" s="356"/>
      <c r="F25" s="356"/>
      <c r="G25" s="356"/>
      <c r="H25" s="281"/>
      <c r="I25" s="281"/>
      <c r="J25" s="281"/>
      <c r="K25" s="281"/>
      <c r="L25" s="287"/>
      <c r="M25" s="281"/>
      <c r="N25" s="228"/>
      <c r="O25" s="228"/>
      <c r="P25" s="228"/>
    </row>
    <row r="26" spans="1:16" ht="173.25" hidden="1" customHeight="1">
      <c r="A26" s="190" t="s">
        <v>424</v>
      </c>
      <c r="B26" s="191" t="s">
        <v>425</v>
      </c>
      <c r="C26" s="196" t="s">
        <v>207</v>
      </c>
      <c r="D26" s="193" t="s">
        <v>413</v>
      </c>
      <c r="E26" s="200">
        <v>9.4</v>
      </c>
      <c r="F26" s="200">
        <v>9.4</v>
      </c>
      <c r="G26" s="200">
        <v>5</v>
      </c>
      <c r="H26" s="200"/>
      <c r="I26" s="190" t="s">
        <v>416</v>
      </c>
      <c r="J26" s="190" t="s">
        <v>416</v>
      </c>
      <c r="K26" s="190" t="s">
        <v>416</v>
      </c>
      <c r="L26" s="190" t="s">
        <v>416</v>
      </c>
      <c r="M26" s="190" t="s">
        <v>416</v>
      </c>
      <c r="N26" s="228"/>
      <c r="O26" s="228"/>
      <c r="P26" s="228"/>
    </row>
    <row r="27" spans="1:16" ht="141.75" hidden="1" customHeight="1">
      <c r="A27" s="190" t="s">
        <v>328</v>
      </c>
      <c r="B27" s="191" t="s">
        <v>426</v>
      </c>
      <c r="C27" s="196" t="s">
        <v>207</v>
      </c>
      <c r="D27" s="193" t="s">
        <v>413</v>
      </c>
      <c r="E27" s="201">
        <v>83.96</v>
      </c>
      <c r="F27" s="201">
        <v>83.96</v>
      </c>
      <c r="G27" s="201">
        <v>83.96</v>
      </c>
      <c r="H27" s="201"/>
      <c r="I27" s="190" t="s">
        <v>422</v>
      </c>
      <c r="J27" s="190" t="s">
        <v>422</v>
      </c>
      <c r="K27" s="190" t="s">
        <v>422</v>
      </c>
      <c r="L27" s="190" t="s">
        <v>422</v>
      </c>
      <c r="M27" s="190" t="s">
        <v>422</v>
      </c>
      <c r="N27" s="228"/>
      <c r="O27" s="228"/>
      <c r="P27" s="228"/>
    </row>
    <row r="28" spans="1:16" ht="63" hidden="1" customHeight="1">
      <c r="A28" s="190" t="s">
        <v>427</v>
      </c>
      <c r="B28" s="191" t="s">
        <v>428</v>
      </c>
      <c r="C28" s="196" t="s">
        <v>207</v>
      </c>
      <c r="D28" s="196" t="s">
        <v>415</v>
      </c>
      <c r="E28" s="202">
        <v>98</v>
      </c>
      <c r="F28" s="202">
        <v>98</v>
      </c>
      <c r="G28" s="202">
        <v>100</v>
      </c>
      <c r="H28" s="202"/>
      <c r="I28" s="190" t="s">
        <v>422</v>
      </c>
      <c r="J28" s="190" t="s">
        <v>422</v>
      </c>
      <c r="K28" s="190" t="s">
        <v>422</v>
      </c>
      <c r="L28" s="190" t="s">
        <v>422</v>
      </c>
      <c r="M28" s="190" t="s">
        <v>422</v>
      </c>
      <c r="N28" s="228"/>
      <c r="O28" s="228"/>
      <c r="P28" s="228"/>
    </row>
    <row r="29" spans="1:16" ht="110.25" hidden="1" customHeight="1">
      <c r="A29" s="190" t="s">
        <v>429</v>
      </c>
      <c r="B29" s="191" t="s">
        <v>430</v>
      </c>
      <c r="C29" s="192" t="s">
        <v>207</v>
      </c>
      <c r="D29" s="196" t="s">
        <v>415</v>
      </c>
      <c r="E29" s="197">
        <v>2.64</v>
      </c>
      <c r="F29" s="197">
        <v>2.64</v>
      </c>
      <c r="G29" s="197">
        <v>1</v>
      </c>
      <c r="H29" s="197"/>
      <c r="I29" s="190" t="s">
        <v>431</v>
      </c>
      <c r="J29" s="190" t="s">
        <v>431</v>
      </c>
      <c r="K29" s="190" t="s">
        <v>431</v>
      </c>
      <c r="L29" s="190" t="s">
        <v>431</v>
      </c>
      <c r="M29" s="190" t="s">
        <v>431</v>
      </c>
      <c r="N29" s="228"/>
      <c r="O29" s="228"/>
      <c r="P29" s="228"/>
    </row>
    <row r="30" spans="1:16" ht="110.25" hidden="1" customHeight="1">
      <c r="A30" s="190" t="s">
        <v>432</v>
      </c>
      <c r="B30" s="191" t="s">
        <v>433</v>
      </c>
      <c r="C30" s="196" t="s">
        <v>207</v>
      </c>
      <c r="D30" s="193" t="s">
        <v>413</v>
      </c>
      <c r="E30" s="201">
        <v>17.5</v>
      </c>
      <c r="F30" s="201">
        <v>17.5</v>
      </c>
      <c r="G30" s="201">
        <v>9</v>
      </c>
      <c r="H30" s="201"/>
      <c r="I30" s="190" t="s">
        <v>434</v>
      </c>
      <c r="J30" s="190" t="s">
        <v>434</v>
      </c>
      <c r="K30" s="190" t="s">
        <v>434</v>
      </c>
      <c r="L30" s="190" t="s">
        <v>434</v>
      </c>
      <c r="M30" s="190" t="s">
        <v>434</v>
      </c>
      <c r="N30" s="228"/>
      <c r="O30" s="228"/>
      <c r="P30" s="228"/>
    </row>
    <row r="31" spans="1:16" ht="173.25" hidden="1" customHeight="1">
      <c r="A31" s="190" t="s">
        <v>435</v>
      </c>
      <c r="B31" s="191" t="s">
        <v>436</v>
      </c>
      <c r="C31" s="203" t="s">
        <v>207</v>
      </c>
      <c r="D31" s="196" t="s">
        <v>415</v>
      </c>
      <c r="E31" s="203">
        <v>100</v>
      </c>
      <c r="F31" s="203">
        <v>100</v>
      </c>
      <c r="G31" s="203">
        <v>100</v>
      </c>
      <c r="H31" s="203"/>
      <c r="I31" s="190" t="s">
        <v>422</v>
      </c>
      <c r="J31" s="190" t="s">
        <v>422</v>
      </c>
      <c r="K31" s="190" t="s">
        <v>422</v>
      </c>
      <c r="L31" s="190" t="s">
        <v>422</v>
      </c>
      <c r="M31" s="190" t="s">
        <v>422</v>
      </c>
      <c r="N31" s="228"/>
      <c r="O31" s="228"/>
      <c r="P31" s="228"/>
    </row>
    <row r="32" spans="1:16" ht="110.25" hidden="1" customHeight="1">
      <c r="A32" s="190" t="s">
        <v>437</v>
      </c>
      <c r="B32" s="191" t="s">
        <v>438</v>
      </c>
      <c r="C32" s="203" t="s">
        <v>207</v>
      </c>
      <c r="D32" s="196" t="s">
        <v>415</v>
      </c>
      <c r="E32" s="204">
        <v>48</v>
      </c>
      <c r="F32" s="204">
        <v>48</v>
      </c>
      <c r="G32" s="204">
        <v>48</v>
      </c>
      <c r="H32" s="204"/>
      <c r="I32" s="190" t="s">
        <v>439</v>
      </c>
      <c r="J32" s="190" t="s">
        <v>439</v>
      </c>
      <c r="K32" s="190" t="s">
        <v>439</v>
      </c>
      <c r="L32" s="190" t="s">
        <v>439</v>
      </c>
      <c r="M32" s="190" t="s">
        <v>439</v>
      </c>
      <c r="N32" s="228"/>
      <c r="O32" s="228"/>
      <c r="P32" s="228"/>
    </row>
    <row r="33" spans="1:16" ht="110.25" hidden="1" customHeight="1">
      <c r="A33" s="190" t="s">
        <v>440</v>
      </c>
      <c r="B33" s="191" t="s">
        <v>441</v>
      </c>
      <c r="C33" s="203" t="s">
        <v>207</v>
      </c>
      <c r="D33" s="196" t="s">
        <v>415</v>
      </c>
      <c r="E33" s="204">
        <v>12</v>
      </c>
      <c r="F33" s="204">
        <v>12</v>
      </c>
      <c r="G33" s="204">
        <v>75</v>
      </c>
      <c r="H33" s="204"/>
      <c r="I33" s="190" t="s">
        <v>422</v>
      </c>
      <c r="J33" s="190" t="s">
        <v>422</v>
      </c>
      <c r="K33" s="190" t="s">
        <v>422</v>
      </c>
      <c r="L33" s="190" t="s">
        <v>422</v>
      </c>
      <c r="M33" s="190" t="s">
        <v>422</v>
      </c>
      <c r="N33" s="228"/>
      <c r="O33" s="228"/>
      <c r="P33" s="228"/>
    </row>
    <row r="34" spans="1:16" ht="15.75" hidden="1" customHeight="1">
      <c r="A34" s="355" t="s">
        <v>442</v>
      </c>
      <c r="B34" s="355"/>
      <c r="C34" s="355"/>
      <c r="D34" s="355"/>
      <c r="E34" s="355"/>
      <c r="F34" s="355"/>
      <c r="G34" s="355"/>
      <c r="H34" s="280"/>
      <c r="I34" s="280"/>
      <c r="J34" s="280"/>
      <c r="K34" s="280"/>
      <c r="L34" s="286"/>
      <c r="M34" s="280"/>
      <c r="N34" s="228"/>
      <c r="O34" s="228"/>
      <c r="P34" s="228"/>
    </row>
    <row r="35" spans="1:16" ht="110.25" hidden="1" customHeight="1">
      <c r="A35" s="206" t="s">
        <v>335</v>
      </c>
      <c r="B35" s="195" t="s">
        <v>443</v>
      </c>
      <c r="C35" s="192" t="s">
        <v>207</v>
      </c>
      <c r="D35" s="193" t="s">
        <v>415</v>
      </c>
      <c r="E35" s="196">
        <v>70.599999999999994</v>
      </c>
      <c r="F35" s="196">
        <v>70.599999999999994</v>
      </c>
      <c r="G35" s="196">
        <v>70.599999999999994</v>
      </c>
      <c r="H35" s="196"/>
      <c r="I35" s="206" t="s">
        <v>444</v>
      </c>
      <c r="J35" s="206" t="s">
        <v>444</v>
      </c>
      <c r="K35" s="206" t="s">
        <v>444</v>
      </c>
      <c r="L35" s="206" t="s">
        <v>444</v>
      </c>
      <c r="M35" s="206" t="s">
        <v>444</v>
      </c>
      <c r="N35" s="228"/>
      <c r="O35" s="228"/>
      <c r="P35" s="228"/>
    </row>
    <row r="36" spans="1:16" ht="189" hidden="1" customHeight="1">
      <c r="A36" s="206" t="s">
        <v>374</v>
      </c>
      <c r="B36" s="195" t="s">
        <v>445</v>
      </c>
      <c r="C36" s="192" t="s">
        <v>207</v>
      </c>
      <c r="D36" s="193" t="s">
        <v>415</v>
      </c>
      <c r="E36" s="196">
        <v>100</v>
      </c>
      <c r="F36" s="196">
        <v>100</v>
      </c>
      <c r="G36" s="196">
        <v>100</v>
      </c>
      <c r="H36" s="196"/>
      <c r="I36" s="196">
        <v>100</v>
      </c>
      <c r="J36" s="196">
        <v>100</v>
      </c>
      <c r="K36" s="196">
        <v>100</v>
      </c>
      <c r="L36" s="196">
        <v>100</v>
      </c>
      <c r="M36" s="196">
        <v>100</v>
      </c>
      <c r="N36" s="228"/>
      <c r="O36" s="228"/>
      <c r="P36" s="228"/>
    </row>
    <row r="37" spans="1:16" ht="15.75" hidden="1" customHeight="1">
      <c r="A37" s="355" t="s">
        <v>288</v>
      </c>
      <c r="B37" s="355"/>
      <c r="C37" s="355"/>
      <c r="D37" s="355"/>
      <c r="E37" s="355"/>
      <c r="F37" s="355"/>
      <c r="G37" s="355"/>
      <c r="H37" s="280"/>
      <c r="I37" s="280"/>
      <c r="J37" s="280"/>
      <c r="K37" s="280"/>
      <c r="L37" s="286"/>
      <c r="M37" s="280"/>
      <c r="N37" s="228"/>
      <c r="O37" s="228"/>
      <c r="P37" s="228"/>
    </row>
    <row r="38" spans="1:16" ht="126" hidden="1" customHeight="1">
      <c r="A38" s="206" t="s">
        <v>289</v>
      </c>
      <c r="B38" s="195" t="s">
        <v>446</v>
      </c>
      <c r="C38" s="192" t="s">
        <v>207</v>
      </c>
      <c r="D38" s="193" t="s">
        <v>415</v>
      </c>
      <c r="E38" s="196">
        <v>80.5</v>
      </c>
      <c r="F38" s="196">
        <v>80.5</v>
      </c>
      <c r="G38" s="196">
        <v>80.5</v>
      </c>
      <c r="H38" s="196"/>
      <c r="I38" s="206" t="s">
        <v>422</v>
      </c>
      <c r="J38" s="206" t="s">
        <v>422</v>
      </c>
      <c r="K38" s="206" t="s">
        <v>422</v>
      </c>
      <c r="L38" s="206" t="s">
        <v>422</v>
      </c>
      <c r="M38" s="206" t="s">
        <v>422</v>
      </c>
      <c r="N38" s="228"/>
      <c r="O38" s="228"/>
      <c r="P38" s="228"/>
    </row>
    <row r="39" spans="1:16" ht="15.75" hidden="1" customHeight="1">
      <c r="A39" s="357" t="s">
        <v>447</v>
      </c>
      <c r="B39" s="357"/>
      <c r="C39" s="357"/>
      <c r="D39" s="357"/>
      <c r="E39" s="357"/>
      <c r="F39" s="357"/>
      <c r="G39" s="357"/>
      <c r="H39" s="282"/>
      <c r="I39" s="282"/>
      <c r="J39" s="282"/>
      <c r="K39" s="282"/>
      <c r="L39" s="288"/>
      <c r="M39" s="282"/>
      <c r="N39" s="228"/>
      <c r="O39" s="228"/>
      <c r="P39" s="228"/>
    </row>
    <row r="40" spans="1:16" ht="31.5" hidden="1" customHeight="1">
      <c r="A40" s="208" t="s">
        <v>295</v>
      </c>
      <c r="B40" s="195" t="s">
        <v>448</v>
      </c>
      <c r="C40" s="196" t="s">
        <v>207</v>
      </c>
      <c r="D40" s="193" t="s">
        <v>415</v>
      </c>
      <c r="E40" s="193">
        <v>82.9</v>
      </c>
      <c r="F40" s="193">
        <v>82.9</v>
      </c>
      <c r="G40" s="193">
        <v>82.9</v>
      </c>
      <c r="H40" s="193"/>
      <c r="I40" s="208" t="s">
        <v>444</v>
      </c>
      <c r="J40" s="208" t="s">
        <v>444</v>
      </c>
      <c r="K40" s="208" t="s">
        <v>444</v>
      </c>
      <c r="L40" s="208" t="s">
        <v>444</v>
      </c>
      <c r="M40" s="208" t="s">
        <v>444</v>
      </c>
      <c r="N40" s="228"/>
      <c r="O40" s="228"/>
      <c r="P40" s="228"/>
    </row>
    <row r="41" spans="1:16" ht="15.75" hidden="1" customHeight="1">
      <c r="A41" s="354" t="s">
        <v>449</v>
      </c>
      <c r="B41" s="354"/>
      <c r="C41" s="354"/>
      <c r="D41" s="354"/>
      <c r="E41" s="354"/>
      <c r="F41" s="354"/>
      <c r="G41" s="354"/>
      <c r="H41" s="279"/>
      <c r="I41" s="279"/>
      <c r="J41" s="279"/>
      <c r="K41" s="279"/>
      <c r="L41" s="285"/>
      <c r="M41" s="279"/>
      <c r="N41" s="228"/>
      <c r="O41" s="228"/>
      <c r="P41" s="228"/>
    </row>
    <row r="42" spans="1:16" ht="15.75" hidden="1" customHeight="1">
      <c r="A42" s="355" t="s">
        <v>450</v>
      </c>
      <c r="B42" s="355"/>
      <c r="C42" s="355"/>
      <c r="D42" s="355"/>
      <c r="E42" s="355"/>
      <c r="F42" s="355"/>
      <c r="G42" s="355"/>
      <c r="H42" s="280"/>
      <c r="I42" s="280"/>
      <c r="J42" s="280"/>
      <c r="K42" s="280"/>
      <c r="L42" s="286"/>
      <c r="M42" s="280"/>
      <c r="N42" s="228"/>
      <c r="O42" s="228"/>
      <c r="P42" s="228"/>
    </row>
    <row r="43" spans="1:16" ht="173.25" hidden="1" customHeight="1">
      <c r="A43" s="190" t="s">
        <v>357</v>
      </c>
      <c r="B43" s="191" t="s">
        <v>451</v>
      </c>
      <c r="C43" s="203" t="s">
        <v>207</v>
      </c>
      <c r="D43" s="193" t="s">
        <v>413</v>
      </c>
      <c r="E43" s="197">
        <v>97.13</v>
      </c>
      <c r="F43" s="197">
        <v>97.13</v>
      </c>
      <c r="G43" s="197">
        <v>97.13</v>
      </c>
      <c r="H43" s="197"/>
      <c r="I43" s="197">
        <v>97.13</v>
      </c>
      <c r="J43" s="197">
        <v>97.13</v>
      </c>
      <c r="K43" s="197">
        <v>97.13</v>
      </c>
      <c r="L43" s="197">
        <v>97.13</v>
      </c>
      <c r="M43" s="197">
        <v>97.13</v>
      </c>
      <c r="N43" s="228"/>
      <c r="O43" s="228"/>
      <c r="P43" s="228"/>
    </row>
    <row r="44" spans="1:16" ht="78.75" hidden="1" customHeight="1">
      <c r="A44" s="190" t="s">
        <v>328</v>
      </c>
      <c r="B44" s="191" t="s">
        <v>452</v>
      </c>
      <c r="C44" s="196" t="s">
        <v>360</v>
      </c>
      <c r="D44" s="193" t="s">
        <v>415</v>
      </c>
      <c r="E44" s="210">
        <v>10</v>
      </c>
      <c r="F44" s="210">
        <v>10</v>
      </c>
      <c r="G44" s="210">
        <v>10</v>
      </c>
      <c r="H44" s="210"/>
      <c r="I44" s="210">
        <v>10</v>
      </c>
      <c r="J44" s="210">
        <v>10</v>
      </c>
      <c r="K44" s="210">
        <v>10</v>
      </c>
      <c r="L44" s="210">
        <v>10</v>
      </c>
      <c r="M44" s="210">
        <v>10</v>
      </c>
      <c r="N44" s="228"/>
      <c r="O44" s="228"/>
      <c r="P44" s="228"/>
    </row>
    <row r="45" spans="1:16" ht="126" hidden="1" customHeight="1">
      <c r="A45" s="190" t="s">
        <v>427</v>
      </c>
      <c r="B45" s="191" t="s">
        <v>453</v>
      </c>
      <c r="C45" s="196" t="s">
        <v>360</v>
      </c>
      <c r="D45" s="193" t="s">
        <v>415</v>
      </c>
      <c r="E45" s="210">
        <v>2</v>
      </c>
      <c r="F45" s="210">
        <v>2</v>
      </c>
      <c r="G45" s="210">
        <v>2</v>
      </c>
      <c r="H45" s="210"/>
      <c r="I45" s="210">
        <v>2</v>
      </c>
      <c r="J45" s="210">
        <v>2</v>
      </c>
      <c r="K45" s="210">
        <v>2</v>
      </c>
      <c r="L45" s="210">
        <v>2</v>
      </c>
      <c r="M45" s="210">
        <v>2</v>
      </c>
      <c r="N45" s="228"/>
      <c r="O45" s="228"/>
      <c r="P45" s="228"/>
    </row>
    <row r="46" spans="1:16" ht="236.25" hidden="1" customHeight="1">
      <c r="A46" s="190" t="s">
        <v>454</v>
      </c>
      <c r="B46" s="191" t="s">
        <v>455</v>
      </c>
      <c r="C46" s="203" t="s">
        <v>207</v>
      </c>
      <c r="D46" s="193" t="s">
        <v>413</v>
      </c>
      <c r="E46" s="192">
        <v>3</v>
      </c>
      <c r="F46" s="192">
        <v>3</v>
      </c>
      <c r="G46" s="192">
        <v>3</v>
      </c>
      <c r="H46" s="192"/>
      <c r="I46" s="190" t="s">
        <v>416</v>
      </c>
      <c r="J46" s="190" t="s">
        <v>416</v>
      </c>
      <c r="K46" s="190" t="s">
        <v>416</v>
      </c>
      <c r="L46" s="190" t="s">
        <v>416</v>
      </c>
      <c r="M46" s="190" t="s">
        <v>416</v>
      </c>
      <c r="N46" s="228"/>
      <c r="O46" s="228"/>
      <c r="P46" s="228"/>
    </row>
    <row r="47" spans="1:16" ht="15.75" customHeight="1">
      <c r="A47" s="364" t="s">
        <v>456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6"/>
      <c r="N47" s="228"/>
      <c r="O47" s="228"/>
      <c r="P47" s="228"/>
    </row>
    <row r="48" spans="1:16">
      <c r="A48" s="358" t="s">
        <v>457</v>
      </c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60"/>
      <c r="N48" s="228"/>
      <c r="O48" s="228"/>
      <c r="P48" s="228"/>
    </row>
    <row r="49" spans="1:16" ht="94.5">
      <c r="A49" s="206" t="s">
        <v>358</v>
      </c>
      <c r="B49" s="281" t="s">
        <v>471</v>
      </c>
      <c r="C49" s="196" t="s">
        <v>207</v>
      </c>
      <c r="D49" s="196" t="s">
        <v>476</v>
      </c>
      <c r="E49" s="192">
        <v>100</v>
      </c>
      <c r="F49" s="192">
        <v>100</v>
      </c>
      <c r="G49" s="192">
        <v>100</v>
      </c>
      <c r="H49" s="206" t="s">
        <v>422</v>
      </c>
      <c r="I49" s="206" t="s">
        <v>422</v>
      </c>
      <c r="J49" s="206" t="s">
        <v>422</v>
      </c>
      <c r="K49" s="206" t="s">
        <v>422</v>
      </c>
      <c r="L49" s="206" t="s">
        <v>422</v>
      </c>
      <c r="M49" s="206" t="s">
        <v>422</v>
      </c>
      <c r="N49" s="206" t="s">
        <v>422</v>
      </c>
      <c r="O49" s="206" t="s">
        <v>422</v>
      </c>
      <c r="P49" s="206" t="s">
        <v>422</v>
      </c>
    </row>
    <row r="50" spans="1:16" ht="78.75">
      <c r="A50" s="190" t="s">
        <v>460</v>
      </c>
      <c r="B50" s="211" t="s">
        <v>461</v>
      </c>
      <c r="C50" s="196" t="s">
        <v>207</v>
      </c>
      <c r="D50" s="196" t="s">
        <v>476</v>
      </c>
      <c r="E50" s="192">
        <v>100</v>
      </c>
      <c r="F50" s="192">
        <v>100</v>
      </c>
      <c r="G50" s="192">
        <v>100</v>
      </c>
      <c r="H50" s="190" t="s">
        <v>422</v>
      </c>
      <c r="I50" s="190" t="s">
        <v>422</v>
      </c>
      <c r="J50" s="190" t="s">
        <v>422</v>
      </c>
      <c r="K50" s="190" t="s">
        <v>422</v>
      </c>
      <c r="L50" s="190" t="s">
        <v>422</v>
      </c>
      <c r="M50" s="190" t="s">
        <v>422</v>
      </c>
      <c r="N50" s="190" t="s">
        <v>422</v>
      </c>
      <c r="O50" s="190" t="s">
        <v>422</v>
      </c>
      <c r="P50" s="190" t="s">
        <v>422</v>
      </c>
    </row>
    <row r="51" spans="1:16" ht="78.75">
      <c r="A51" s="196" t="s">
        <v>472</v>
      </c>
      <c r="B51" s="281" t="s">
        <v>463</v>
      </c>
      <c r="C51" s="196" t="s">
        <v>207</v>
      </c>
      <c r="D51" s="196" t="s">
        <v>476</v>
      </c>
      <c r="E51" s="196">
        <v>100</v>
      </c>
      <c r="F51" s="196">
        <v>100</v>
      </c>
      <c r="G51" s="196">
        <v>100</v>
      </c>
      <c r="H51" s="196">
        <v>100</v>
      </c>
      <c r="I51" s="196">
        <v>100</v>
      </c>
      <c r="J51" s="196">
        <v>100</v>
      </c>
      <c r="K51" s="196">
        <v>100</v>
      </c>
      <c r="L51" s="196">
        <v>100</v>
      </c>
      <c r="M51" s="196">
        <v>100</v>
      </c>
      <c r="N51" s="196">
        <v>100</v>
      </c>
      <c r="O51" s="196">
        <v>100</v>
      </c>
      <c r="P51" s="196">
        <v>100</v>
      </c>
    </row>
    <row r="52" spans="1:16" ht="78.75">
      <c r="A52" s="212" t="s">
        <v>473</v>
      </c>
      <c r="B52" s="211" t="s">
        <v>465</v>
      </c>
      <c r="C52" s="192" t="s">
        <v>207</v>
      </c>
      <c r="D52" s="211" t="s">
        <v>477</v>
      </c>
      <c r="E52" s="214" t="s">
        <v>467</v>
      </c>
      <c r="F52" s="214" t="s">
        <v>467</v>
      </c>
      <c r="G52" s="247">
        <v>0.95</v>
      </c>
      <c r="H52" s="214" t="s">
        <v>467</v>
      </c>
      <c r="I52" s="214" t="s">
        <v>467</v>
      </c>
      <c r="J52" s="214" t="s">
        <v>467</v>
      </c>
      <c r="K52" s="214" t="s">
        <v>467</v>
      </c>
      <c r="L52" s="214" t="s">
        <v>467</v>
      </c>
      <c r="M52" s="214" t="s">
        <v>467</v>
      </c>
      <c r="N52" s="214" t="s">
        <v>467</v>
      </c>
      <c r="O52" s="214" t="s">
        <v>467</v>
      </c>
      <c r="P52" s="214" t="s">
        <v>467</v>
      </c>
    </row>
  </sheetData>
  <mergeCells count="19">
    <mergeCell ref="A39:G39"/>
    <mergeCell ref="A41:G41"/>
    <mergeCell ref="A42:G42"/>
    <mergeCell ref="A47:M47"/>
    <mergeCell ref="A48:M48"/>
    <mergeCell ref="A37:G37"/>
    <mergeCell ref="F1:M1"/>
    <mergeCell ref="A10:M10"/>
    <mergeCell ref="A11:M11"/>
    <mergeCell ref="A13:A14"/>
    <mergeCell ref="B13:B14"/>
    <mergeCell ref="C13:C14"/>
    <mergeCell ref="D13:D14"/>
    <mergeCell ref="A16:G16"/>
    <mergeCell ref="A21:G21"/>
    <mergeCell ref="A22:G22"/>
    <mergeCell ref="A25:G25"/>
    <mergeCell ref="A34:G34"/>
    <mergeCell ref="E13:P13"/>
  </mergeCells>
  <pageMargins left="0.70866141732283472" right="0.70866141732283472" top="1.1811023622047245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E23" sqref="E23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77" t="s">
        <v>3</v>
      </c>
      <c r="B10" s="377"/>
      <c r="C10" s="377"/>
      <c r="D10" s="377"/>
      <c r="E10" s="377"/>
      <c r="F10" s="377"/>
      <c r="G10" s="377"/>
    </row>
    <row r="11" spans="1:7" ht="18.75">
      <c r="A11" s="377" t="s">
        <v>4</v>
      </c>
      <c r="B11" s="377"/>
      <c r="C11" s="377"/>
      <c r="D11" s="377"/>
      <c r="E11" s="377"/>
      <c r="F11" s="377"/>
      <c r="G11" s="377"/>
    </row>
    <row r="12" spans="1:7" ht="18.75">
      <c r="A12" s="3"/>
    </row>
    <row r="13" spans="1:7">
      <c r="A13" s="378" t="s">
        <v>55</v>
      </c>
      <c r="B13" s="378" t="s">
        <v>5</v>
      </c>
      <c r="C13" s="379" t="s">
        <v>24</v>
      </c>
      <c r="D13" s="378" t="s">
        <v>6</v>
      </c>
      <c r="E13" s="378" t="s">
        <v>7</v>
      </c>
      <c r="F13" s="378"/>
      <c r="G13" s="378"/>
    </row>
    <row r="14" spans="1:7" ht="47.25">
      <c r="A14" s="378"/>
      <c r="B14" s="378"/>
      <c r="C14" s="379"/>
      <c r="D14" s="378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76"/>
      <c r="B16" s="376" t="s">
        <v>11</v>
      </c>
      <c r="C16" s="376" t="s">
        <v>12</v>
      </c>
      <c r="D16" s="6" t="s">
        <v>13</v>
      </c>
      <c r="E16" s="6"/>
      <c r="F16" s="6"/>
      <c r="G16" s="6"/>
    </row>
    <row r="17" spans="1:7">
      <c r="A17" s="376"/>
      <c r="B17" s="376"/>
      <c r="C17" s="376"/>
      <c r="D17" s="6" t="s">
        <v>14</v>
      </c>
      <c r="E17" s="6"/>
      <c r="F17" s="6"/>
      <c r="G17" s="6"/>
    </row>
    <row r="18" spans="1:7" ht="31.5">
      <c r="A18" s="376"/>
      <c r="B18" s="376"/>
      <c r="C18" s="376"/>
      <c r="D18" s="6" t="s">
        <v>15</v>
      </c>
      <c r="E18" s="6"/>
      <c r="F18" s="6"/>
      <c r="G18" s="6"/>
    </row>
    <row r="19" spans="1:7" ht="31.5">
      <c r="A19" s="376"/>
      <c r="B19" s="376"/>
      <c r="C19" s="376" t="s">
        <v>12</v>
      </c>
      <c r="D19" s="6" t="s">
        <v>13</v>
      </c>
      <c r="E19" s="6"/>
      <c r="F19" s="6"/>
      <c r="G19" s="6"/>
    </row>
    <row r="20" spans="1:7">
      <c r="A20" s="376"/>
      <c r="B20" s="376"/>
      <c r="C20" s="376"/>
      <c r="D20" s="6" t="s">
        <v>14</v>
      </c>
      <c r="E20" s="6"/>
      <c r="F20" s="6"/>
      <c r="G20" s="6"/>
    </row>
    <row r="21" spans="1:7" ht="31.5">
      <c r="A21" s="376"/>
      <c r="B21" s="376"/>
      <c r="C21" s="376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76"/>
      <c r="B23" s="376" t="s">
        <v>17</v>
      </c>
      <c r="C23" s="376" t="s">
        <v>12</v>
      </c>
      <c r="D23" s="6" t="s">
        <v>13</v>
      </c>
      <c r="E23" s="6"/>
      <c r="F23" s="6"/>
      <c r="G23" s="6"/>
    </row>
    <row r="24" spans="1:7">
      <c r="A24" s="376"/>
      <c r="B24" s="376"/>
      <c r="C24" s="376"/>
      <c r="D24" s="6" t="s">
        <v>14</v>
      </c>
      <c r="E24" s="6"/>
      <c r="F24" s="6"/>
      <c r="G24" s="6"/>
    </row>
    <row r="25" spans="1:7" ht="31.5">
      <c r="A25" s="376"/>
      <c r="B25" s="376"/>
      <c r="C25" s="376"/>
      <c r="D25" s="6" t="s">
        <v>15</v>
      </c>
      <c r="E25" s="6"/>
      <c r="F25" s="6"/>
      <c r="G25" s="6"/>
    </row>
    <row r="26" spans="1:7" ht="31.5">
      <c r="A26" s="376"/>
      <c r="B26" s="376"/>
      <c r="C26" s="376" t="s">
        <v>12</v>
      </c>
      <c r="D26" s="6" t="s">
        <v>13</v>
      </c>
      <c r="E26" s="6"/>
      <c r="F26" s="6"/>
      <c r="G26" s="6"/>
    </row>
    <row r="27" spans="1:7">
      <c r="A27" s="376"/>
      <c r="B27" s="376"/>
      <c r="C27" s="376"/>
      <c r="D27" s="6" t="s">
        <v>14</v>
      </c>
      <c r="E27" s="6"/>
      <c r="F27" s="6"/>
      <c r="G27" s="6"/>
    </row>
    <row r="28" spans="1:7" ht="31.5">
      <c r="A28" s="376"/>
      <c r="B28" s="376"/>
      <c r="C28" s="376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80" t="s">
        <v>25</v>
      </c>
      <c r="B32" s="380"/>
      <c r="C32" s="380"/>
      <c r="D32" s="380"/>
      <c r="E32" s="380"/>
      <c r="F32" s="380"/>
      <c r="G32" s="380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81" t="s">
        <v>19</v>
      </c>
      <c r="B35" s="381"/>
      <c r="C35" s="381"/>
      <c r="D35" s="381"/>
      <c r="E35" s="381"/>
      <c r="F35" s="8" t="s">
        <v>20</v>
      </c>
      <c r="G35" s="9" t="s">
        <v>21</v>
      </c>
    </row>
    <row r="36" spans="1:7" ht="18.75">
      <c r="A36" s="10"/>
    </row>
  </sheetData>
  <mergeCells count="17">
    <mergeCell ref="A32:G32"/>
    <mergeCell ref="A35:E35"/>
    <mergeCell ref="A23:A28"/>
    <mergeCell ref="B23:B28"/>
    <mergeCell ref="C23:C25"/>
    <mergeCell ref="C26:C28"/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</mergeCells>
  <pageMargins left="0.78740157480314965" right="0.78740157480314965" top="1.1811023622047245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D20" sqref="D20"/>
    </sheetView>
  </sheetViews>
  <sheetFormatPr defaultRowHeight="15.75"/>
  <cols>
    <col min="1" max="1" width="8" style="167" customWidth="1"/>
    <col min="2" max="2" width="34.75" style="167" customWidth="1"/>
    <col min="3" max="3" width="24.125" style="167" customWidth="1"/>
    <col min="4" max="4" width="21.5" style="167" customWidth="1"/>
    <col min="5" max="5" width="16.375" style="169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166"/>
      <c r="B1" s="166"/>
      <c r="C1" s="166"/>
      <c r="D1" s="381" t="s">
        <v>50</v>
      </c>
      <c r="E1" s="381"/>
    </row>
    <row r="2" spans="1:5" ht="54" customHeight="1">
      <c r="A2" s="163"/>
      <c r="D2" s="385" t="s">
        <v>384</v>
      </c>
      <c r="E2" s="385"/>
    </row>
    <row r="3" spans="1:5" ht="21" customHeight="1">
      <c r="A3" s="163"/>
      <c r="D3" s="168"/>
    </row>
    <row r="4" spans="1:5" ht="18.75">
      <c r="A4" s="383" t="s">
        <v>3</v>
      </c>
      <c r="B4" s="383"/>
      <c r="C4" s="383"/>
      <c r="D4" s="383"/>
      <c r="E4" s="383"/>
    </row>
    <row r="5" spans="1:5" ht="18.75">
      <c r="A5" s="383" t="s">
        <v>51</v>
      </c>
      <c r="B5" s="383"/>
      <c r="C5" s="383"/>
      <c r="D5" s="383"/>
      <c r="E5" s="383"/>
    </row>
    <row r="6" spans="1:5" ht="18.75">
      <c r="A6" s="383" t="s">
        <v>52</v>
      </c>
      <c r="B6" s="383"/>
      <c r="C6" s="383"/>
      <c r="D6" s="383"/>
      <c r="E6" s="383"/>
    </row>
    <row r="7" spans="1:5" ht="18.75">
      <c r="A7" s="383" t="s">
        <v>53</v>
      </c>
      <c r="B7" s="383"/>
      <c r="C7" s="383"/>
      <c r="D7" s="383"/>
      <c r="E7" s="383"/>
    </row>
    <row r="8" spans="1:5" ht="18.75">
      <c r="A8" s="383" t="s">
        <v>54</v>
      </c>
      <c r="B8" s="383"/>
      <c r="C8" s="383"/>
      <c r="D8" s="383"/>
      <c r="E8" s="383"/>
    </row>
    <row r="9" spans="1:5" ht="18.75">
      <c r="A9" s="163"/>
    </row>
    <row r="10" spans="1:5" ht="63">
      <c r="A10" s="162" t="s">
        <v>55</v>
      </c>
      <c r="B10" s="162" t="s">
        <v>42</v>
      </c>
      <c r="C10" s="162" t="s">
        <v>43</v>
      </c>
      <c r="D10" s="162" t="s">
        <v>44</v>
      </c>
      <c r="E10" s="170" t="s">
        <v>45</v>
      </c>
    </row>
    <row r="11" spans="1:5">
      <c r="A11" s="162">
        <v>1</v>
      </c>
      <c r="B11" s="162">
        <v>2</v>
      </c>
      <c r="C11" s="162">
        <v>3</v>
      </c>
      <c r="D11" s="162">
        <v>4</v>
      </c>
      <c r="E11" s="170">
        <v>5</v>
      </c>
    </row>
    <row r="12" spans="1:5" ht="33" customHeight="1">
      <c r="A12" s="382" t="s">
        <v>385</v>
      </c>
      <c r="B12" s="382"/>
      <c r="C12" s="382"/>
      <c r="D12" s="382"/>
      <c r="E12" s="382"/>
    </row>
    <row r="13" spans="1:5" ht="36" customHeight="1">
      <c r="A13" s="382" t="s">
        <v>240</v>
      </c>
      <c r="B13" s="382"/>
      <c r="C13" s="382"/>
      <c r="D13" s="382"/>
      <c r="E13" s="382"/>
    </row>
    <row r="14" spans="1:5" ht="28.5" customHeight="1">
      <c r="A14" s="382" t="s">
        <v>241</v>
      </c>
      <c r="B14" s="382"/>
      <c r="C14" s="382"/>
      <c r="D14" s="382"/>
      <c r="E14" s="382"/>
    </row>
    <row r="15" spans="1:5" ht="164.25" customHeight="1">
      <c r="A15" s="171" t="s">
        <v>276</v>
      </c>
      <c r="B15" s="172" t="s">
        <v>277</v>
      </c>
      <c r="C15" s="24" t="s">
        <v>386</v>
      </c>
      <c r="D15" s="173" t="s">
        <v>474</v>
      </c>
      <c r="E15" s="174" t="s">
        <v>558</v>
      </c>
    </row>
    <row r="16" spans="1:5" ht="39.75" customHeight="1">
      <c r="A16" s="384" t="s">
        <v>288</v>
      </c>
      <c r="B16" s="384"/>
      <c r="C16" s="384"/>
      <c r="D16" s="384"/>
      <c r="E16" s="384"/>
    </row>
    <row r="17" spans="1:5" ht="82.5" customHeight="1">
      <c r="A17" s="175" t="s">
        <v>289</v>
      </c>
      <c r="B17" s="176" t="s">
        <v>290</v>
      </c>
      <c r="C17" s="24" t="s">
        <v>387</v>
      </c>
      <c r="D17" s="173" t="s">
        <v>474</v>
      </c>
      <c r="E17" s="177" t="s">
        <v>397</v>
      </c>
    </row>
    <row r="18" spans="1:5" ht="187.5" customHeight="1">
      <c r="A18" s="175" t="s">
        <v>388</v>
      </c>
      <c r="B18" s="176" t="s">
        <v>389</v>
      </c>
      <c r="C18" s="178" t="s">
        <v>390</v>
      </c>
      <c r="D18" s="173" t="s">
        <v>474</v>
      </c>
      <c r="E18" s="174" t="s">
        <v>398</v>
      </c>
    </row>
    <row r="19" spans="1:5" ht="39.75" customHeight="1">
      <c r="A19" s="382" t="s">
        <v>294</v>
      </c>
      <c r="B19" s="382"/>
      <c r="C19" s="382"/>
      <c r="D19" s="382"/>
      <c r="E19" s="382"/>
    </row>
    <row r="20" spans="1:5" ht="120.75" customHeight="1">
      <c r="A20" s="171" t="s">
        <v>295</v>
      </c>
      <c r="B20" s="178" t="s">
        <v>296</v>
      </c>
      <c r="C20" s="24" t="s">
        <v>391</v>
      </c>
      <c r="D20" s="173" t="s">
        <v>474</v>
      </c>
      <c r="E20" s="299" t="s">
        <v>560</v>
      </c>
    </row>
    <row r="21" spans="1:5" ht="86.25" customHeight="1">
      <c r="A21" s="175" t="s">
        <v>299</v>
      </c>
      <c r="B21" s="172" t="s">
        <v>300</v>
      </c>
      <c r="C21" s="178" t="s">
        <v>392</v>
      </c>
      <c r="D21" s="173" t="s">
        <v>474</v>
      </c>
      <c r="E21" s="179" t="s">
        <v>559</v>
      </c>
    </row>
    <row r="22" spans="1:5" ht="48.75" customHeight="1">
      <c r="A22" s="382" t="s">
        <v>393</v>
      </c>
      <c r="B22" s="382"/>
      <c r="C22" s="382"/>
      <c r="D22" s="382"/>
      <c r="E22" s="382"/>
    </row>
    <row r="23" spans="1:5" ht="51" customHeight="1">
      <c r="A23" s="382" t="s">
        <v>316</v>
      </c>
      <c r="B23" s="382"/>
      <c r="C23" s="382"/>
      <c r="D23" s="382"/>
      <c r="E23" s="382"/>
    </row>
    <row r="24" spans="1:5" ht="39.75" customHeight="1">
      <c r="A24" s="382" t="s">
        <v>394</v>
      </c>
      <c r="B24" s="382"/>
      <c r="C24" s="382"/>
      <c r="D24" s="382"/>
      <c r="E24" s="382"/>
    </row>
    <row r="25" spans="1:5" ht="108" customHeight="1">
      <c r="A25" s="180" t="s">
        <v>318</v>
      </c>
      <c r="B25" s="179" t="s">
        <v>319</v>
      </c>
      <c r="C25" s="181" t="s">
        <v>395</v>
      </c>
      <c r="D25" s="173" t="s">
        <v>474</v>
      </c>
      <c r="E25" s="182" t="s">
        <v>399</v>
      </c>
    </row>
    <row r="26" spans="1:5" ht="126">
      <c r="A26" s="180" t="s">
        <v>323</v>
      </c>
      <c r="B26" s="183" t="s">
        <v>324</v>
      </c>
      <c r="C26" s="181" t="s">
        <v>396</v>
      </c>
      <c r="D26" s="173" t="s">
        <v>223</v>
      </c>
      <c r="E26" s="182" t="s">
        <v>399</v>
      </c>
    </row>
  </sheetData>
  <mergeCells count="15">
    <mergeCell ref="A7:E7"/>
    <mergeCell ref="D1:E1"/>
    <mergeCell ref="D2:E2"/>
    <mergeCell ref="A4:E4"/>
    <mergeCell ref="A5:E5"/>
    <mergeCell ref="A6:E6"/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77" t="s">
        <v>26</v>
      </c>
      <c r="B10" s="377"/>
      <c r="C10" s="377"/>
      <c r="D10" s="377"/>
      <c r="E10" s="377"/>
      <c r="F10" s="377"/>
      <c r="G10" s="377"/>
      <c r="H10" s="377"/>
      <c r="I10" s="377"/>
      <c r="J10" s="377"/>
    </row>
    <row r="11" spans="1:10">
      <c r="A11" s="377" t="s">
        <v>79</v>
      </c>
      <c r="B11" s="377"/>
      <c r="C11" s="377"/>
      <c r="D11" s="377"/>
      <c r="E11" s="377"/>
      <c r="F11" s="377"/>
      <c r="G11" s="377"/>
      <c r="H11" s="377"/>
      <c r="I11" s="377"/>
      <c r="J11" s="377"/>
    </row>
    <row r="12" spans="1:10">
      <c r="A12" s="377" t="s">
        <v>80</v>
      </c>
      <c r="B12" s="377"/>
      <c r="C12" s="377"/>
      <c r="D12" s="377"/>
      <c r="E12" s="377"/>
      <c r="F12" s="377"/>
      <c r="G12" s="377"/>
      <c r="H12" s="377"/>
      <c r="I12" s="377"/>
      <c r="J12" s="377"/>
    </row>
    <row r="13" spans="1:10">
      <c r="A13" s="377" t="s">
        <v>81</v>
      </c>
      <c r="B13" s="377"/>
      <c r="C13" s="377"/>
      <c r="D13" s="377"/>
      <c r="E13" s="377"/>
      <c r="F13" s="377"/>
      <c r="G13" s="377"/>
      <c r="H13" s="377"/>
      <c r="I13" s="377"/>
      <c r="J13" s="377"/>
    </row>
    <row r="14" spans="1:10">
      <c r="A14" s="3"/>
    </row>
    <row r="15" spans="1:10">
      <c r="J15" s="14" t="s">
        <v>56</v>
      </c>
    </row>
    <row r="16" spans="1:10" ht="45.75" customHeight="1">
      <c r="A16" s="378" t="s">
        <v>55</v>
      </c>
      <c r="B16" s="379" t="s">
        <v>83</v>
      </c>
      <c r="C16" s="378" t="s">
        <v>57</v>
      </c>
      <c r="D16" s="379" t="s">
        <v>84</v>
      </c>
      <c r="E16" s="378" t="s">
        <v>58</v>
      </c>
      <c r="F16" s="378" t="s">
        <v>59</v>
      </c>
      <c r="G16" s="379" t="s">
        <v>85</v>
      </c>
      <c r="H16" s="378" t="s">
        <v>60</v>
      </c>
      <c r="I16" s="378"/>
      <c r="J16" s="378"/>
    </row>
    <row r="17" spans="1:10" ht="80.25" customHeight="1">
      <c r="A17" s="378"/>
      <c r="B17" s="379"/>
      <c r="C17" s="378"/>
      <c r="D17" s="379"/>
      <c r="E17" s="378"/>
      <c r="F17" s="378"/>
      <c r="G17" s="379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76" t="s">
        <v>61</v>
      </c>
      <c r="C19" s="376"/>
      <c r="D19" s="376"/>
      <c r="E19" s="376"/>
      <c r="F19" s="376"/>
      <c r="G19" s="376"/>
      <c r="H19" s="6"/>
      <c r="I19" s="6"/>
      <c r="J19" s="6"/>
    </row>
    <row r="20" spans="1:10">
      <c r="A20" s="6"/>
      <c r="B20" s="390" t="s">
        <v>62</v>
      </c>
      <c r="C20" s="390"/>
      <c r="D20" s="390"/>
      <c r="E20" s="390"/>
      <c r="F20" s="390"/>
      <c r="G20" s="390"/>
      <c r="H20" s="6"/>
      <c r="I20" s="6"/>
      <c r="J20" s="6"/>
    </row>
    <row r="21" spans="1:10">
      <c r="A21" s="6"/>
      <c r="B21" s="388" t="s">
        <v>63</v>
      </c>
      <c r="C21" s="388"/>
      <c r="D21" s="388"/>
      <c r="E21" s="388"/>
      <c r="F21" s="388"/>
      <c r="G21" s="388"/>
      <c r="H21" s="6"/>
      <c r="I21" s="6"/>
      <c r="J21" s="6"/>
    </row>
    <row r="22" spans="1:10">
      <c r="A22" s="6"/>
      <c r="B22" s="389" t="s">
        <v>86</v>
      </c>
      <c r="C22" s="389"/>
      <c r="D22" s="389"/>
      <c r="E22" s="389"/>
      <c r="F22" s="389"/>
      <c r="G22" s="389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87" t="s">
        <v>65</v>
      </c>
      <c r="C24" s="387"/>
      <c r="D24" s="387"/>
      <c r="E24" s="387"/>
      <c r="F24" s="387"/>
      <c r="G24" s="387"/>
      <c r="H24" s="6"/>
      <c r="I24" s="6"/>
      <c r="J24" s="6"/>
    </row>
    <row r="25" spans="1:10">
      <c r="A25" s="6"/>
      <c r="B25" s="387" t="s">
        <v>66</v>
      </c>
      <c r="C25" s="387"/>
      <c r="D25" s="387"/>
      <c r="E25" s="387"/>
      <c r="F25" s="387"/>
      <c r="G25" s="387"/>
      <c r="H25" s="6"/>
      <c r="I25" s="6"/>
      <c r="J25" s="6"/>
    </row>
    <row r="26" spans="1:10">
      <c r="A26" s="6"/>
      <c r="B26" s="387" t="s">
        <v>67</v>
      </c>
      <c r="C26" s="387"/>
      <c r="D26" s="387"/>
      <c r="E26" s="387"/>
      <c r="F26" s="387"/>
      <c r="G26" s="387"/>
      <c r="H26" s="6"/>
      <c r="I26" s="6"/>
      <c r="J26" s="6"/>
    </row>
    <row r="27" spans="1:10">
      <c r="A27" s="6"/>
      <c r="B27" s="387" t="s">
        <v>68</v>
      </c>
      <c r="C27" s="387"/>
      <c r="D27" s="387"/>
      <c r="E27" s="387"/>
      <c r="F27" s="387"/>
      <c r="G27" s="387"/>
      <c r="H27" s="6"/>
      <c r="I27" s="6"/>
      <c r="J27" s="6"/>
    </row>
    <row r="28" spans="1:10">
      <c r="A28" s="6"/>
      <c r="B28" s="387" t="s">
        <v>69</v>
      </c>
      <c r="C28" s="387"/>
      <c r="D28" s="387"/>
      <c r="E28" s="387"/>
      <c r="F28" s="387"/>
      <c r="G28" s="387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87" t="s">
        <v>65</v>
      </c>
      <c r="C30" s="387"/>
      <c r="D30" s="387"/>
      <c r="E30" s="387"/>
      <c r="F30" s="387"/>
      <c r="G30" s="387"/>
      <c r="H30" s="6"/>
      <c r="I30" s="6"/>
      <c r="J30" s="6"/>
    </row>
    <row r="31" spans="1:10">
      <c r="A31" s="6"/>
      <c r="B31" s="387" t="s">
        <v>66</v>
      </c>
      <c r="C31" s="387"/>
      <c r="D31" s="387"/>
      <c r="E31" s="387"/>
      <c r="F31" s="387"/>
      <c r="G31" s="387"/>
      <c r="H31" s="6"/>
      <c r="I31" s="6"/>
      <c r="J31" s="6"/>
    </row>
    <row r="32" spans="1:10">
      <c r="A32" s="6"/>
      <c r="B32" s="387" t="s">
        <v>67</v>
      </c>
      <c r="C32" s="387"/>
      <c r="D32" s="387"/>
      <c r="E32" s="387"/>
      <c r="F32" s="387"/>
      <c r="G32" s="387"/>
      <c r="H32" s="6"/>
      <c r="I32" s="6"/>
      <c r="J32" s="6"/>
    </row>
    <row r="33" spans="1:10">
      <c r="A33" s="6"/>
      <c r="B33" s="387" t="s">
        <v>68</v>
      </c>
      <c r="C33" s="387"/>
      <c r="D33" s="387"/>
      <c r="E33" s="387"/>
      <c r="F33" s="387"/>
      <c r="G33" s="387"/>
      <c r="H33" s="6"/>
      <c r="I33" s="6"/>
      <c r="J33" s="6"/>
    </row>
    <row r="34" spans="1:10">
      <c r="A34" s="6"/>
      <c r="B34" s="387" t="s">
        <v>69</v>
      </c>
      <c r="C34" s="387"/>
      <c r="D34" s="387"/>
      <c r="E34" s="387"/>
      <c r="F34" s="387"/>
      <c r="G34" s="387"/>
      <c r="H34" s="6"/>
      <c r="I34" s="6"/>
      <c r="J34" s="6"/>
    </row>
    <row r="35" spans="1:10">
      <c r="A35" s="6"/>
      <c r="B35" s="388" t="s">
        <v>71</v>
      </c>
      <c r="C35" s="388"/>
      <c r="D35" s="388"/>
      <c r="E35" s="388"/>
      <c r="F35" s="388"/>
      <c r="G35" s="388"/>
      <c r="H35" s="6"/>
      <c r="I35" s="6"/>
      <c r="J35" s="6"/>
    </row>
    <row r="36" spans="1:10">
      <c r="A36" s="6"/>
      <c r="B36" s="376" t="s">
        <v>14</v>
      </c>
      <c r="C36" s="376"/>
      <c r="D36" s="376"/>
      <c r="E36" s="376"/>
      <c r="F36" s="376"/>
      <c r="G36" s="376"/>
      <c r="H36" s="6"/>
      <c r="I36" s="6"/>
      <c r="J36" s="6"/>
    </row>
    <row r="37" spans="1:10">
      <c r="A37" s="6"/>
      <c r="B37" s="388" t="s">
        <v>72</v>
      </c>
      <c r="C37" s="388"/>
      <c r="D37" s="388"/>
      <c r="E37" s="388"/>
      <c r="F37" s="388"/>
      <c r="G37" s="388"/>
      <c r="H37" s="6"/>
      <c r="I37" s="6"/>
      <c r="J37" s="6"/>
    </row>
    <row r="38" spans="1:10">
      <c r="A38" s="6"/>
      <c r="B38" s="387" t="s">
        <v>65</v>
      </c>
      <c r="C38" s="387"/>
      <c r="D38" s="387"/>
      <c r="E38" s="387"/>
      <c r="F38" s="387"/>
      <c r="G38" s="387"/>
      <c r="H38" s="6"/>
      <c r="I38" s="6"/>
      <c r="J38" s="6"/>
    </row>
    <row r="39" spans="1:10">
      <c r="A39" s="6"/>
      <c r="B39" s="387" t="s">
        <v>66</v>
      </c>
      <c r="C39" s="387"/>
      <c r="D39" s="387"/>
      <c r="E39" s="387"/>
      <c r="F39" s="387"/>
      <c r="G39" s="387"/>
      <c r="H39" s="6"/>
      <c r="I39" s="6"/>
      <c r="J39" s="6"/>
    </row>
    <row r="40" spans="1:10">
      <c r="A40" s="6"/>
      <c r="B40" s="387" t="s">
        <v>67</v>
      </c>
      <c r="C40" s="387"/>
      <c r="D40" s="387"/>
      <c r="E40" s="387"/>
      <c r="F40" s="387"/>
      <c r="G40" s="387"/>
      <c r="H40" s="6"/>
      <c r="I40" s="6"/>
      <c r="J40" s="6"/>
    </row>
    <row r="41" spans="1:10">
      <c r="A41" s="6"/>
      <c r="B41" s="387" t="s">
        <v>68</v>
      </c>
      <c r="C41" s="387"/>
      <c r="D41" s="387"/>
      <c r="E41" s="387"/>
      <c r="F41" s="387"/>
      <c r="G41" s="387"/>
      <c r="H41" s="6"/>
      <c r="I41" s="6"/>
      <c r="J41" s="6"/>
    </row>
    <row r="42" spans="1:10">
      <c r="A42" s="6"/>
      <c r="B42" s="387" t="s">
        <v>69</v>
      </c>
      <c r="C42" s="387"/>
      <c r="D42" s="387"/>
      <c r="E42" s="387"/>
      <c r="F42" s="387"/>
      <c r="G42" s="387"/>
      <c r="H42" s="6"/>
      <c r="I42" s="6"/>
      <c r="J42" s="6"/>
    </row>
    <row r="43" spans="1:10">
      <c r="A43" s="6"/>
      <c r="B43" s="388" t="s">
        <v>73</v>
      </c>
      <c r="C43" s="388"/>
      <c r="D43" s="388"/>
      <c r="E43" s="388"/>
      <c r="F43" s="388"/>
      <c r="G43" s="388"/>
      <c r="H43" s="6"/>
      <c r="I43" s="6"/>
      <c r="J43" s="6"/>
    </row>
    <row r="44" spans="1:10">
      <c r="A44" s="6"/>
      <c r="B44" s="376" t="s">
        <v>14</v>
      </c>
      <c r="C44" s="376"/>
      <c r="D44" s="376"/>
      <c r="E44" s="376"/>
      <c r="F44" s="376"/>
      <c r="G44" s="376"/>
      <c r="H44" s="6"/>
      <c r="I44" s="6"/>
      <c r="J44" s="6"/>
    </row>
    <row r="45" spans="1:10">
      <c r="A45" s="6"/>
      <c r="B45" s="376" t="s">
        <v>74</v>
      </c>
      <c r="C45" s="376"/>
      <c r="D45" s="376"/>
      <c r="E45" s="376"/>
      <c r="F45" s="376"/>
      <c r="G45" s="376"/>
      <c r="H45" s="6"/>
      <c r="I45" s="6"/>
      <c r="J45" s="6"/>
    </row>
    <row r="46" spans="1:10">
      <c r="A46" s="6"/>
      <c r="B46" s="376" t="s">
        <v>14</v>
      </c>
      <c r="C46" s="376"/>
      <c r="D46" s="376"/>
      <c r="E46" s="376"/>
      <c r="F46" s="376"/>
      <c r="G46" s="376"/>
      <c r="H46" s="6"/>
      <c r="I46" s="6"/>
      <c r="J46" s="6"/>
    </row>
    <row r="47" spans="1:10">
      <c r="A47" s="6"/>
      <c r="B47" s="376" t="s">
        <v>75</v>
      </c>
      <c r="C47" s="376"/>
      <c r="D47" s="376"/>
      <c r="E47" s="376"/>
      <c r="F47" s="376"/>
      <c r="G47" s="376"/>
      <c r="H47" s="6"/>
      <c r="I47" s="6"/>
      <c r="J47" s="6"/>
    </row>
    <row r="48" spans="1:10">
      <c r="A48" s="6"/>
      <c r="B48" s="387" t="s">
        <v>65</v>
      </c>
      <c r="C48" s="387"/>
      <c r="D48" s="387"/>
      <c r="E48" s="387"/>
      <c r="F48" s="387"/>
      <c r="G48" s="387"/>
      <c r="H48" s="6"/>
      <c r="I48" s="6"/>
      <c r="J48" s="6"/>
    </row>
    <row r="49" spans="1:10">
      <c r="A49" s="6"/>
      <c r="B49" s="387" t="s">
        <v>66</v>
      </c>
      <c r="C49" s="387"/>
      <c r="D49" s="387"/>
      <c r="E49" s="387"/>
      <c r="F49" s="387"/>
      <c r="G49" s="387"/>
      <c r="H49" s="6"/>
      <c r="I49" s="6"/>
      <c r="J49" s="6"/>
    </row>
    <row r="50" spans="1:10">
      <c r="A50" s="6"/>
      <c r="B50" s="387" t="s">
        <v>67</v>
      </c>
      <c r="C50" s="387"/>
      <c r="D50" s="387"/>
      <c r="E50" s="387"/>
      <c r="F50" s="387"/>
      <c r="G50" s="387"/>
      <c r="H50" s="6"/>
      <c r="I50" s="6"/>
      <c r="J50" s="6"/>
    </row>
    <row r="51" spans="1:10">
      <c r="A51" s="6"/>
      <c r="B51" s="387" t="s">
        <v>68</v>
      </c>
      <c r="C51" s="387"/>
      <c r="D51" s="387"/>
      <c r="E51" s="387"/>
      <c r="F51" s="387"/>
      <c r="G51" s="387"/>
      <c r="H51" s="6"/>
      <c r="I51" s="6"/>
      <c r="J51" s="6"/>
    </row>
    <row r="52" spans="1:10">
      <c r="A52" s="6"/>
      <c r="B52" s="387" t="s">
        <v>69</v>
      </c>
      <c r="C52" s="387"/>
      <c r="D52" s="387"/>
      <c r="E52" s="387"/>
      <c r="F52" s="387"/>
      <c r="G52" s="387"/>
      <c r="H52" s="6"/>
      <c r="I52" s="6"/>
      <c r="J52" s="6"/>
    </row>
    <row r="53" spans="1:10">
      <c r="A53" s="6"/>
      <c r="B53" s="387" t="s">
        <v>65</v>
      </c>
      <c r="C53" s="387"/>
      <c r="D53" s="387"/>
      <c r="E53" s="387"/>
      <c r="F53" s="387"/>
      <c r="G53" s="387"/>
      <c r="H53" s="6"/>
      <c r="I53" s="6"/>
      <c r="J53" s="6"/>
    </row>
    <row r="54" spans="1:10">
      <c r="A54" s="6"/>
      <c r="B54" s="388" t="s">
        <v>62</v>
      </c>
      <c r="C54" s="388"/>
      <c r="D54" s="388"/>
      <c r="E54" s="388"/>
      <c r="F54" s="388"/>
      <c r="G54" s="388"/>
      <c r="H54" s="6"/>
      <c r="I54" s="6"/>
      <c r="J54" s="6"/>
    </row>
    <row r="55" spans="1:10">
      <c r="A55" s="6"/>
      <c r="B55" s="387" t="s">
        <v>65</v>
      </c>
      <c r="C55" s="387"/>
      <c r="D55" s="387"/>
      <c r="E55" s="387"/>
      <c r="F55" s="387"/>
      <c r="G55" s="387"/>
      <c r="H55" s="6"/>
      <c r="I55" s="6"/>
      <c r="J55" s="6"/>
    </row>
    <row r="56" spans="1:10">
      <c r="A56" s="6"/>
      <c r="B56" s="387" t="s">
        <v>66</v>
      </c>
      <c r="C56" s="387"/>
      <c r="D56" s="387"/>
      <c r="E56" s="387"/>
      <c r="F56" s="387"/>
      <c r="G56" s="387"/>
      <c r="H56" s="6"/>
      <c r="I56" s="6"/>
      <c r="J56" s="6"/>
    </row>
    <row r="57" spans="1:10">
      <c r="A57" s="6"/>
      <c r="B57" s="387" t="s">
        <v>67</v>
      </c>
      <c r="C57" s="387"/>
      <c r="D57" s="387"/>
      <c r="E57" s="387"/>
      <c r="F57" s="387"/>
      <c r="G57" s="387"/>
      <c r="H57" s="6"/>
      <c r="I57" s="6"/>
      <c r="J57" s="6"/>
    </row>
    <row r="58" spans="1:10">
      <c r="A58" s="6"/>
      <c r="B58" s="387" t="s">
        <v>68</v>
      </c>
      <c r="C58" s="387"/>
      <c r="D58" s="387"/>
      <c r="E58" s="387"/>
      <c r="F58" s="387"/>
      <c r="G58" s="387"/>
      <c r="H58" s="6"/>
      <c r="I58" s="6"/>
      <c r="J58" s="6"/>
    </row>
    <row r="59" spans="1:10">
      <c r="A59" s="6"/>
      <c r="B59" s="387" t="s">
        <v>69</v>
      </c>
      <c r="C59" s="387"/>
      <c r="D59" s="387"/>
      <c r="E59" s="387"/>
      <c r="F59" s="387"/>
      <c r="G59" s="387"/>
      <c r="H59" s="6"/>
      <c r="I59" s="6"/>
      <c r="J59" s="6"/>
    </row>
    <row r="60" spans="1:10">
      <c r="A60" s="6"/>
      <c r="B60" s="388" t="s">
        <v>74</v>
      </c>
      <c r="C60" s="388"/>
      <c r="D60" s="388"/>
      <c r="E60" s="388"/>
      <c r="F60" s="388"/>
      <c r="G60" s="388"/>
      <c r="H60" s="6"/>
      <c r="I60" s="6"/>
      <c r="J60" s="6"/>
    </row>
    <row r="61" spans="1:10">
      <c r="A61" s="6"/>
      <c r="B61" s="376" t="s">
        <v>14</v>
      </c>
      <c r="C61" s="376"/>
      <c r="D61" s="376"/>
      <c r="E61" s="376"/>
      <c r="F61" s="376"/>
      <c r="G61" s="376"/>
      <c r="H61" s="6"/>
      <c r="I61" s="6"/>
      <c r="J61" s="6"/>
    </row>
    <row r="62" spans="1:10">
      <c r="A62" s="6"/>
      <c r="B62" s="376" t="s">
        <v>76</v>
      </c>
      <c r="C62" s="376"/>
      <c r="D62" s="376"/>
      <c r="E62" s="376"/>
      <c r="F62" s="376"/>
      <c r="G62" s="376"/>
      <c r="H62" s="6"/>
      <c r="I62" s="6"/>
      <c r="J62" s="6"/>
    </row>
    <row r="63" spans="1:10">
      <c r="A63" s="6"/>
      <c r="B63" s="376" t="s">
        <v>14</v>
      </c>
      <c r="C63" s="376"/>
      <c r="D63" s="376"/>
      <c r="E63" s="376"/>
      <c r="F63" s="376"/>
      <c r="G63" s="376"/>
      <c r="H63" s="6"/>
      <c r="I63" s="6"/>
      <c r="J63" s="6"/>
    </row>
    <row r="64" spans="1:10">
      <c r="A64" s="6"/>
      <c r="B64" s="376" t="s">
        <v>77</v>
      </c>
      <c r="C64" s="376"/>
      <c r="D64" s="376"/>
      <c r="E64" s="376"/>
      <c r="F64" s="376"/>
      <c r="G64" s="376"/>
      <c r="H64" s="6"/>
      <c r="I64" s="6"/>
      <c r="J64" s="6"/>
    </row>
    <row r="65" spans="1:10">
      <c r="A65" s="6"/>
      <c r="B65" s="387" t="s">
        <v>65</v>
      </c>
      <c r="C65" s="387"/>
      <c r="D65" s="387"/>
      <c r="E65" s="387"/>
      <c r="F65" s="387"/>
      <c r="G65" s="387"/>
      <c r="H65" s="6"/>
      <c r="I65" s="6"/>
      <c r="J65" s="6"/>
    </row>
    <row r="66" spans="1:10">
      <c r="A66" s="6"/>
      <c r="B66" s="387" t="s">
        <v>66</v>
      </c>
      <c r="C66" s="387"/>
      <c r="D66" s="387"/>
      <c r="E66" s="387"/>
      <c r="F66" s="387"/>
      <c r="G66" s="387"/>
      <c r="H66" s="6"/>
      <c r="I66" s="6"/>
      <c r="J66" s="6"/>
    </row>
    <row r="67" spans="1:10">
      <c r="A67" s="6"/>
      <c r="B67" s="387" t="s">
        <v>67</v>
      </c>
      <c r="C67" s="387"/>
      <c r="D67" s="387"/>
      <c r="E67" s="387"/>
      <c r="F67" s="387"/>
      <c r="G67" s="387"/>
      <c r="H67" s="6"/>
      <c r="I67" s="6"/>
      <c r="J67" s="6"/>
    </row>
    <row r="68" spans="1:10">
      <c r="A68" s="6"/>
      <c r="B68" s="387" t="s">
        <v>68</v>
      </c>
      <c r="C68" s="387"/>
      <c r="D68" s="387"/>
      <c r="E68" s="387"/>
      <c r="F68" s="387"/>
      <c r="G68" s="387"/>
      <c r="H68" s="6"/>
      <c r="I68" s="6"/>
      <c r="J68" s="6"/>
    </row>
    <row r="69" spans="1:10">
      <c r="A69" s="6"/>
      <c r="B69" s="387" t="s">
        <v>69</v>
      </c>
      <c r="C69" s="387"/>
      <c r="D69" s="387"/>
      <c r="E69" s="387"/>
      <c r="F69" s="387"/>
      <c r="G69" s="387"/>
      <c r="H69" s="6"/>
      <c r="I69" s="6"/>
      <c r="J69" s="6"/>
    </row>
    <row r="70" spans="1:10">
      <c r="A70" s="6"/>
      <c r="B70" s="387" t="s">
        <v>65</v>
      </c>
      <c r="C70" s="387"/>
      <c r="D70" s="387"/>
      <c r="E70" s="387"/>
      <c r="F70" s="387"/>
      <c r="G70" s="387"/>
      <c r="H70" s="6"/>
      <c r="I70" s="6"/>
      <c r="J70" s="6"/>
    </row>
    <row r="71" spans="1:10">
      <c r="A71" s="6"/>
      <c r="B71" s="388" t="s">
        <v>62</v>
      </c>
      <c r="C71" s="388"/>
      <c r="D71" s="388"/>
      <c r="E71" s="388"/>
      <c r="F71" s="388"/>
      <c r="G71" s="388"/>
      <c r="H71" s="6"/>
      <c r="I71" s="6"/>
      <c r="J71" s="6"/>
    </row>
    <row r="72" spans="1:10">
      <c r="A72" s="6"/>
      <c r="B72" s="387" t="s">
        <v>65</v>
      </c>
      <c r="C72" s="387"/>
      <c r="D72" s="387"/>
      <c r="E72" s="387"/>
      <c r="F72" s="387"/>
      <c r="G72" s="387"/>
      <c r="H72" s="6"/>
      <c r="I72" s="6"/>
      <c r="J72" s="6"/>
    </row>
    <row r="73" spans="1:10">
      <c r="A73" s="6"/>
      <c r="B73" s="387" t="s">
        <v>67</v>
      </c>
      <c r="C73" s="387"/>
      <c r="D73" s="387"/>
      <c r="E73" s="387"/>
      <c r="F73" s="387"/>
      <c r="G73" s="387"/>
      <c r="H73" s="6"/>
      <c r="I73" s="6"/>
      <c r="J73" s="6"/>
    </row>
    <row r="74" spans="1:10">
      <c r="A74" s="6"/>
      <c r="B74" s="387" t="s">
        <v>66</v>
      </c>
      <c r="C74" s="387"/>
      <c r="D74" s="387"/>
      <c r="E74" s="387"/>
      <c r="F74" s="387"/>
      <c r="G74" s="387"/>
      <c r="H74" s="6"/>
      <c r="I74" s="6"/>
      <c r="J74" s="6"/>
    </row>
    <row r="75" spans="1:10">
      <c r="A75" s="6"/>
      <c r="B75" s="387" t="s">
        <v>68</v>
      </c>
      <c r="C75" s="387"/>
      <c r="D75" s="387"/>
      <c r="E75" s="387"/>
      <c r="F75" s="387"/>
      <c r="G75" s="387"/>
      <c r="H75" s="6"/>
      <c r="I75" s="6"/>
      <c r="J75" s="6"/>
    </row>
    <row r="76" spans="1:10">
      <c r="A76" s="6"/>
      <c r="B76" s="387" t="s">
        <v>69</v>
      </c>
      <c r="C76" s="387"/>
      <c r="D76" s="387"/>
      <c r="E76" s="387"/>
      <c r="F76" s="387"/>
      <c r="G76" s="387"/>
      <c r="H76" s="6"/>
      <c r="I76" s="6"/>
      <c r="J76" s="6"/>
    </row>
    <row r="77" spans="1:10">
      <c r="A77" s="6"/>
      <c r="B77" s="388" t="s">
        <v>74</v>
      </c>
      <c r="C77" s="388"/>
      <c r="D77" s="388"/>
      <c r="E77" s="388"/>
      <c r="F77" s="388"/>
      <c r="G77" s="388"/>
      <c r="H77" s="6"/>
      <c r="I77" s="6"/>
      <c r="J77" s="6"/>
    </row>
    <row r="78" spans="1:10">
      <c r="A78" s="6"/>
      <c r="B78" s="376" t="s">
        <v>14</v>
      </c>
      <c r="C78" s="376"/>
      <c r="D78" s="376"/>
      <c r="E78" s="376"/>
      <c r="F78" s="376"/>
      <c r="G78" s="376"/>
      <c r="H78" s="6"/>
      <c r="I78" s="6"/>
      <c r="J78" s="6"/>
    </row>
    <row r="79" spans="1:10">
      <c r="A79" s="3"/>
    </row>
    <row r="80" spans="1:10" s="19" customFormat="1" ht="41.25" customHeight="1">
      <c r="A80" s="386" t="s">
        <v>87</v>
      </c>
      <c r="B80" s="386"/>
      <c r="C80" s="386"/>
      <c r="D80" s="386"/>
      <c r="E80" s="386"/>
      <c r="F80" s="386"/>
      <c r="G80" s="386"/>
      <c r="H80" s="386"/>
      <c r="I80" s="386"/>
      <c r="J80" s="386"/>
    </row>
    <row r="81" spans="1:10" s="19" customFormat="1" ht="34.5" customHeight="1">
      <c r="A81" s="386" t="s">
        <v>88</v>
      </c>
      <c r="B81" s="386"/>
      <c r="C81" s="386"/>
      <c r="D81" s="386"/>
      <c r="E81" s="386"/>
      <c r="F81" s="386"/>
      <c r="G81" s="386"/>
      <c r="H81" s="386"/>
      <c r="I81" s="386"/>
      <c r="J81" s="386"/>
    </row>
    <row r="82" spans="1:10" s="19" customFormat="1" ht="22.5" customHeight="1">
      <c r="A82" s="386" t="s">
        <v>89</v>
      </c>
      <c r="B82" s="386"/>
      <c r="C82" s="386"/>
      <c r="D82" s="386"/>
      <c r="E82" s="386"/>
      <c r="F82" s="386"/>
      <c r="G82" s="386"/>
      <c r="H82" s="386"/>
      <c r="I82" s="386"/>
      <c r="J82" s="386"/>
    </row>
    <row r="83" spans="1:10" s="19" customFormat="1" ht="126.75" customHeight="1">
      <c r="A83" s="386" t="s">
        <v>90</v>
      </c>
      <c r="B83" s="386"/>
      <c r="C83" s="386"/>
      <c r="D83" s="386"/>
      <c r="E83" s="386"/>
      <c r="F83" s="386"/>
      <c r="G83" s="386"/>
      <c r="H83" s="386"/>
      <c r="I83" s="386"/>
      <c r="J83" s="386"/>
    </row>
    <row r="84" spans="1:10">
      <c r="A84" s="3"/>
    </row>
    <row r="85" spans="1:10">
      <c r="A85" s="3"/>
    </row>
    <row r="86" spans="1:10">
      <c r="A86" s="3"/>
    </row>
  </sheetData>
  <mergeCells count="74">
    <mergeCell ref="A16:A17"/>
    <mergeCell ref="B16:B17"/>
    <mergeCell ref="C16:C17"/>
    <mergeCell ref="D16:D17"/>
    <mergeCell ref="E16:E17"/>
    <mergeCell ref="G16:G17"/>
    <mergeCell ref="H16:J16"/>
    <mergeCell ref="B19:G19"/>
    <mergeCell ref="B20:G20"/>
    <mergeCell ref="B21:G21"/>
    <mergeCell ref="F16:F17"/>
    <mergeCell ref="B22:G22"/>
    <mergeCell ref="B24:G24"/>
    <mergeCell ref="B25:G25"/>
    <mergeCell ref="B26:G26"/>
    <mergeCell ref="B27:G27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63:G63"/>
    <mergeCell ref="B52:G52"/>
    <mergeCell ref="B53:G53"/>
    <mergeCell ref="B54:G54"/>
    <mergeCell ref="B55:G55"/>
    <mergeCell ref="B56:G56"/>
    <mergeCell ref="B57:G57"/>
    <mergeCell ref="B71:G71"/>
    <mergeCell ref="B72:G72"/>
    <mergeCell ref="B73:G73"/>
    <mergeCell ref="B74:G74"/>
    <mergeCell ref="B75:G75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A80:J80"/>
    <mergeCell ref="A81:J81"/>
    <mergeCell ref="A82:J82"/>
    <mergeCell ref="A83:J83"/>
    <mergeCell ref="B76:G76"/>
    <mergeCell ref="B77:G77"/>
    <mergeCell ref="B78:G78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1"/>
  <sheetViews>
    <sheetView zoomScale="75" zoomScaleNormal="75" zoomScaleSheetLayoutView="80" workbookViewId="0">
      <selection activeCell="I17" sqref="I17"/>
    </sheetView>
  </sheetViews>
  <sheetFormatPr defaultRowHeight="15.75"/>
  <cols>
    <col min="1" max="1" width="9" style="42"/>
    <col min="2" max="2" width="16.25" style="42" customWidth="1"/>
    <col min="3" max="3" width="19.375" style="42" customWidth="1"/>
    <col min="4" max="4" width="41.875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>
      <c r="B1" s="155"/>
      <c r="C1" s="155"/>
      <c r="D1" s="155"/>
      <c r="E1" s="155"/>
      <c r="F1" s="155"/>
      <c r="G1" s="155"/>
      <c r="H1" s="155"/>
      <c r="I1" s="391" t="s">
        <v>368</v>
      </c>
      <c r="J1" s="391"/>
      <c r="K1" s="391"/>
      <c r="L1" s="391"/>
    </row>
    <row r="2" spans="2:15" ht="41.25" customHeight="1">
      <c r="B2" s="392" t="s">
        <v>230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</row>
    <row r="3" spans="2:15">
      <c r="B3" s="148"/>
      <c r="C3" s="148"/>
      <c r="D3" s="148"/>
      <c r="E3" s="148"/>
      <c r="F3" s="148"/>
      <c r="G3" s="148"/>
      <c r="H3" s="148"/>
      <c r="I3" s="296">
        <f>I4-I7</f>
        <v>0</v>
      </c>
      <c r="J3" s="296">
        <f t="shared" ref="J3:K3" si="0">J4-J7</f>
        <v>0</v>
      </c>
      <c r="K3" s="296">
        <f t="shared" si="0"/>
        <v>0</v>
      </c>
      <c r="L3" s="148"/>
    </row>
    <row r="4" spans="2:15">
      <c r="B4" s="148"/>
      <c r="C4" s="148"/>
      <c r="D4" s="148"/>
      <c r="E4" s="148"/>
      <c r="F4" s="148"/>
      <c r="G4" s="148"/>
      <c r="H4" s="148"/>
      <c r="I4" s="297">
        <v>1629444.5719999999</v>
      </c>
      <c r="J4" s="297">
        <v>1549580.0660000001</v>
      </c>
      <c r="K4" s="297">
        <v>1505304.12</v>
      </c>
      <c r="L4" s="155" t="s">
        <v>56</v>
      </c>
    </row>
    <row r="5" spans="2:15" ht="18.75" customHeight="1">
      <c r="B5" s="393" t="s">
        <v>211</v>
      </c>
      <c r="C5" s="393" t="s">
        <v>212</v>
      </c>
      <c r="D5" s="393" t="s">
        <v>213</v>
      </c>
      <c r="E5" s="393" t="s">
        <v>91</v>
      </c>
      <c r="F5" s="393"/>
      <c r="G5" s="393"/>
      <c r="H5" s="393"/>
      <c r="I5" s="393"/>
      <c r="J5" s="393"/>
      <c r="K5" s="393"/>
      <c r="L5" s="393"/>
    </row>
    <row r="6" spans="2:15" ht="79.5" customHeight="1">
      <c r="B6" s="393"/>
      <c r="C6" s="393"/>
      <c r="D6" s="393"/>
      <c r="E6" s="149" t="s">
        <v>93</v>
      </c>
      <c r="F6" s="149" t="s">
        <v>214</v>
      </c>
      <c r="G6" s="149" t="s">
        <v>95</v>
      </c>
      <c r="H6" s="149" t="s">
        <v>96</v>
      </c>
      <c r="I6" s="149">
        <v>2025</v>
      </c>
      <c r="J6" s="344">
        <v>2026</v>
      </c>
      <c r="K6" s="344">
        <v>2027</v>
      </c>
      <c r="L6" s="149" t="s">
        <v>92</v>
      </c>
    </row>
    <row r="7" spans="2:15" ht="48" customHeight="1">
      <c r="B7" s="395" t="s">
        <v>216</v>
      </c>
      <c r="C7" s="395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32">
        <f>I9+I10+I11+I12+I13</f>
        <v>1629444.5719999999</v>
      </c>
      <c r="J7" s="232">
        <f t="shared" ref="J7:K7" si="1">J9+J10+J11+J12+J13</f>
        <v>1549580.0660000001</v>
      </c>
      <c r="K7" s="232">
        <f t="shared" si="1"/>
        <v>1505304.12</v>
      </c>
      <c r="L7" s="232">
        <f t="shared" ref="L7" si="2">L14+L21+L25</f>
        <v>4684328.7579999994</v>
      </c>
    </row>
    <row r="8" spans="2:15">
      <c r="B8" s="396"/>
      <c r="C8" s="396"/>
      <c r="D8" s="43" t="s">
        <v>99</v>
      </c>
      <c r="E8" s="45"/>
      <c r="F8" s="45"/>
      <c r="G8" s="45"/>
      <c r="H8" s="45"/>
      <c r="I8" s="232"/>
      <c r="J8" s="232"/>
      <c r="K8" s="232"/>
      <c r="L8" s="232"/>
    </row>
    <row r="9" spans="2:15" ht="63">
      <c r="B9" s="396"/>
      <c r="C9" s="396"/>
      <c r="D9" s="219" t="s">
        <v>474</v>
      </c>
      <c r="E9" s="46" t="s">
        <v>219</v>
      </c>
      <c r="F9" s="44" t="s">
        <v>98</v>
      </c>
      <c r="G9" s="44" t="s">
        <v>98</v>
      </c>
      <c r="H9" s="44" t="s">
        <v>98</v>
      </c>
      <c r="I9" s="232">
        <f>I16+I23+I25+I30</f>
        <v>1509549.3199999998</v>
      </c>
      <c r="J9" s="232">
        <f t="shared" ref="J9:K9" si="3">J16+J23+J25+J30</f>
        <v>1505237.62</v>
      </c>
      <c r="K9" s="232">
        <f t="shared" si="3"/>
        <v>1490504.12</v>
      </c>
      <c r="L9" s="232">
        <f t="shared" ref="L9:L14" si="4">SUM(I9:K9)</f>
        <v>4505291.0600000005</v>
      </c>
      <c r="O9" s="47"/>
    </row>
    <row r="10" spans="2:15" ht="63">
      <c r="B10" s="396"/>
      <c r="C10" s="396"/>
      <c r="D10" s="219" t="s">
        <v>478</v>
      </c>
      <c r="E10" s="46" t="s">
        <v>220</v>
      </c>
      <c r="F10" s="44" t="s">
        <v>98</v>
      </c>
      <c r="G10" s="44" t="s">
        <v>98</v>
      </c>
      <c r="H10" s="44" t="s">
        <v>98</v>
      </c>
      <c r="I10" s="232">
        <f>I20+I31</f>
        <v>105095.25200000001</v>
      </c>
      <c r="J10" s="232">
        <f t="shared" ref="J10:K10" si="5">J20+J31</f>
        <v>29542.446</v>
      </c>
      <c r="K10" s="232">
        <f t="shared" si="5"/>
        <v>0</v>
      </c>
      <c r="L10" s="232">
        <f t="shared" si="4"/>
        <v>134637.698</v>
      </c>
    </row>
    <row r="11" spans="2:15" ht="63">
      <c r="B11" s="396"/>
      <c r="C11" s="396"/>
      <c r="D11" s="220" t="s">
        <v>479</v>
      </c>
      <c r="E11" s="46" t="s">
        <v>221</v>
      </c>
      <c r="F11" s="44" t="s">
        <v>98</v>
      </c>
      <c r="G11" s="44" t="s">
        <v>98</v>
      </c>
      <c r="H11" s="44" t="s">
        <v>98</v>
      </c>
      <c r="I11" s="232">
        <f>I19</f>
        <v>0</v>
      </c>
      <c r="J11" s="232">
        <f>J19</f>
        <v>0</v>
      </c>
      <c r="K11" s="232">
        <f>K19</f>
        <v>0</v>
      </c>
      <c r="L11" s="232">
        <f t="shared" si="4"/>
        <v>0</v>
      </c>
    </row>
    <row r="12" spans="2:15" ht="63">
      <c r="B12" s="396"/>
      <c r="C12" s="396"/>
      <c r="D12" s="220" t="s">
        <v>475</v>
      </c>
      <c r="E12" s="46" t="s">
        <v>222</v>
      </c>
      <c r="F12" s="44" t="s">
        <v>98</v>
      </c>
      <c r="G12" s="44" t="s">
        <v>98</v>
      </c>
      <c r="H12" s="44" t="s">
        <v>98</v>
      </c>
      <c r="I12" s="232">
        <f>I17</f>
        <v>0</v>
      </c>
      <c r="J12" s="232">
        <f>J17</f>
        <v>0</v>
      </c>
      <c r="K12" s="232">
        <f>K17</f>
        <v>0</v>
      </c>
      <c r="L12" s="232">
        <f t="shared" si="4"/>
        <v>0</v>
      </c>
    </row>
    <row r="13" spans="2:15" ht="41.25" customHeight="1">
      <c r="B13" s="396"/>
      <c r="C13" s="396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2">
        <f>I24+I18</f>
        <v>14800</v>
      </c>
      <c r="J13" s="72">
        <f>J24+J18</f>
        <v>14800</v>
      </c>
      <c r="K13" s="72">
        <f>K24+K18</f>
        <v>14800</v>
      </c>
      <c r="L13" s="232">
        <f t="shared" si="4"/>
        <v>44400</v>
      </c>
      <c r="M13" s="50"/>
      <c r="N13" s="47"/>
    </row>
    <row r="14" spans="2:15" ht="47.25">
      <c r="B14" s="394" t="s">
        <v>46</v>
      </c>
      <c r="C14" s="394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2">
        <f>SUM(I16:I20)</f>
        <v>1520404.2149999999</v>
      </c>
      <c r="J14" s="72">
        <f>SUM(J16:J20)</f>
        <v>1441999.709</v>
      </c>
      <c r="K14" s="72">
        <f>SUM(K16:K20)</f>
        <v>1397723.763</v>
      </c>
      <c r="L14" s="232">
        <f t="shared" si="4"/>
        <v>4360127.6869999999</v>
      </c>
    </row>
    <row r="15" spans="2:15">
      <c r="B15" s="394"/>
      <c r="C15" s="394"/>
      <c r="D15" s="51" t="s">
        <v>99</v>
      </c>
      <c r="E15" s="53"/>
      <c r="F15" s="53"/>
      <c r="G15" s="53"/>
      <c r="H15" s="53"/>
      <c r="I15" s="72"/>
      <c r="J15" s="72"/>
      <c r="K15" s="72"/>
      <c r="L15" s="72"/>
    </row>
    <row r="16" spans="2:15" ht="63">
      <c r="B16" s="394"/>
      <c r="C16" s="394"/>
      <c r="D16" s="220" t="s">
        <v>474</v>
      </c>
      <c r="E16" s="54" t="s">
        <v>219</v>
      </c>
      <c r="F16" s="52" t="s">
        <v>98</v>
      </c>
      <c r="G16" s="52" t="s">
        <v>98</v>
      </c>
      <c r="H16" s="52" t="s">
        <v>98</v>
      </c>
      <c r="I16" s="72">
        <f>'пр 2 к ПП 1'!I164</f>
        <v>1400808.9629999998</v>
      </c>
      <c r="J16" s="72">
        <f>'пр 2 к ПП 1'!J164</f>
        <v>1397957.263</v>
      </c>
      <c r="K16" s="72">
        <f>'пр 2 к ПП 1'!K164</f>
        <v>1383223.763</v>
      </c>
      <c r="L16" s="232">
        <f t="shared" ref="L16:L20" si="6">SUM(I16:K16)</f>
        <v>4181989.9890000001</v>
      </c>
    </row>
    <row r="17" spans="2:12" ht="63">
      <c r="B17" s="394"/>
      <c r="C17" s="394"/>
      <c r="D17" s="220" t="s">
        <v>475</v>
      </c>
      <c r="E17" s="54" t="s">
        <v>222</v>
      </c>
      <c r="F17" s="52" t="s">
        <v>98</v>
      </c>
      <c r="G17" s="52" t="s">
        <v>98</v>
      </c>
      <c r="H17" s="52" t="s">
        <v>98</v>
      </c>
      <c r="I17" s="72">
        <f>'пр 2 к ПП 1'!I167</f>
        <v>0</v>
      </c>
      <c r="J17" s="72">
        <f>'пр 2 к ПП 1'!J167</f>
        <v>0</v>
      </c>
      <c r="K17" s="72">
        <f>'пр 2 к ПП 1'!K167</f>
        <v>0</v>
      </c>
      <c r="L17" s="232">
        <f t="shared" si="6"/>
        <v>0</v>
      </c>
    </row>
    <row r="18" spans="2:12" ht="31.5">
      <c r="B18" s="394"/>
      <c r="C18" s="394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2">
        <f>'пр 2 к ПП 1'!I168</f>
        <v>14500</v>
      </c>
      <c r="J18" s="72">
        <f>'пр 2 к ПП 1'!J168</f>
        <v>14500</v>
      </c>
      <c r="K18" s="72">
        <f>'пр 2 к ПП 1'!K168</f>
        <v>14500</v>
      </c>
      <c r="L18" s="232">
        <f t="shared" si="6"/>
        <v>43500</v>
      </c>
    </row>
    <row r="19" spans="2:12" ht="63">
      <c r="B19" s="394"/>
      <c r="C19" s="394"/>
      <c r="D19" s="220" t="s">
        <v>479</v>
      </c>
      <c r="E19" s="54" t="s">
        <v>221</v>
      </c>
      <c r="F19" s="52" t="s">
        <v>98</v>
      </c>
      <c r="G19" s="52" t="s">
        <v>98</v>
      </c>
      <c r="H19" s="52" t="s">
        <v>98</v>
      </c>
      <c r="I19" s="72">
        <f>'пр 2 к ПП 1'!I166</f>
        <v>0</v>
      </c>
      <c r="J19" s="72">
        <f>'пр 2 к ПП 1'!J166</f>
        <v>0</v>
      </c>
      <c r="K19" s="72">
        <f>'пр 2 к ПП 1'!K166</f>
        <v>0</v>
      </c>
      <c r="L19" s="232">
        <f t="shared" si="6"/>
        <v>0</v>
      </c>
    </row>
    <row r="20" spans="2:12" ht="63">
      <c r="B20" s="394"/>
      <c r="C20" s="394"/>
      <c r="D20" s="219" t="s">
        <v>478</v>
      </c>
      <c r="E20" s="54" t="s">
        <v>220</v>
      </c>
      <c r="F20" s="52" t="s">
        <v>98</v>
      </c>
      <c r="G20" s="52" t="s">
        <v>98</v>
      </c>
      <c r="H20" s="52" t="s">
        <v>98</v>
      </c>
      <c r="I20" s="72">
        <f>'пр 2 к ПП 1'!I165</f>
        <v>105095.25200000001</v>
      </c>
      <c r="J20" s="72">
        <f>'пр 2 к ПП 1'!J165</f>
        <v>29542.446</v>
      </c>
      <c r="K20" s="72">
        <f>'пр 2 к ПП 1'!K165</f>
        <v>0</v>
      </c>
      <c r="L20" s="232">
        <f t="shared" si="6"/>
        <v>134637.698</v>
      </c>
    </row>
    <row r="21" spans="2:12" ht="47.25" customHeight="1">
      <c r="B21" s="397" t="s">
        <v>226</v>
      </c>
      <c r="C21" s="397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2">
        <f>I23+I24</f>
        <v>8108.9999999999991</v>
      </c>
      <c r="J21" s="72">
        <f t="shared" ref="J21:L21" si="7">J23+J24</f>
        <v>8108.9999999999991</v>
      </c>
      <c r="K21" s="72">
        <f t="shared" si="7"/>
        <v>8108.9999999999991</v>
      </c>
      <c r="L21" s="72">
        <f t="shared" si="7"/>
        <v>24326.999999999996</v>
      </c>
    </row>
    <row r="22" spans="2:12">
      <c r="B22" s="398"/>
      <c r="C22" s="398"/>
      <c r="D22" s="51" t="s">
        <v>99</v>
      </c>
      <c r="E22" s="53"/>
      <c r="F22" s="53"/>
      <c r="G22" s="53"/>
      <c r="H22" s="53"/>
      <c r="I22" s="72"/>
      <c r="J22" s="72"/>
      <c r="K22" s="72"/>
      <c r="L22" s="72"/>
    </row>
    <row r="23" spans="2:12" ht="75.75" customHeight="1">
      <c r="B23" s="398"/>
      <c r="C23" s="398"/>
      <c r="D23" s="220" t="s">
        <v>474</v>
      </c>
      <c r="E23" s="54" t="s">
        <v>219</v>
      </c>
      <c r="F23" s="52" t="s">
        <v>98</v>
      </c>
      <c r="G23" s="52" t="s">
        <v>98</v>
      </c>
      <c r="H23" s="52" t="s">
        <v>98</v>
      </c>
      <c r="I23" s="72">
        <f>'пр 2 к ПП 2'!H34</f>
        <v>7808.9999999999991</v>
      </c>
      <c r="J23" s="72">
        <f>'пр 2 к ПП 2'!I34</f>
        <v>7808.9999999999991</v>
      </c>
      <c r="K23" s="72">
        <f>'пр 2 к ПП 2'!J34</f>
        <v>7808.9999999999991</v>
      </c>
      <c r="L23" s="232">
        <f>SUM(I23:K23)</f>
        <v>23426.999999999996</v>
      </c>
    </row>
    <row r="24" spans="2:12" ht="38.25" customHeight="1">
      <c r="B24" s="399"/>
      <c r="C24" s="399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2">
        <f>'пр 2 к ПП 2'!H35</f>
        <v>300</v>
      </c>
      <c r="J24" s="72">
        <f>'пр 2 к ПП 2'!I35</f>
        <v>300</v>
      </c>
      <c r="K24" s="72">
        <f>'пр 2 к ПП 2'!J35</f>
        <v>300</v>
      </c>
      <c r="L24" s="232">
        <f>SUM(I24:K24)</f>
        <v>900</v>
      </c>
    </row>
    <row r="25" spans="2:12" ht="47.25">
      <c r="B25" s="394" t="s">
        <v>228</v>
      </c>
      <c r="C25" s="394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2">
        <f>I27</f>
        <v>100931.357</v>
      </c>
      <c r="J25" s="72">
        <f t="shared" ref="J25:L25" si="8">J27</f>
        <v>99471.357000000004</v>
      </c>
      <c r="K25" s="72">
        <f t="shared" si="8"/>
        <v>99471.357000000004</v>
      </c>
      <c r="L25" s="72">
        <f t="shared" si="8"/>
        <v>299874.071</v>
      </c>
    </row>
    <row r="26" spans="2:12">
      <c r="B26" s="394"/>
      <c r="C26" s="394"/>
      <c r="D26" s="51" t="s">
        <v>99</v>
      </c>
      <c r="E26" s="53"/>
      <c r="F26" s="53"/>
      <c r="G26" s="53"/>
      <c r="H26" s="53"/>
      <c r="I26" s="72"/>
      <c r="J26" s="72"/>
      <c r="K26" s="72"/>
      <c r="L26" s="232"/>
    </row>
    <row r="27" spans="2:12" ht="63">
      <c r="B27" s="394"/>
      <c r="C27" s="394"/>
      <c r="D27" s="220" t="s">
        <v>474</v>
      </c>
      <c r="E27" s="54" t="s">
        <v>219</v>
      </c>
      <c r="F27" s="52" t="s">
        <v>98</v>
      </c>
      <c r="G27" s="52" t="s">
        <v>98</v>
      </c>
      <c r="H27" s="52" t="s">
        <v>98</v>
      </c>
      <c r="I27" s="72">
        <f>'пр 2 к ПП 3'!H21</f>
        <v>100931.357</v>
      </c>
      <c r="J27" s="72">
        <f>'пр 2 к ПП 3'!I21</f>
        <v>99471.357000000004</v>
      </c>
      <c r="K27" s="72">
        <f>'пр 2 к ПП 3'!J21</f>
        <v>99471.357000000004</v>
      </c>
      <c r="L27" s="232">
        <f>SUM(I27:K27)</f>
        <v>299874.071</v>
      </c>
    </row>
    <row r="28" spans="2:12" ht="47.25">
      <c r="B28" s="394" t="s">
        <v>400</v>
      </c>
      <c r="C28" s="394" t="s">
        <v>401</v>
      </c>
      <c r="D28" s="150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2">
        <f>I31</f>
        <v>0</v>
      </c>
      <c r="J28" s="72">
        <f t="shared" ref="J28:L28" si="9">J31</f>
        <v>0</v>
      </c>
      <c r="K28" s="72">
        <f t="shared" si="9"/>
        <v>0</v>
      </c>
      <c r="L28" s="72">
        <f t="shared" si="9"/>
        <v>0</v>
      </c>
    </row>
    <row r="29" spans="2:12">
      <c r="B29" s="394"/>
      <c r="C29" s="394"/>
      <c r="D29" s="150" t="s">
        <v>99</v>
      </c>
      <c r="E29" s="53"/>
      <c r="F29" s="53"/>
      <c r="G29" s="53"/>
      <c r="H29" s="53"/>
      <c r="I29" s="72"/>
      <c r="J29" s="72"/>
      <c r="K29" s="72"/>
      <c r="L29" s="232"/>
    </row>
    <row r="30" spans="2:12" ht="63">
      <c r="B30" s="394"/>
      <c r="C30" s="394"/>
      <c r="D30" s="242" t="s">
        <v>474</v>
      </c>
      <c r="E30" s="54" t="s">
        <v>219</v>
      </c>
      <c r="F30" s="52" t="s">
        <v>98</v>
      </c>
      <c r="G30" s="52" t="s">
        <v>98</v>
      </c>
      <c r="H30" s="52" t="s">
        <v>98</v>
      </c>
      <c r="I30" s="72">
        <f>'ОМ пр'!H9</f>
        <v>0</v>
      </c>
      <c r="J30" s="72">
        <f>'ОМ пр'!I9</f>
        <v>0</v>
      </c>
      <c r="K30" s="72">
        <f>'ОМ пр'!J9</f>
        <v>0</v>
      </c>
      <c r="L30" s="72">
        <f>'ОМ пр'!K9</f>
        <v>0</v>
      </c>
    </row>
    <row r="31" spans="2:12" ht="63">
      <c r="B31" s="394"/>
      <c r="C31" s="394"/>
      <c r="D31" s="219" t="s">
        <v>478</v>
      </c>
      <c r="E31" s="54" t="s">
        <v>220</v>
      </c>
      <c r="F31" s="52" t="s">
        <v>98</v>
      </c>
      <c r="G31" s="52" t="s">
        <v>98</v>
      </c>
      <c r="H31" s="52" t="s">
        <v>98</v>
      </c>
      <c r="I31" s="72">
        <f>'ОМ пр'!H6+'ОМ пр'!H7+'ОМ пр'!H8</f>
        <v>0</v>
      </c>
      <c r="J31" s="72">
        <f>'ОМ пр'!I6+'ОМ пр'!I7</f>
        <v>0</v>
      </c>
      <c r="K31" s="72">
        <f>'ОМ пр'!J6+'ОМ пр'!J7</f>
        <v>0</v>
      </c>
      <c r="L31" s="72">
        <f>'ОМ пр'!K6+'ОМ пр'!K7</f>
        <v>0</v>
      </c>
    </row>
  </sheetData>
  <mergeCells count="17"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  <mergeCell ref="I1:L1"/>
    <mergeCell ref="B2:L2"/>
    <mergeCell ref="B5:B6"/>
    <mergeCell ref="C5:C6"/>
    <mergeCell ref="D5:D6"/>
    <mergeCell ref="E5:H5"/>
    <mergeCell ref="I5:L5"/>
  </mergeCells>
  <pageMargins left="1.1811023622047245" right="0.11811023622047245" top="0.78740157480314965" bottom="0.78740157480314965" header="0.31496062992125984" footer="0.31496062992125984"/>
  <pageSetup paperSize="9" scale="69" fitToHeight="2" orientation="landscape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50"/>
  <sheetViews>
    <sheetView topLeftCell="B1" zoomScale="75" zoomScaleNormal="75" zoomScaleSheetLayoutView="96" workbookViewId="0">
      <selection activeCell="K16" sqref="K16"/>
    </sheetView>
  </sheetViews>
  <sheetFormatPr defaultRowHeight="15"/>
  <cols>
    <col min="1" max="1" width="4.5" style="55" hidden="1" customWidth="1"/>
    <col min="2" max="2" width="17" style="55" customWidth="1"/>
    <col min="3" max="3" width="24.25" style="55" customWidth="1"/>
    <col min="4" max="4" width="32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15.75">
      <c r="D1" s="56"/>
      <c r="E1" s="402" t="s">
        <v>362</v>
      </c>
      <c r="F1" s="402"/>
      <c r="G1" s="402"/>
      <c r="H1" s="402"/>
    </row>
    <row r="2" spans="1:8" ht="15.75">
      <c r="D2" s="56"/>
      <c r="E2" s="340"/>
      <c r="F2" s="340"/>
      <c r="G2" s="340"/>
      <c r="H2" s="340"/>
    </row>
    <row r="3" spans="1:8" ht="51" customHeight="1">
      <c r="B3" s="403" t="s">
        <v>236</v>
      </c>
      <c r="C3" s="403"/>
      <c r="D3" s="403"/>
      <c r="E3" s="403"/>
      <c r="F3" s="403"/>
      <c r="G3" s="403"/>
      <c r="H3" s="403"/>
    </row>
    <row r="4" spans="1:8" ht="15.75">
      <c r="B4" s="61"/>
      <c r="C4" s="61"/>
      <c r="D4" s="61"/>
      <c r="E4" s="346">
        <f>'пр 6 к Пор'!I7</f>
        <v>1629444.5719999999</v>
      </c>
      <c r="F4" s="346">
        <f>'пр 6 к Пор'!J7</f>
        <v>1549580.0660000001</v>
      </c>
      <c r="G4" s="346">
        <f>'пр 6 к Пор'!K7</f>
        <v>1505304.12</v>
      </c>
      <c r="H4" s="61"/>
    </row>
    <row r="5" spans="1:8" ht="15.75">
      <c r="B5" s="60"/>
      <c r="C5" s="60"/>
      <c r="D5" s="61"/>
      <c r="E5" s="298">
        <f>E4-E9</f>
        <v>0</v>
      </c>
      <c r="F5" s="298">
        <f t="shared" ref="F5:G5" si="0">F4-F9</f>
        <v>0</v>
      </c>
      <c r="G5" s="298">
        <f t="shared" si="0"/>
        <v>0</v>
      </c>
      <c r="H5" s="159" t="s">
        <v>56</v>
      </c>
    </row>
    <row r="6" spans="1:8" ht="15.75">
      <c r="A6" s="378" t="s">
        <v>55</v>
      </c>
      <c r="B6" s="401" t="s">
        <v>143</v>
      </c>
      <c r="C6" s="401" t="s">
        <v>231</v>
      </c>
      <c r="D6" s="397" t="s">
        <v>232</v>
      </c>
      <c r="E6" s="401"/>
      <c r="F6" s="401"/>
      <c r="G6" s="401"/>
      <c r="H6" s="401"/>
    </row>
    <row r="7" spans="1:8" ht="31.5">
      <c r="A7" s="378"/>
      <c r="B7" s="401"/>
      <c r="C7" s="401"/>
      <c r="D7" s="398"/>
      <c r="E7" s="343" t="s">
        <v>204</v>
      </c>
      <c r="F7" s="343" t="s">
        <v>572</v>
      </c>
      <c r="G7" s="343" t="s">
        <v>600</v>
      </c>
      <c r="H7" s="57" t="s">
        <v>215</v>
      </c>
    </row>
    <row r="8" spans="1:8" ht="15.7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</row>
    <row r="9" spans="1:8" ht="15.75">
      <c r="A9" s="404">
        <v>1</v>
      </c>
      <c r="B9" s="400" t="s">
        <v>216</v>
      </c>
      <c r="C9" s="401" t="s">
        <v>233</v>
      </c>
      <c r="D9" s="341" t="s">
        <v>234</v>
      </c>
      <c r="E9" s="342">
        <f>E11+E12+E13+E14+E15</f>
        <v>1629444.5719999997</v>
      </c>
      <c r="F9" s="342">
        <f t="shared" ref="F9:G9" si="1">F11+F12+F13+F14+F15</f>
        <v>1549580.0660000001</v>
      </c>
      <c r="G9" s="342">
        <f t="shared" si="1"/>
        <v>1505304.12</v>
      </c>
      <c r="H9" s="342">
        <f t="shared" ref="H9:H36" si="2">SUM(E9:G9)</f>
        <v>4684328.7579999994</v>
      </c>
    </row>
    <row r="10" spans="1:8" ht="15.75">
      <c r="A10" s="405"/>
      <c r="B10" s="400"/>
      <c r="C10" s="401"/>
      <c r="D10" s="58" t="s">
        <v>65</v>
      </c>
      <c r="E10" s="72"/>
      <c r="F10" s="234"/>
      <c r="G10" s="234"/>
      <c r="H10" s="233">
        <f t="shared" si="2"/>
        <v>0</v>
      </c>
    </row>
    <row r="11" spans="1:8" ht="18.75">
      <c r="A11" s="405"/>
      <c r="B11" s="400"/>
      <c r="C11" s="401"/>
      <c r="D11" s="23" t="s">
        <v>106</v>
      </c>
      <c r="E11" s="233">
        <f>E18+E32+E39+E25</f>
        <v>19533.733</v>
      </c>
      <c r="F11" s="233">
        <f t="shared" ref="F11:G11" si="3">F18+F32+F39+F25</f>
        <v>18886.780999999999</v>
      </c>
      <c r="G11" s="233">
        <f t="shared" si="3"/>
        <v>9077.35</v>
      </c>
      <c r="H11" s="233">
        <f t="shared" si="2"/>
        <v>47497.863999999994</v>
      </c>
    </row>
    <row r="12" spans="1:8" ht="18.75">
      <c r="A12" s="405"/>
      <c r="B12" s="400"/>
      <c r="C12" s="401"/>
      <c r="D12" s="38" t="s">
        <v>108</v>
      </c>
      <c r="E12" s="233">
        <f>E19+E26</f>
        <v>630812.96699999995</v>
      </c>
      <c r="F12" s="233">
        <f>F19+F26</f>
        <v>628608.21900000016</v>
      </c>
      <c r="G12" s="233">
        <f>G19+G26</f>
        <v>623684.15</v>
      </c>
      <c r="H12" s="233">
        <f t="shared" si="2"/>
        <v>1883105.3360000001</v>
      </c>
    </row>
    <row r="13" spans="1:8" ht="15.75">
      <c r="A13" s="405"/>
      <c r="B13" s="400"/>
      <c r="C13" s="401"/>
      <c r="D13" s="38" t="s">
        <v>105</v>
      </c>
      <c r="E13" s="233">
        <f t="shared" ref="E13:G14" si="4">E20+E27+E34</f>
        <v>979097.87199999986</v>
      </c>
      <c r="F13" s="233">
        <f t="shared" si="4"/>
        <v>902085.06599999988</v>
      </c>
      <c r="G13" s="233">
        <f t="shared" si="4"/>
        <v>872542.62</v>
      </c>
      <c r="H13" s="233">
        <f t="shared" si="2"/>
        <v>2753725.5579999997</v>
      </c>
    </row>
    <row r="14" spans="1:8" ht="34.5">
      <c r="A14" s="405"/>
      <c r="B14" s="400"/>
      <c r="C14" s="401"/>
      <c r="D14" s="24" t="s">
        <v>107</v>
      </c>
      <c r="E14" s="233">
        <f t="shared" si="4"/>
        <v>0</v>
      </c>
      <c r="F14" s="233">
        <f t="shared" si="4"/>
        <v>0</v>
      </c>
      <c r="G14" s="233">
        <f t="shared" si="4"/>
        <v>0</v>
      </c>
      <c r="H14" s="233">
        <f t="shared" si="2"/>
        <v>0</v>
      </c>
    </row>
    <row r="15" spans="1:8" ht="15.75">
      <c r="A15" s="406"/>
      <c r="B15" s="400"/>
      <c r="C15" s="401"/>
      <c r="D15" s="38" t="s">
        <v>69</v>
      </c>
      <c r="E15" s="233">
        <f>E22+E29+E36+E43</f>
        <v>0</v>
      </c>
      <c r="F15" s="233">
        <f t="shared" ref="F15:G15" si="5">F22+F29+F36+F43</f>
        <v>0</v>
      </c>
      <c r="G15" s="233">
        <f t="shared" si="5"/>
        <v>0</v>
      </c>
      <c r="H15" s="233">
        <f t="shared" si="2"/>
        <v>0</v>
      </c>
    </row>
    <row r="16" spans="1:8" ht="15.75">
      <c r="A16" s="408"/>
      <c r="B16" s="400" t="s">
        <v>46</v>
      </c>
      <c r="C16" s="401" t="s">
        <v>225</v>
      </c>
      <c r="D16" s="341" t="s">
        <v>234</v>
      </c>
      <c r="E16" s="342">
        <f>SUM(E18:E22)</f>
        <v>1520404.2149999999</v>
      </c>
      <c r="F16" s="342">
        <f>SUM(F18:F22)</f>
        <v>1441999.709</v>
      </c>
      <c r="G16" s="342">
        <f>SUM(G18:G22)</f>
        <v>1397723.763</v>
      </c>
      <c r="H16" s="342">
        <f t="shared" si="2"/>
        <v>4360127.6869999999</v>
      </c>
    </row>
    <row r="17" spans="1:8" ht="15.75">
      <c r="A17" s="409"/>
      <c r="B17" s="400"/>
      <c r="C17" s="401"/>
      <c r="D17" s="58" t="s">
        <v>65</v>
      </c>
      <c r="E17" s="234"/>
      <c r="F17" s="234"/>
      <c r="G17" s="234"/>
      <c r="H17" s="233">
        <f t="shared" si="2"/>
        <v>0</v>
      </c>
    </row>
    <row r="18" spans="1:8" ht="18.75">
      <c r="A18" s="409"/>
      <c r="B18" s="400"/>
      <c r="C18" s="401"/>
      <c r="D18" s="23" t="s">
        <v>106</v>
      </c>
      <c r="E18" s="233">
        <f>'пр 2 к ПП 1'!I163</f>
        <v>19533.733</v>
      </c>
      <c r="F18" s="233">
        <f>'пр 2 к ПП 1'!J163</f>
        <v>18886.780999999999</v>
      </c>
      <c r="G18" s="233">
        <f>'пр 2 к ПП 1'!K163</f>
        <v>9077.35</v>
      </c>
      <c r="H18" s="233">
        <f t="shared" si="2"/>
        <v>47497.863999999994</v>
      </c>
    </row>
    <row r="19" spans="1:8" ht="18.75">
      <c r="A19" s="409"/>
      <c r="B19" s="400"/>
      <c r="C19" s="401"/>
      <c r="D19" s="38" t="s">
        <v>108</v>
      </c>
      <c r="E19" s="233">
        <f>'пр 2 к ПП 1'!I160</f>
        <v>623303.96699999995</v>
      </c>
      <c r="F19" s="233">
        <f>'пр 2 к ПП 1'!J160</f>
        <v>621099.21900000016</v>
      </c>
      <c r="G19" s="233">
        <f>'пр 2 к ПП 1'!K160</f>
        <v>616175.15</v>
      </c>
      <c r="H19" s="233">
        <f t="shared" si="2"/>
        <v>1860578.3360000001</v>
      </c>
    </row>
    <row r="20" spans="1:8" ht="15.75">
      <c r="A20" s="409"/>
      <c r="B20" s="400"/>
      <c r="C20" s="401"/>
      <c r="D20" s="38" t="s">
        <v>105</v>
      </c>
      <c r="E20" s="233">
        <f>'пр 2 к ПП 1'!I161</f>
        <v>877566.5149999999</v>
      </c>
      <c r="F20" s="233">
        <f>'пр 2 к ПП 1'!J161</f>
        <v>802013.70899999992</v>
      </c>
      <c r="G20" s="233">
        <f>'пр 2 к ПП 1'!K161</f>
        <v>772471.26300000004</v>
      </c>
      <c r="H20" s="233">
        <f t="shared" si="2"/>
        <v>2452051.4869999997</v>
      </c>
    </row>
    <row r="21" spans="1:8" ht="34.5">
      <c r="A21" s="409"/>
      <c r="B21" s="400"/>
      <c r="C21" s="401"/>
      <c r="D21" s="24" t="s">
        <v>107</v>
      </c>
      <c r="E21" s="233">
        <v>0</v>
      </c>
      <c r="F21" s="233">
        <v>0</v>
      </c>
      <c r="G21" s="233">
        <v>0</v>
      </c>
      <c r="H21" s="233">
        <f t="shared" si="2"/>
        <v>0</v>
      </c>
    </row>
    <row r="22" spans="1:8" ht="15.75">
      <c r="A22" s="410"/>
      <c r="B22" s="400"/>
      <c r="C22" s="401"/>
      <c r="D22" s="38" t="s">
        <v>69</v>
      </c>
      <c r="E22" s="233">
        <f>'пр 2 к ПП 1'!I162</f>
        <v>0</v>
      </c>
      <c r="F22" s="233">
        <f>'пр 2 к ПП 1'!J162</f>
        <v>0</v>
      </c>
      <c r="G22" s="233">
        <f>'пр 2 к ПП 1'!K162</f>
        <v>0</v>
      </c>
      <c r="H22" s="233">
        <f t="shared" si="2"/>
        <v>0</v>
      </c>
    </row>
    <row r="23" spans="1:8" ht="15.75">
      <c r="A23" s="408"/>
      <c r="B23" s="400" t="s">
        <v>226</v>
      </c>
      <c r="C23" s="401" t="s">
        <v>227</v>
      </c>
      <c r="D23" s="341" t="s">
        <v>234</v>
      </c>
      <c r="E23" s="342">
        <f>SUM(E25:E29)</f>
        <v>8108.9999999999991</v>
      </c>
      <c r="F23" s="342">
        <f>SUM(F25:F29)</f>
        <v>8108.9999999999991</v>
      </c>
      <c r="G23" s="342">
        <f>SUM(G25:G29)</f>
        <v>8108.9999999999991</v>
      </c>
      <c r="H23" s="342">
        <f t="shared" si="2"/>
        <v>24326.999999999996</v>
      </c>
    </row>
    <row r="24" spans="1:8" ht="15.75">
      <c r="A24" s="409"/>
      <c r="B24" s="400"/>
      <c r="C24" s="401"/>
      <c r="D24" s="58" t="s">
        <v>65</v>
      </c>
      <c r="E24" s="233"/>
      <c r="F24" s="234"/>
      <c r="G24" s="234"/>
      <c r="H24" s="233">
        <f t="shared" si="2"/>
        <v>0</v>
      </c>
    </row>
    <row r="25" spans="1:8" ht="18.75">
      <c r="A25" s="409"/>
      <c r="B25" s="400"/>
      <c r="C25" s="401"/>
      <c r="D25" s="23" t="s">
        <v>106</v>
      </c>
      <c r="E25" s="233">
        <f>'пр 2 к ПП 2'!H28</f>
        <v>0</v>
      </c>
      <c r="F25" s="233">
        <f>'пр 2 к ПП 2'!I28</f>
        <v>0</v>
      </c>
      <c r="G25" s="233">
        <f>'пр 2 к ПП 2'!J28</f>
        <v>0</v>
      </c>
      <c r="H25" s="233">
        <f t="shared" si="2"/>
        <v>0</v>
      </c>
    </row>
    <row r="26" spans="1:8" ht="18.75">
      <c r="A26" s="409"/>
      <c r="B26" s="400"/>
      <c r="C26" s="401"/>
      <c r="D26" s="38" t="s">
        <v>108</v>
      </c>
      <c r="E26" s="233">
        <f>'пр 2 к ПП 2'!H29</f>
        <v>7508.9999999999991</v>
      </c>
      <c r="F26" s="233">
        <f>'пр 2 к ПП 2'!I29</f>
        <v>7508.9999999999991</v>
      </c>
      <c r="G26" s="233">
        <f>'пр 2 к ПП 2'!J29</f>
        <v>7508.9999999999991</v>
      </c>
      <c r="H26" s="233">
        <f t="shared" si="2"/>
        <v>22526.999999999996</v>
      </c>
    </row>
    <row r="27" spans="1:8" ht="15.75">
      <c r="A27" s="409"/>
      <c r="B27" s="400"/>
      <c r="C27" s="401"/>
      <c r="D27" s="38" t="s">
        <v>105</v>
      </c>
      <c r="E27" s="233">
        <f>'пр 2 к ПП 2'!H30</f>
        <v>600</v>
      </c>
      <c r="F27" s="233">
        <f>'пр 2 к ПП 2'!I30</f>
        <v>600</v>
      </c>
      <c r="G27" s="233">
        <f>'пр 2 к ПП 2'!J30</f>
        <v>600</v>
      </c>
      <c r="H27" s="233">
        <f t="shared" si="2"/>
        <v>1800</v>
      </c>
    </row>
    <row r="28" spans="1:8" ht="34.5">
      <c r="A28" s="409"/>
      <c r="B28" s="400"/>
      <c r="C28" s="401"/>
      <c r="D28" s="24" t="s">
        <v>107</v>
      </c>
      <c r="E28" s="233">
        <v>0</v>
      </c>
      <c r="F28" s="233">
        <v>0</v>
      </c>
      <c r="G28" s="233">
        <v>0</v>
      </c>
      <c r="H28" s="233">
        <f t="shared" si="2"/>
        <v>0</v>
      </c>
    </row>
    <row r="29" spans="1:8" ht="15.75">
      <c r="A29" s="410"/>
      <c r="B29" s="400"/>
      <c r="C29" s="401"/>
      <c r="D29" s="38" t="s">
        <v>69</v>
      </c>
      <c r="E29" s="233">
        <v>0</v>
      </c>
      <c r="F29" s="233">
        <v>0</v>
      </c>
      <c r="G29" s="233">
        <v>0</v>
      </c>
      <c r="H29" s="233">
        <f t="shared" si="2"/>
        <v>0</v>
      </c>
    </row>
    <row r="30" spans="1:8" ht="15.75">
      <c r="A30" s="408"/>
      <c r="B30" s="400" t="s">
        <v>228</v>
      </c>
      <c r="C30" s="401" t="s">
        <v>229</v>
      </c>
      <c r="D30" s="341" t="s">
        <v>234</v>
      </c>
      <c r="E30" s="342">
        <f>SUM(E32:E36)</f>
        <v>100931.357</v>
      </c>
      <c r="F30" s="342">
        <f>SUM(F32:F36)</f>
        <v>99471.357000000004</v>
      </c>
      <c r="G30" s="342">
        <f>SUM(G32:G36)</f>
        <v>99471.357000000004</v>
      </c>
      <c r="H30" s="342">
        <f t="shared" si="2"/>
        <v>299874.071</v>
      </c>
    </row>
    <row r="31" spans="1:8" ht="15.75">
      <c r="A31" s="409"/>
      <c r="B31" s="400"/>
      <c r="C31" s="401"/>
      <c r="D31" s="58" t="s">
        <v>65</v>
      </c>
      <c r="E31" s="233"/>
      <c r="F31" s="234"/>
      <c r="G31" s="234"/>
      <c r="H31" s="233">
        <f t="shared" si="2"/>
        <v>0</v>
      </c>
    </row>
    <row r="32" spans="1:8" ht="18.75">
      <c r="A32" s="409"/>
      <c r="B32" s="400"/>
      <c r="C32" s="401"/>
      <c r="D32" s="23" t="s">
        <v>106</v>
      </c>
      <c r="E32" s="233">
        <v>0</v>
      </c>
      <c r="F32" s="233">
        <v>0</v>
      </c>
      <c r="G32" s="233">
        <v>0</v>
      </c>
      <c r="H32" s="233">
        <f t="shared" si="2"/>
        <v>0</v>
      </c>
    </row>
    <row r="33" spans="1:8" ht="18.75">
      <c r="A33" s="409"/>
      <c r="B33" s="400"/>
      <c r="C33" s="401"/>
      <c r="D33" s="38" t="s">
        <v>108</v>
      </c>
      <c r="E33" s="233">
        <v>0</v>
      </c>
      <c r="F33" s="233">
        <v>0</v>
      </c>
      <c r="G33" s="233">
        <v>0</v>
      </c>
      <c r="H33" s="233">
        <f t="shared" si="2"/>
        <v>0</v>
      </c>
    </row>
    <row r="34" spans="1:8" ht="15.75">
      <c r="A34" s="409"/>
      <c r="B34" s="400"/>
      <c r="C34" s="401"/>
      <c r="D34" s="38" t="s">
        <v>105</v>
      </c>
      <c r="E34" s="233">
        <f>'пр 2 к ПП 3'!H21</f>
        <v>100931.357</v>
      </c>
      <c r="F34" s="233">
        <f>'пр 2 к ПП 3'!I21</f>
        <v>99471.357000000004</v>
      </c>
      <c r="G34" s="233">
        <f>'пр 2 к ПП 3'!J21</f>
        <v>99471.357000000004</v>
      </c>
      <c r="H34" s="233">
        <f t="shared" si="2"/>
        <v>299874.071</v>
      </c>
    </row>
    <row r="35" spans="1:8" ht="34.5">
      <c r="A35" s="409"/>
      <c r="B35" s="400"/>
      <c r="C35" s="401"/>
      <c r="D35" s="24" t="s">
        <v>107</v>
      </c>
      <c r="E35" s="233">
        <v>0</v>
      </c>
      <c r="F35" s="233">
        <v>0</v>
      </c>
      <c r="G35" s="233">
        <v>0</v>
      </c>
      <c r="H35" s="233">
        <f t="shared" si="2"/>
        <v>0</v>
      </c>
    </row>
    <row r="36" spans="1:8" ht="15.75">
      <c r="A36" s="410"/>
      <c r="B36" s="400"/>
      <c r="C36" s="401"/>
      <c r="D36" s="38" t="s">
        <v>69</v>
      </c>
      <c r="E36" s="233">
        <v>0</v>
      </c>
      <c r="F36" s="233">
        <v>0</v>
      </c>
      <c r="G36" s="233">
        <v>0</v>
      </c>
      <c r="H36" s="233">
        <f t="shared" si="2"/>
        <v>0</v>
      </c>
    </row>
    <row r="37" spans="1:8" ht="15.75">
      <c r="A37" s="408"/>
      <c r="B37" s="400" t="s">
        <v>378</v>
      </c>
      <c r="C37" s="401" t="s">
        <v>378</v>
      </c>
      <c r="D37" s="341" t="s">
        <v>234</v>
      </c>
      <c r="E37" s="342">
        <f>SUM(E39:E43)</f>
        <v>0</v>
      </c>
      <c r="F37" s="342">
        <f>SUM(F39:F43)</f>
        <v>0</v>
      </c>
      <c r="G37" s="342">
        <f>SUM(G39:G43)</f>
        <v>0</v>
      </c>
      <c r="H37" s="342">
        <f t="shared" ref="H37:H43" si="6">SUM(E37:G37)</f>
        <v>0</v>
      </c>
    </row>
    <row r="38" spans="1:8" ht="15.75">
      <c r="A38" s="409"/>
      <c r="B38" s="400"/>
      <c r="C38" s="401"/>
      <c r="D38" s="58" t="s">
        <v>65</v>
      </c>
      <c r="E38" s="233"/>
      <c r="F38" s="234"/>
      <c r="G38" s="234"/>
      <c r="H38" s="233">
        <f t="shared" si="6"/>
        <v>0</v>
      </c>
    </row>
    <row r="39" spans="1:8" ht="18.75">
      <c r="A39" s="409"/>
      <c r="B39" s="400"/>
      <c r="C39" s="401"/>
      <c r="D39" s="23" t="s">
        <v>106</v>
      </c>
      <c r="E39" s="233">
        <v>0</v>
      </c>
      <c r="F39" s="233">
        <v>0</v>
      </c>
      <c r="G39" s="233">
        <v>0</v>
      </c>
      <c r="H39" s="233">
        <f t="shared" si="6"/>
        <v>0</v>
      </c>
    </row>
    <row r="40" spans="1:8" ht="18.75">
      <c r="A40" s="409"/>
      <c r="B40" s="400"/>
      <c r="C40" s="401"/>
      <c r="D40" s="157" t="s">
        <v>108</v>
      </c>
      <c r="E40" s="233">
        <v>0</v>
      </c>
      <c r="F40" s="233">
        <v>0</v>
      </c>
      <c r="G40" s="233">
        <v>0</v>
      </c>
      <c r="H40" s="233">
        <f t="shared" si="6"/>
        <v>0</v>
      </c>
    </row>
    <row r="41" spans="1:8" ht="15.75">
      <c r="A41" s="409"/>
      <c r="B41" s="400"/>
      <c r="C41" s="401"/>
      <c r="D41" s="157" t="s">
        <v>105</v>
      </c>
      <c r="E41" s="233">
        <v>0</v>
      </c>
      <c r="F41" s="233">
        <v>0</v>
      </c>
      <c r="G41" s="233">
        <v>0</v>
      </c>
      <c r="H41" s="233">
        <f t="shared" si="6"/>
        <v>0</v>
      </c>
    </row>
    <row r="42" spans="1:8" ht="34.5">
      <c r="A42" s="409"/>
      <c r="B42" s="400"/>
      <c r="C42" s="401"/>
      <c r="D42" s="24" t="s">
        <v>107</v>
      </c>
      <c r="E42" s="233">
        <v>0</v>
      </c>
      <c r="F42" s="233">
        <v>0</v>
      </c>
      <c r="G42" s="233">
        <v>0</v>
      </c>
      <c r="H42" s="233">
        <f t="shared" si="6"/>
        <v>0</v>
      </c>
    </row>
    <row r="43" spans="1:8" ht="15.75">
      <c r="A43" s="410"/>
      <c r="B43" s="400"/>
      <c r="C43" s="401"/>
      <c r="D43" s="157" t="s">
        <v>69</v>
      </c>
      <c r="E43" s="233">
        <f>'ОМ пр'!H10</f>
        <v>0</v>
      </c>
      <c r="F43" s="233">
        <f>'ОМ пр'!I10</f>
        <v>0</v>
      </c>
      <c r="G43" s="233">
        <f>'ОМ пр'!J10</f>
        <v>0</v>
      </c>
      <c r="H43" s="233">
        <f t="shared" si="6"/>
        <v>0</v>
      </c>
    </row>
    <row r="44" spans="1:8" ht="15.75">
      <c r="A44" s="158"/>
      <c r="B44" s="159"/>
      <c r="C44" s="159"/>
      <c r="D44" s="160"/>
      <c r="E44" s="161"/>
      <c r="F44" s="161"/>
      <c r="G44" s="161"/>
      <c r="H44" s="161"/>
    </row>
    <row r="45" spans="1:8" s="17" customFormat="1" ht="18.75">
      <c r="A45" s="407" t="s">
        <v>109</v>
      </c>
      <c r="B45" s="407"/>
      <c r="C45" s="407"/>
      <c r="D45" s="407"/>
      <c r="E45" s="407"/>
      <c r="F45" s="407"/>
      <c r="G45" s="407"/>
      <c r="H45" s="407"/>
    </row>
    <row r="46" spans="1:8" s="17" customFormat="1" ht="18.75">
      <c r="A46" s="407" t="s">
        <v>147</v>
      </c>
      <c r="B46" s="407"/>
      <c r="C46" s="407"/>
      <c r="D46" s="407"/>
      <c r="E46" s="407"/>
      <c r="F46" s="407"/>
      <c r="G46" s="407"/>
      <c r="H46" s="407"/>
    </row>
    <row r="54" spans="11:11">
      <c r="K54" s="55" t="s">
        <v>235</v>
      </c>
    </row>
    <row r="150" spans="13:13" ht="15.75">
      <c r="M150" s="56"/>
    </row>
  </sheetData>
  <mergeCells count="24">
    <mergeCell ref="A9:A15"/>
    <mergeCell ref="A6:A7"/>
    <mergeCell ref="A45:H45"/>
    <mergeCell ref="A46:H46"/>
    <mergeCell ref="B30:B36"/>
    <mergeCell ref="C30:C36"/>
    <mergeCell ref="A30:A36"/>
    <mergeCell ref="A23:A29"/>
    <mergeCell ref="A16:A22"/>
    <mergeCell ref="B9:B15"/>
    <mergeCell ref="C9:C15"/>
    <mergeCell ref="B16:B22"/>
    <mergeCell ref="C16:C22"/>
    <mergeCell ref="B23:B29"/>
    <mergeCell ref="C23:C29"/>
    <mergeCell ref="A37:A43"/>
    <mergeCell ref="B37:B43"/>
    <mergeCell ref="C37:C43"/>
    <mergeCell ref="E1:H1"/>
    <mergeCell ref="B3:H3"/>
    <mergeCell ref="B6:B7"/>
    <mergeCell ref="C6:C7"/>
    <mergeCell ref="D6:D7"/>
    <mergeCell ref="E6:H6"/>
  </mergeCells>
  <printOptions horizontalCentered="1"/>
  <pageMargins left="0.9055118110236221" right="0.31496062992125984" top="0.78740157480314965" bottom="0" header="0.31496062992125984" footer="0.31496062992125984"/>
  <pageSetup paperSize="9" scale="64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B2:R179"/>
  <sheetViews>
    <sheetView zoomScale="80" zoomScaleNormal="80" zoomScaleSheetLayoutView="50" workbookViewId="0">
      <pane xSplit="8" ySplit="8" topLeftCell="I45" activePane="bottomRight" state="frozen"/>
      <selection pane="topRight" activeCell="I1" sqref="I1"/>
      <selection pane="bottomLeft" activeCell="A9" sqref="A9"/>
      <selection pane="bottomRight" activeCell="I5" sqref="I5"/>
    </sheetView>
  </sheetViews>
  <sheetFormatPr defaultRowHeight="15.75"/>
  <cols>
    <col min="1" max="1" width="9" style="56"/>
    <col min="2" max="2" width="7.375" style="111" customWidth="1"/>
    <col min="3" max="3" width="61.5" style="106" customWidth="1"/>
    <col min="4" max="4" width="19.125" style="114" customWidth="1"/>
    <col min="5" max="6" width="9" style="114"/>
    <col min="7" max="7" width="12" style="111" customWidth="1"/>
    <col min="8" max="8" width="9" style="114"/>
    <col min="9" max="12" width="15.625" style="56" customWidth="1"/>
    <col min="13" max="13" width="30.75" style="56" customWidth="1"/>
    <col min="14" max="14" width="10.5" style="56" customWidth="1"/>
    <col min="15" max="15" width="20" style="56" customWidth="1"/>
    <col min="16" max="16" width="18.5" style="56" customWidth="1"/>
    <col min="17" max="17" width="7.625" style="56" customWidth="1"/>
    <col min="18" max="18" width="8" style="56" hidden="1" customWidth="1"/>
    <col min="19" max="257" width="9" style="56"/>
    <col min="258" max="258" width="7.375" style="56" customWidth="1"/>
    <col min="259" max="259" width="61.5" style="56" customWidth="1"/>
    <col min="260" max="260" width="19.125" style="56" customWidth="1"/>
    <col min="261" max="262" width="9" style="56"/>
    <col min="263" max="263" width="12" style="56" customWidth="1"/>
    <col min="264" max="264" width="9" style="56"/>
    <col min="265" max="268" width="15.625" style="56" customWidth="1"/>
    <col min="269" max="269" width="30.75" style="56" customWidth="1"/>
    <col min="270" max="270" width="10.5" style="56" customWidth="1"/>
    <col min="271" max="271" width="20" style="56" customWidth="1"/>
    <col min="272" max="272" width="18.5" style="56" customWidth="1"/>
    <col min="273" max="273" width="7.625" style="56" customWidth="1"/>
    <col min="274" max="274" width="0" style="56" hidden="1" customWidth="1"/>
    <col min="275" max="513" width="9" style="56"/>
    <col min="514" max="514" width="7.375" style="56" customWidth="1"/>
    <col min="515" max="515" width="61.5" style="56" customWidth="1"/>
    <col min="516" max="516" width="19.125" style="56" customWidth="1"/>
    <col min="517" max="518" width="9" style="56"/>
    <col min="519" max="519" width="12" style="56" customWidth="1"/>
    <col min="520" max="520" width="9" style="56"/>
    <col min="521" max="524" width="15.625" style="56" customWidth="1"/>
    <col min="525" max="525" width="30.75" style="56" customWidth="1"/>
    <col min="526" max="526" width="10.5" style="56" customWidth="1"/>
    <col min="527" max="527" width="20" style="56" customWidth="1"/>
    <col min="528" max="528" width="18.5" style="56" customWidth="1"/>
    <col min="529" max="529" width="7.625" style="56" customWidth="1"/>
    <col min="530" max="530" width="0" style="56" hidden="1" customWidth="1"/>
    <col min="531" max="769" width="9" style="56"/>
    <col min="770" max="770" width="7.375" style="56" customWidth="1"/>
    <col min="771" max="771" width="61.5" style="56" customWidth="1"/>
    <col min="772" max="772" width="19.125" style="56" customWidth="1"/>
    <col min="773" max="774" width="9" style="56"/>
    <col min="775" max="775" width="12" style="56" customWidth="1"/>
    <col min="776" max="776" width="9" style="56"/>
    <col min="777" max="780" width="15.625" style="56" customWidth="1"/>
    <col min="781" max="781" width="30.75" style="56" customWidth="1"/>
    <col min="782" max="782" width="10.5" style="56" customWidth="1"/>
    <col min="783" max="783" width="20" style="56" customWidth="1"/>
    <col min="784" max="784" width="18.5" style="56" customWidth="1"/>
    <col min="785" max="785" width="7.625" style="56" customWidth="1"/>
    <col min="786" max="786" width="0" style="56" hidden="1" customWidth="1"/>
    <col min="787" max="1025" width="9" style="56"/>
    <col min="1026" max="1026" width="7.375" style="56" customWidth="1"/>
    <col min="1027" max="1027" width="61.5" style="56" customWidth="1"/>
    <col min="1028" max="1028" width="19.125" style="56" customWidth="1"/>
    <col min="1029" max="1030" width="9" style="56"/>
    <col min="1031" max="1031" width="12" style="56" customWidth="1"/>
    <col min="1032" max="1032" width="9" style="56"/>
    <col min="1033" max="1036" width="15.625" style="56" customWidth="1"/>
    <col min="1037" max="1037" width="30.75" style="56" customWidth="1"/>
    <col min="1038" max="1038" width="10.5" style="56" customWidth="1"/>
    <col min="1039" max="1039" width="20" style="56" customWidth="1"/>
    <col min="1040" max="1040" width="18.5" style="56" customWidth="1"/>
    <col min="1041" max="1041" width="7.625" style="56" customWidth="1"/>
    <col min="1042" max="1042" width="0" style="56" hidden="1" customWidth="1"/>
    <col min="1043" max="1281" width="9" style="56"/>
    <col min="1282" max="1282" width="7.375" style="56" customWidth="1"/>
    <col min="1283" max="1283" width="61.5" style="56" customWidth="1"/>
    <col min="1284" max="1284" width="19.125" style="56" customWidth="1"/>
    <col min="1285" max="1286" width="9" style="56"/>
    <col min="1287" max="1287" width="12" style="56" customWidth="1"/>
    <col min="1288" max="1288" width="9" style="56"/>
    <col min="1289" max="1292" width="15.625" style="56" customWidth="1"/>
    <col min="1293" max="1293" width="30.75" style="56" customWidth="1"/>
    <col min="1294" max="1294" width="10.5" style="56" customWidth="1"/>
    <col min="1295" max="1295" width="20" style="56" customWidth="1"/>
    <col min="1296" max="1296" width="18.5" style="56" customWidth="1"/>
    <col min="1297" max="1297" width="7.625" style="56" customWidth="1"/>
    <col min="1298" max="1298" width="0" style="56" hidden="1" customWidth="1"/>
    <col min="1299" max="1537" width="9" style="56"/>
    <col min="1538" max="1538" width="7.375" style="56" customWidth="1"/>
    <col min="1539" max="1539" width="61.5" style="56" customWidth="1"/>
    <col min="1540" max="1540" width="19.125" style="56" customWidth="1"/>
    <col min="1541" max="1542" width="9" style="56"/>
    <col min="1543" max="1543" width="12" style="56" customWidth="1"/>
    <col min="1544" max="1544" width="9" style="56"/>
    <col min="1545" max="1548" width="15.625" style="56" customWidth="1"/>
    <col min="1549" max="1549" width="30.75" style="56" customWidth="1"/>
    <col min="1550" max="1550" width="10.5" style="56" customWidth="1"/>
    <col min="1551" max="1551" width="20" style="56" customWidth="1"/>
    <col min="1552" max="1552" width="18.5" style="56" customWidth="1"/>
    <col min="1553" max="1553" width="7.625" style="56" customWidth="1"/>
    <col min="1554" max="1554" width="0" style="56" hidden="1" customWidth="1"/>
    <col min="1555" max="1793" width="9" style="56"/>
    <col min="1794" max="1794" width="7.375" style="56" customWidth="1"/>
    <col min="1795" max="1795" width="61.5" style="56" customWidth="1"/>
    <col min="1796" max="1796" width="19.125" style="56" customWidth="1"/>
    <col min="1797" max="1798" width="9" style="56"/>
    <col min="1799" max="1799" width="12" style="56" customWidth="1"/>
    <col min="1800" max="1800" width="9" style="56"/>
    <col min="1801" max="1804" width="15.625" style="56" customWidth="1"/>
    <col min="1805" max="1805" width="30.75" style="56" customWidth="1"/>
    <col min="1806" max="1806" width="10.5" style="56" customWidth="1"/>
    <col min="1807" max="1807" width="20" style="56" customWidth="1"/>
    <col min="1808" max="1808" width="18.5" style="56" customWidth="1"/>
    <col min="1809" max="1809" width="7.625" style="56" customWidth="1"/>
    <col min="1810" max="1810" width="0" style="56" hidden="1" customWidth="1"/>
    <col min="1811" max="2049" width="9" style="56"/>
    <col min="2050" max="2050" width="7.375" style="56" customWidth="1"/>
    <col min="2051" max="2051" width="61.5" style="56" customWidth="1"/>
    <col min="2052" max="2052" width="19.125" style="56" customWidth="1"/>
    <col min="2053" max="2054" width="9" style="56"/>
    <col min="2055" max="2055" width="12" style="56" customWidth="1"/>
    <col min="2056" max="2056" width="9" style="56"/>
    <col min="2057" max="2060" width="15.625" style="56" customWidth="1"/>
    <col min="2061" max="2061" width="30.75" style="56" customWidth="1"/>
    <col min="2062" max="2062" width="10.5" style="56" customWidth="1"/>
    <col min="2063" max="2063" width="20" style="56" customWidth="1"/>
    <col min="2064" max="2064" width="18.5" style="56" customWidth="1"/>
    <col min="2065" max="2065" width="7.625" style="56" customWidth="1"/>
    <col min="2066" max="2066" width="0" style="56" hidden="1" customWidth="1"/>
    <col min="2067" max="2305" width="9" style="56"/>
    <col min="2306" max="2306" width="7.375" style="56" customWidth="1"/>
    <col min="2307" max="2307" width="61.5" style="56" customWidth="1"/>
    <col min="2308" max="2308" width="19.125" style="56" customWidth="1"/>
    <col min="2309" max="2310" width="9" style="56"/>
    <col min="2311" max="2311" width="12" style="56" customWidth="1"/>
    <col min="2312" max="2312" width="9" style="56"/>
    <col min="2313" max="2316" width="15.625" style="56" customWidth="1"/>
    <col min="2317" max="2317" width="30.75" style="56" customWidth="1"/>
    <col min="2318" max="2318" width="10.5" style="56" customWidth="1"/>
    <col min="2319" max="2319" width="20" style="56" customWidth="1"/>
    <col min="2320" max="2320" width="18.5" style="56" customWidth="1"/>
    <col min="2321" max="2321" width="7.625" style="56" customWidth="1"/>
    <col min="2322" max="2322" width="0" style="56" hidden="1" customWidth="1"/>
    <col min="2323" max="2561" width="9" style="56"/>
    <col min="2562" max="2562" width="7.375" style="56" customWidth="1"/>
    <col min="2563" max="2563" width="61.5" style="56" customWidth="1"/>
    <col min="2564" max="2564" width="19.125" style="56" customWidth="1"/>
    <col min="2565" max="2566" width="9" style="56"/>
    <col min="2567" max="2567" width="12" style="56" customWidth="1"/>
    <col min="2568" max="2568" width="9" style="56"/>
    <col min="2569" max="2572" width="15.625" style="56" customWidth="1"/>
    <col min="2573" max="2573" width="30.75" style="56" customWidth="1"/>
    <col min="2574" max="2574" width="10.5" style="56" customWidth="1"/>
    <col min="2575" max="2575" width="20" style="56" customWidth="1"/>
    <col min="2576" max="2576" width="18.5" style="56" customWidth="1"/>
    <col min="2577" max="2577" width="7.625" style="56" customWidth="1"/>
    <col min="2578" max="2578" width="0" style="56" hidden="1" customWidth="1"/>
    <col min="2579" max="2817" width="9" style="56"/>
    <col min="2818" max="2818" width="7.375" style="56" customWidth="1"/>
    <col min="2819" max="2819" width="61.5" style="56" customWidth="1"/>
    <col min="2820" max="2820" width="19.125" style="56" customWidth="1"/>
    <col min="2821" max="2822" width="9" style="56"/>
    <col min="2823" max="2823" width="12" style="56" customWidth="1"/>
    <col min="2824" max="2824" width="9" style="56"/>
    <col min="2825" max="2828" width="15.625" style="56" customWidth="1"/>
    <col min="2829" max="2829" width="30.75" style="56" customWidth="1"/>
    <col min="2830" max="2830" width="10.5" style="56" customWidth="1"/>
    <col min="2831" max="2831" width="20" style="56" customWidth="1"/>
    <col min="2832" max="2832" width="18.5" style="56" customWidth="1"/>
    <col min="2833" max="2833" width="7.625" style="56" customWidth="1"/>
    <col min="2834" max="2834" width="0" style="56" hidden="1" customWidth="1"/>
    <col min="2835" max="3073" width="9" style="56"/>
    <col min="3074" max="3074" width="7.375" style="56" customWidth="1"/>
    <col min="3075" max="3075" width="61.5" style="56" customWidth="1"/>
    <col min="3076" max="3076" width="19.125" style="56" customWidth="1"/>
    <col min="3077" max="3078" width="9" style="56"/>
    <col min="3079" max="3079" width="12" style="56" customWidth="1"/>
    <col min="3080" max="3080" width="9" style="56"/>
    <col min="3081" max="3084" width="15.625" style="56" customWidth="1"/>
    <col min="3085" max="3085" width="30.75" style="56" customWidth="1"/>
    <col min="3086" max="3086" width="10.5" style="56" customWidth="1"/>
    <col min="3087" max="3087" width="20" style="56" customWidth="1"/>
    <col min="3088" max="3088" width="18.5" style="56" customWidth="1"/>
    <col min="3089" max="3089" width="7.625" style="56" customWidth="1"/>
    <col min="3090" max="3090" width="0" style="56" hidden="1" customWidth="1"/>
    <col min="3091" max="3329" width="9" style="56"/>
    <col min="3330" max="3330" width="7.375" style="56" customWidth="1"/>
    <col min="3331" max="3331" width="61.5" style="56" customWidth="1"/>
    <col min="3332" max="3332" width="19.125" style="56" customWidth="1"/>
    <col min="3333" max="3334" width="9" style="56"/>
    <col min="3335" max="3335" width="12" style="56" customWidth="1"/>
    <col min="3336" max="3336" width="9" style="56"/>
    <col min="3337" max="3340" width="15.625" style="56" customWidth="1"/>
    <col min="3341" max="3341" width="30.75" style="56" customWidth="1"/>
    <col min="3342" max="3342" width="10.5" style="56" customWidth="1"/>
    <col min="3343" max="3343" width="20" style="56" customWidth="1"/>
    <col min="3344" max="3344" width="18.5" style="56" customWidth="1"/>
    <col min="3345" max="3345" width="7.625" style="56" customWidth="1"/>
    <col min="3346" max="3346" width="0" style="56" hidden="1" customWidth="1"/>
    <col min="3347" max="3585" width="9" style="56"/>
    <col min="3586" max="3586" width="7.375" style="56" customWidth="1"/>
    <col min="3587" max="3587" width="61.5" style="56" customWidth="1"/>
    <col min="3588" max="3588" width="19.125" style="56" customWidth="1"/>
    <col min="3589" max="3590" width="9" style="56"/>
    <col min="3591" max="3591" width="12" style="56" customWidth="1"/>
    <col min="3592" max="3592" width="9" style="56"/>
    <col min="3593" max="3596" width="15.625" style="56" customWidth="1"/>
    <col min="3597" max="3597" width="30.75" style="56" customWidth="1"/>
    <col min="3598" max="3598" width="10.5" style="56" customWidth="1"/>
    <col min="3599" max="3599" width="20" style="56" customWidth="1"/>
    <col min="3600" max="3600" width="18.5" style="56" customWidth="1"/>
    <col min="3601" max="3601" width="7.625" style="56" customWidth="1"/>
    <col min="3602" max="3602" width="0" style="56" hidden="1" customWidth="1"/>
    <col min="3603" max="3841" width="9" style="56"/>
    <col min="3842" max="3842" width="7.375" style="56" customWidth="1"/>
    <col min="3843" max="3843" width="61.5" style="56" customWidth="1"/>
    <col min="3844" max="3844" width="19.125" style="56" customWidth="1"/>
    <col min="3845" max="3846" width="9" style="56"/>
    <col min="3847" max="3847" width="12" style="56" customWidth="1"/>
    <col min="3848" max="3848" width="9" style="56"/>
    <col min="3849" max="3852" width="15.625" style="56" customWidth="1"/>
    <col min="3853" max="3853" width="30.75" style="56" customWidth="1"/>
    <col min="3854" max="3854" width="10.5" style="56" customWidth="1"/>
    <col min="3855" max="3855" width="20" style="56" customWidth="1"/>
    <col min="3856" max="3856" width="18.5" style="56" customWidth="1"/>
    <col min="3857" max="3857" width="7.625" style="56" customWidth="1"/>
    <col min="3858" max="3858" width="0" style="56" hidden="1" customWidth="1"/>
    <col min="3859" max="4097" width="9" style="56"/>
    <col min="4098" max="4098" width="7.375" style="56" customWidth="1"/>
    <col min="4099" max="4099" width="61.5" style="56" customWidth="1"/>
    <col min="4100" max="4100" width="19.125" style="56" customWidth="1"/>
    <col min="4101" max="4102" width="9" style="56"/>
    <col min="4103" max="4103" width="12" style="56" customWidth="1"/>
    <col min="4104" max="4104" width="9" style="56"/>
    <col min="4105" max="4108" width="15.625" style="56" customWidth="1"/>
    <col min="4109" max="4109" width="30.75" style="56" customWidth="1"/>
    <col min="4110" max="4110" width="10.5" style="56" customWidth="1"/>
    <col min="4111" max="4111" width="20" style="56" customWidth="1"/>
    <col min="4112" max="4112" width="18.5" style="56" customWidth="1"/>
    <col min="4113" max="4113" width="7.625" style="56" customWidth="1"/>
    <col min="4114" max="4114" width="0" style="56" hidden="1" customWidth="1"/>
    <col min="4115" max="4353" width="9" style="56"/>
    <col min="4354" max="4354" width="7.375" style="56" customWidth="1"/>
    <col min="4355" max="4355" width="61.5" style="56" customWidth="1"/>
    <col min="4356" max="4356" width="19.125" style="56" customWidth="1"/>
    <col min="4357" max="4358" width="9" style="56"/>
    <col min="4359" max="4359" width="12" style="56" customWidth="1"/>
    <col min="4360" max="4360" width="9" style="56"/>
    <col min="4361" max="4364" width="15.625" style="56" customWidth="1"/>
    <col min="4365" max="4365" width="30.75" style="56" customWidth="1"/>
    <col min="4366" max="4366" width="10.5" style="56" customWidth="1"/>
    <col min="4367" max="4367" width="20" style="56" customWidth="1"/>
    <col min="4368" max="4368" width="18.5" style="56" customWidth="1"/>
    <col min="4369" max="4369" width="7.625" style="56" customWidth="1"/>
    <col min="4370" max="4370" width="0" style="56" hidden="1" customWidth="1"/>
    <col min="4371" max="4609" width="9" style="56"/>
    <col min="4610" max="4610" width="7.375" style="56" customWidth="1"/>
    <col min="4611" max="4611" width="61.5" style="56" customWidth="1"/>
    <col min="4612" max="4612" width="19.125" style="56" customWidth="1"/>
    <col min="4613" max="4614" width="9" style="56"/>
    <col min="4615" max="4615" width="12" style="56" customWidth="1"/>
    <col min="4616" max="4616" width="9" style="56"/>
    <col min="4617" max="4620" width="15.625" style="56" customWidth="1"/>
    <col min="4621" max="4621" width="30.75" style="56" customWidth="1"/>
    <col min="4622" max="4622" width="10.5" style="56" customWidth="1"/>
    <col min="4623" max="4623" width="20" style="56" customWidth="1"/>
    <col min="4624" max="4624" width="18.5" style="56" customWidth="1"/>
    <col min="4625" max="4625" width="7.625" style="56" customWidth="1"/>
    <col min="4626" max="4626" width="0" style="56" hidden="1" customWidth="1"/>
    <col min="4627" max="4865" width="9" style="56"/>
    <col min="4866" max="4866" width="7.375" style="56" customWidth="1"/>
    <col min="4867" max="4867" width="61.5" style="56" customWidth="1"/>
    <col min="4868" max="4868" width="19.125" style="56" customWidth="1"/>
    <col min="4869" max="4870" width="9" style="56"/>
    <col min="4871" max="4871" width="12" style="56" customWidth="1"/>
    <col min="4872" max="4872" width="9" style="56"/>
    <col min="4873" max="4876" width="15.625" style="56" customWidth="1"/>
    <col min="4877" max="4877" width="30.75" style="56" customWidth="1"/>
    <col min="4878" max="4878" width="10.5" style="56" customWidth="1"/>
    <col min="4879" max="4879" width="20" style="56" customWidth="1"/>
    <col min="4880" max="4880" width="18.5" style="56" customWidth="1"/>
    <col min="4881" max="4881" width="7.625" style="56" customWidth="1"/>
    <col min="4882" max="4882" width="0" style="56" hidden="1" customWidth="1"/>
    <col min="4883" max="5121" width="9" style="56"/>
    <col min="5122" max="5122" width="7.375" style="56" customWidth="1"/>
    <col min="5123" max="5123" width="61.5" style="56" customWidth="1"/>
    <col min="5124" max="5124" width="19.125" style="56" customWidth="1"/>
    <col min="5125" max="5126" width="9" style="56"/>
    <col min="5127" max="5127" width="12" style="56" customWidth="1"/>
    <col min="5128" max="5128" width="9" style="56"/>
    <col min="5129" max="5132" width="15.625" style="56" customWidth="1"/>
    <col min="5133" max="5133" width="30.75" style="56" customWidth="1"/>
    <col min="5134" max="5134" width="10.5" style="56" customWidth="1"/>
    <col min="5135" max="5135" width="20" style="56" customWidth="1"/>
    <col min="5136" max="5136" width="18.5" style="56" customWidth="1"/>
    <col min="5137" max="5137" width="7.625" style="56" customWidth="1"/>
    <col min="5138" max="5138" width="0" style="56" hidden="1" customWidth="1"/>
    <col min="5139" max="5377" width="9" style="56"/>
    <col min="5378" max="5378" width="7.375" style="56" customWidth="1"/>
    <col min="5379" max="5379" width="61.5" style="56" customWidth="1"/>
    <col min="5380" max="5380" width="19.125" style="56" customWidth="1"/>
    <col min="5381" max="5382" width="9" style="56"/>
    <col min="5383" max="5383" width="12" style="56" customWidth="1"/>
    <col min="5384" max="5384" width="9" style="56"/>
    <col min="5385" max="5388" width="15.625" style="56" customWidth="1"/>
    <col min="5389" max="5389" width="30.75" style="56" customWidth="1"/>
    <col min="5390" max="5390" width="10.5" style="56" customWidth="1"/>
    <col min="5391" max="5391" width="20" style="56" customWidth="1"/>
    <col min="5392" max="5392" width="18.5" style="56" customWidth="1"/>
    <col min="5393" max="5393" width="7.625" style="56" customWidth="1"/>
    <col min="5394" max="5394" width="0" style="56" hidden="1" customWidth="1"/>
    <col min="5395" max="5633" width="9" style="56"/>
    <col min="5634" max="5634" width="7.375" style="56" customWidth="1"/>
    <col min="5635" max="5635" width="61.5" style="56" customWidth="1"/>
    <col min="5636" max="5636" width="19.125" style="56" customWidth="1"/>
    <col min="5637" max="5638" width="9" style="56"/>
    <col min="5639" max="5639" width="12" style="56" customWidth="1"/>
    <col min="5640" max="5640" width="9" style="56"/>
    <col min="5641" max="5644" width="15.625" style="56" customWidth="1"/>
    <col min="5645" max="5645" width="30.75" style="56" customWidth="1"/>
    <col min="5646" max="5646" width="10.5" style="56" customWidth="1"/>
    <col min="5647" max="5647" width="20" style="56" customWidth="1"/>
    <col min="5648" max="5648" width="18.5" style="56" customWidth="1"/>
    <col min="5649" max="5649" width="7.625" style="56" customWidth="1"/>
    <col min="5650" max="5650" width="0" style="56" hidden="1" customWidth="1"/>
    <col min="5651" max="5889" width="9" style="56"/>
    <col min="5890" max="5890" width="7.375" style="56" customWidth="1"/>
    <col min="5891" max="5891" width="61.5" style="56" customWidth="1"/>
    <col min="5892" max="5892" width="19.125" style="56" customWidth="1"/>
    <col min="5893" max="5894" width="9" style="56"/>
    <col min="5895" max="5895" width="12" style="56" customWidth="1"/>
    <col min="5896" max="5896" width="9" style="56"/>
    <col min="5897" max="5900" width="15.625" style="56" customWidth="1"/>
    <col min="5901" max="5901" width="30.75" style="56" customWidth="1"/>
    <col min="5902" max="5902" width="10.5" style="56" customWidth="1"/>
    <col min="5903" max="5903" width="20" style="56" customWidth="1"/>
    <col min="5904" max="5904" width="18.5" style="56" customWidth="1"/>
    <col min="5905" max="5905" width="7.625" style="56" customWidth="1"/>
    <col min="5906" max="5906" width="0" style="56" hidden="1" customWidth="1"/>
    <col min="5907" max="6145" width="9" style="56"/>
    <col min="6146" max="6146" width="7.375" style="56" customWidth="1"/>
    <col min="6147" max="6147" width="61.5" style="56" customWidth="1"/>
    <col min="6148" max="6148" width="19.125" style="56" customWidth="1"/>
    <col min="6149" max="6150" width="9" style="56"/>
    <col min="6151" max="6151" width="12" style="56" customWidth="1"/>
    <col min="6152" max="6152" width="9" style="56"/>
    <col min="6153" max="6156" width="15.625" style="56" customWidth="1"/>
    <col min="6157" max="6157" width="30.75" style="56" customWidth="1"/>
    <col min="6158" max="6158" width="10.5" style="56" customWidth="1"/>
    <col min="6159" max="6159" width="20" style="56" customWidth="1"/>
    <col min="6160" max="6160" width="18.5" style="56" customWidth="1"/>
    <col min="6161" max="6161" width="7.625" style="56" customWidth="1"/>
    <col min="6162" max="6162" width="0" style="56" hidden="1" customWidth="1"/>
    <col min="6163" max="6401" width="9" style="56"/>
    <col min="6402" max="6402" width="7.375" style="56" customWidth="1"/>
    <col min="6403" max="6403" width="61.5" style="56" customWidth="1"/>
    <col min="6404" max="6404" width="19.125" style="56" customWidth="1"/>
    <col min="6405" max="6406" width="9" style="56"/>
    <col min="6407" max="6407" width="12" style="56" customWidth="1"/>
    <col min="6408" max="6408" width="9" style="56"/>
    <col min="6409" max="6412" width="15.625" style="56" customWidth="1"/>
    <col min="6413" max="6413" width="30.75" style="56" customWidth="1"/>
    <col min="6414" max="6414" width="10.5" style="56" customWidth="1"/>
    <col min="6415" max="6415" width="20" style="56" customWidth="1"/>
    <col min="6416" max="6416" width="18.5" style="56" customWidth="1"/>
    <col min="6417" max="6417" width="7.625" style="56" customWidth="1"/>
    <col min="6418" max="6418" width="0" style="56" hidden="1" customWidth="1"/>
    <col min="6419" max="6657" width="9" style="56"/>
    <col min="6658" max="6658" width="7.375" style="56" customWidth="1"/>
    <col min="6659" max="6659" width="61.5" style="56" customWidth="1"/>
    <col min="6660" max="6660" width="19.125" style="56" customWidth="1"/>
    <col min="6661" max="6662" width="9" style="56"/>
    <col min="6663" max="6663" width="12" style="56" customWidth="1"/>
    <col min="6664" max="6664" width="9" style="56"/>
    <col min="6665" max="6668" width="15.625" style="56" customWidth="1"/>
    <col min="6669" max="6669" width="30.75" style="56" customWidth="1"/>
    <col min="6670" max="6670" width="10.5" style="56" customWidth="1"/>
    <col min="6671" max="6671" width="20" style="56" customWidth="1"/>
    <col min="6672" max="6672" width="18.5" style="56" customWidth="1"/>
    <col min="6673" max="6673" width="7.625" style="56" customWidth="1"/>
    <col min="6674" max="6674" width="0" style="56" hidden="1" customWidth="1"/>
    <col min="6675" max="6913" width="9" style="56"/>
    <col min="6914" max="6914" width="7.375" style="56" customWidth="1"/>
    <col min="6915" max="6915" width="61.5" style="56" customWidth="1"/>
    <col min="6916" max="6916" width="19.125" style="56" customWidth="1"/>
    <col min="6917" max="6918" width="9" style="56"/>
    <col min="6919" max="6919" width="12" style="56" customWidth="1"/>
    <col min="6920" max="6920" width="9" style="56"/>
    <col min="6921" max="6924" width="15.625" style="56" customWidth="1"/>
    <col min="6925" max="6925" width="30.75" style="56" customWidth="1"/>
    <col min="6926" max="6926" width="10.5" style="56" customWidth="1"/>
    <col min="6927" max="6927" width="20" style="56" customWidth="1"/>
    <col min="6928" max="6928" width="18.5" style="56" customWidth="1"/>
    <col min="6929" max="6929" width="7.625" style="56" customWidth="1"/>
    <col min="6930" max="6930" width="0" style="56" hidden="1" customWidth="1"/>
    <col min="6931" max="7169" width="9" style="56"/>
    <col min="7170" max="7170" width="7.375" style="56" customWidth="1"/>
    <col min="7171" max="7171" width="61.5" style="56" customWidth="1"/>
    <col min="7172" max="7172" width="19.125" style="56" customWidth="1"/>
    <col min="7173" max="7174" width="9" style="56"/>
    <col min="7175" max="7175" width="12" style="56" customWidth="1"/>
    <col min="7176" max="7176" width="9" style="56"/>
    <col min="7177" max="7180" width="15.625" style="56" customWidth="1"/>
    <col min="7181" max="7181" width="30.75" style="56" customWidth="1"/>
    <col min="7182" max="7182" width="10.5" style="56" customWidth="1"/>
    <col min="7183" max="7183" width="20" style="56" customWidth="1"/>
    <col min="7184" max="7184" width="18.5" style="56" customWidth="1"/>
    <col min="7185" max="7185" width="7.625" style="56" customWidth="1"/>
    <col min="7186" max="7186" width="0" style="56" hidden="1" customWidth="1"/>
    <col min="7187" max="7425" width="9" style="56"/>
    <col min="7426" max="7426" width="7.375" style="56" customWidth="1"/>
    <col min="7427" max="7427" width="61.5" style="56" customWidth="1"/>
    <col min="7428" max="7428" width="19.125" style="56" customWidth="1"/>
    <col min="7429" max="7430" width="9" style="56"/>
    <col min="7431" max="7431" width="12" style="56" customWidth="1"/>
    <col min="7432" max="7432" width="9" style="56"/>
    <col min="7433" max="7436" width="15.625" style="56" customWidth="1"/>
    <col min="7437" max="7437" width="30.75" style="56" customWidth="1"/>
    <col min="7438" max="7438" width="10.5" style="56" customWidth="1"/>
    <col min="7439" max="7439" width="20" style="56" customWidth="1"/>
    <col min="7440" max="7440" width="18.5" style="56" customWidth="1"/>
    <col min="7441" max="7441" width="7.625" style="56" customWidth="1"/>
    <col min="7442" max="7442" width="0" style="56" hidden="1" customWidth="1"/>
    <col min="7443" max="7681" width="9" style="56"/>
    <col min="7682" max="7682" width="7.375" style="56" customWidth="1"/>
    <col min="7683" max="7683" width="61.5" style="56" customWidth="1"/>
    <col min="7684" max="7684" width="19.125" style="56" customWidth="1"/>
    <col min="7685" max="7686" width="9" style="56"/>
    <col min="7687" max="7687" width="12" style="56" customWidth="1"/>
    <col min="7688" max="7688" width="9" style="56"/>
    <col min="7689" max="7692" width="15.625" style="56" customWidth="1"/>
    <col min="7693" max="7693" width="30.75" style="56" customWidth="1"/>
    <col min="7694" max="7694" width="10.5" style="56" customWidth="1"/>
    <col min="7695" max="7695" width="20" style="56" customWidth="1"/>
    <col min="7696" max="7696" width="18.5" style="56" customWidth="1"/>
    <col min="7697" max="7697" width="7.625" style="56" customWidth="1"/>
    <col min="7698" max="7698" width="0" style="56" hidden="1" customWidth="1"/>
    <col min="7699" max="7937" width="9" style="56"/>
    <col min="7938" max="7938" width="7.375" style="56" customWidth="1"/>
    <col min="7939" max="7939" width="61.5" style="56" customWidth="1"/>
    <col min="7940" max="7940" width="19.125" style="56" customWidth="1"/>
    <col min="7941" max="7942" width="9" style="56"/>
    <col min="7943" max="7943" width="12" style="56" customWidth="1"/>
    <col min="7944" max="7944" width="9" style="56"/>
    <col min="7945" max="7948" width="15.625" style="56" customWidth="1"/>
    <col min="7949" max="7949" width="30.75" style="56" customWidth="1"/>
    <col min="7950" max="7950" width="10.5" style="56" customWidth="1"/>
    <col min="7951" max="7951" width="20" style="56" customWidth="1"/>
    <col min="7952" max="7952" width="18.5" style="56" customWidth="1"/>
    <col min="7953" max="7953" width="7.625" style="56" customWidth="1"/>
    <col min="7954" max="7954" width="0" style="56" hidden="1" customWidth="1"/>
    <col min="7955" max="8193" width="9" style="56"/>
    <col min="8194" max="8194" width="7.375" style="56" customWidth="1"/>
    <col min="8195" max="8195" width="61.5" style="56" customWidth="1"/>
    <col min="8196" max="8196" width="19.125" style="56" customWidth="1"/>
    <col min="8197" max="8198" width="9" style="56"/>
    <col min="8199" max="8199" width="12" style="56" customWidth="1"/>
    <col min="8200" max="8200" width="9" style="56"/>
    <col min="8201" max="8204" width="15.625" style="56" customWidth="1"/>
    <col min="8205" max="8205" width="30.75" style="56" customWidth="1"/>
    <col min="8206" max="8206" width="10.5" style="56" customWidth="1"/>
    <col min="8207" max="8207" width="20" style="56" customWidth="1"/>
    <col min="8208" max="8208" width="18.5" style="56" customWidth="1"/>
    <col min="8209" max="8209" width="7.625" style="56" customWidth="1"/>
    <col min="8210" max="8210" width="0" style="56" hidden="1" customWidth="1"/>
    <col min="8211" max="8449" width="9" style="56"/>
    <col min="8450" max="8450" width="7.375" style="56" customWidth="1"/>
    <col min="8451" max="8451" width="61.5" style="56" customWidth="1"/>
    <col min="8452" max="8452" width="19.125" style="56" customWidth="1"/>
    <col min="8453" max="8454" width="9" style="56"/>
    <col min="8455" max="8455" width="12" style="56" customWidth="1"/>
    <col min="8456" max="8456" width="9" style="56"/>
    <col min="8457" max="8460" width="15.625" style="56" customWidth="1"/>
    <col min="8461" max="8461" width="30.75" style="56" customWidth="1"/>
    <col min="8462" max="8462" width="10.5" style="56" customWidth="1"/>
    <col min="8463" max="8463" width="20" style="56" customWidth="1"/>
    <col min="8464" max="8464" width="18.5" style="56" customWidth="1"/>
    <col min="8465" max="8465" width="7.625" style="56" customWidth="1"/>
    <col min="8466" max="8466" width="0" style="56" hidden="1" customWidth="1"/>
    <col min="8467" max="8705" width="9" style="56"/>
    <col min="8706" max="8706" width="7.375" style="56" customWidth="1"/>
    <col min="8707" max="8707" width="61.5" style="56" customWidth="1"/>
    <col min="8708" max="8708" width="19.125" style="56" customWidth="1"/>
    <col min="8709" max="8710" width="9" style="56"/>
    <col min="8711" max="8711" width="12" style="56" customWidth="1"/>
    <col min="8712" max="8712" width="9" style="56"/>
    <col min="8713" max="8716" width="15.625" style="56" customWidth="1"/>
    <col min="8717" max="8717" width="30.75" style="56" customWidth="1"/>
    <col min="8718" max="8718" width="10.5" style="56" customWidth="1"/>
    <col min="8719" max="8719" width="20" style="56" customWidth="1"/>
    <col min="8720" max="8720" width="18.5" style="56" customWidth="1"/>
    <col min="8721" max="8721" width="7.625" style="56" customWidth="1"/>
    <col min="8722" max="8722" width="0" style="56" hidden="1" customWidth="1"/>
    <col min="8723" max="8961" width="9" style="56"/>
    <col min="8962" max="8962" width="7.375" style="56" customWidth="1"/>
    <col min="8963" max="8963" width="61.5" style="56" customWidth="1"/>
    <col min="8964" max="8964" width="19.125" style="56" customWidth="1"/>
    <col min="8965" max="8966" width="9" style="56"/>
    <col min="8967" max="8967" width="12" style="56" customWidth="1"/>
    <col min="8968" max="8968" width="9" style="56"/>
    <col min="8969" max="8972" width="15.625" style="56" customWidth="1"/>
    <col min="8973" max="8973" width="30.75" style="56" customWidth="1"/>
    <col min="8974" max="8974" width="10.5" style="56" customWidth="1"/>
    <col min="8975" max="8975" width="20" style="56" customWidth="1"/>
    <col min="8976" max="8976" width="18.5" style="56" customWidth="1"/>
    <col min="8977" max="8977" width="7.625" style="56" customWidth="1"/>
    <col min="8978" max="8978" width="0" style="56" hidden="1" customWidth="1"/>
    <col min="8979" max="9217" width="9" style="56"/>
    <col min="9218" max="9218" width="7.375" style="56" customWidth="1"/>
    <col min="9219" max="9219" width="61.5" style="56" customWidth="1"/>
    <col min="9220" max="9220" width="19.125" style="56" customWidth="1"/>
    <col min="9221" max="9222" width="9" style="56"/>
    <col min="9223" max="9223" width="12" style="56" customWidth="1"/>
    <col min="9224" max="9224" width="9" style="56"/>
    <col min="9225" max="9228" width="15.625" style="56" customWidth="1"/>
    <col min="9229" max="9229" width="30.75" style="56" customWidth="1"/>
    <col min="9230" max="9230" width="10.5" style="56" customWidth="1"/>
    <col min="9231" max="9231" width="20" style="56" customWidth="1"/>
    <col min="9232" max="9232" width="18.5" style="56" customWidth="1"/>
    <col min="9233" max="9233" width="7.625" style="56" customWidth="1"/>
    <col min="9234" max="9234" width="0" style="56" hidden="1" customWidth="1"/>
    <col min="9235" max="9473" width="9" style="56"/>
    <col min="9474" max="9474" width="7.375" style="56" customWidth="1"/>
    <col min="9475" max="9475" width="61.5" style="56" customWidth="1"/>
    <col min="9476" max="9476" width="19.125" style="56" customWidth="1"/>
    <col min="9477" max="9478" width="9" style="56"/>
    <col min="9479" max="9479" width="12" style="56" customWidth="1"/>
    <col min="9480" max="9480" width="9" style="56"/>
    <col min="9481" max="9484" width="15.625" style="56" customWidth="1"/>
    <col min="9485" max="9485" width="30.75" style="56" customWidth="1"/>
    <col min="9486" max="9486" width="10.5" style="56" customWidth="1"/>
    <col min="9487" max="9487" width="20" style="56" customWidth="1"/>
    <col min="9488" max="9488" width="18.5" style="56" customWidth="1"/>
    <col min="9489" max="9489" width="7.625" style="56" customWidth="1"/>
    <col min="9490" max="9490" width="0" style="56" hidden="1" customWidth="1"/>
    <col min="9491" max="9729" width="9" style="56"/>
    <col min="9730" max="9730" width="7.375" style="56" customWidth="1"/>
    <col min="9731" max="9731" width="61.5" style="56" customWidth="1"/>
    <col min="9732" max="9732" width="19.125" style="56" customWidth="1"/>
    <col min="9733" max="9734" width="9" style="56"/>
    <col min="9735" max="9735" width="12" style="56" customWidth="1"/>
    <col min="9736" max="9736" width="9" style="56"/>
    <col min="9737" max="9740" width="15.625" style="56" customWidth="1"/>
    <col min="9741" max="9741" width="30.75" style="56" customWidth="1"/>
    <col min="9742" max="9742" width="10.5" style="56" customWidth="1"/>
    <col min="9743" max="9743" width="20" style="56" customWidth="1"/>
    <col min="9744" max="9744" width="18.5" style="56" customWidth="1"/>
    <col min="9745" max="9745" width="7.625" style="56" customWidth="1"/>
    <col min="9746" max="9746" width="0" style="56" hidden="1" customWidth="1"/>
    <col min="9747" max="9985" width="9" style="56"/>
    <col min="9986" max="9986" width="7.375" style="56" customWidth="1"/>
    <col min="9987" max="9987" width="61.5" style="56" customWidth="1"/>
    <col min="9988" max="9988" width="19.125" style="56" customWidth="1"/>
    <col min="9989" max="9990" width="9" style="56"/>
    <col min="9991" max="9991" width="12" style="56" customWidth="1"/>
    <col min="9992" max="9992" width="9" style="56"/>
    <col min="9993" max="9996" width="15.625" style="56" customWidth="1"/>
    <col min="9997" max="9997" width="30.75" style="56" customWidth="1"/>
    <col min="9998" max="9998" width="10.5" style="56" customWidth="1"/>
    <col min="9999" max="9999" width="20" style="56" customWidth="1"/>
    <col min="10000" max="10000" width="18.5" style="56" customWidth="1"/>
    <col min="10001" max="10001" width="7.625" style="56" customWidth="1"/>
    <col min="10002" max="10002" width="0" style="56" hidden="1" customWidth="1"/>
    <col min="10003" max="10241" width="9" style="56"/>
    <col min="10242" max="10242" width="7.375" style="56" customWidth="1"/>
    <col min="10243" max="10243" width="61.5" style="56" customWidth="1"/>
    <col min="10244" max="10244" width="19.125" style="56" customWidth="1"/>
    <col min="10245" max="10246" width="9" style="56"/>
    <col min="10247" max="10247" width="12" style="56" customWidth="1"/>
    <col min="10248" max="10248" width="9" style="56"/>
    <col min="10249" max="10252" width="15.625" style="56" customWidth="1"/>
    <col min="10253" max="10253" width="30.75" style="56" customWidth="1"/>
    <col min="10254" max="10254" width="10.5" style="56" customWidth="1"/>
    <col min="10255" max="10255" width="20" style="56" customWidth="1"/>
    <col min="10256" max="10256" width="18.5" style="56" customWidth="1"/>
    <col min="10257" max="10257" width="7.625" style="56" customWidth="1"/>
    <col min="10258" max="10258" width="0" style="56" hidden="1" customWidth="1"/>
    <col min="10259" max="10497" width="9" style="56"/>
    <col min="10498" max="10498" width="7.375" style="56" customWidth="1"/>
    <col min="10499" max="10499" width="61.5" style="56" customWidth="1"/>
    <col min="10500" max="10500" width="19.125" style="56" customWidth="1"/>
    <col min="10501" max="10502" width="9" style="56"/>
    <col min="10503" max="10503" width="12" style="56" customWidth="1"/>
    <col min="10504" max="10504" width="9" style="56"/>
    <col min="10505" max="10508" width="15.625" style="56" customWidth="1"/>
    <col min="10509" max="10509" width="30.75" style="56" customWidth="1"/>
    <col min="10510" max="10510" width="10.5" style="56" customWidth="1"/>
    <col min="10511" max="10511" width="20" style="56" customWidth="1"/>
    <col min="10512" max="10512" width="18.5" style="56" customWidth="1"/>
    <col min="10513" max="10513" width="7.625" style="56" customWidth="1"/>
    <col min="10514" max="10514" width="0" style="56" hidden="1" customWidth="1"/>
    <col min="10515" max="10753" width="9" style="56"/>
    <col min="10754" max="10754" width="7.375" style="56" customWidth="1"/>
    <col min="10755" max="10755" width="61.5" style="56" customWidth="1"/>
    <col min="10756" max="10756" width="19.125" style="56" customWidth="1"/>
    <col min="10757" max="10758" width="9" style="56"/>
    <col min="10759" max="10759" width="12" style="56" customWidth="1"/>
    <col min="10760" max="10760" width="9" style="56"/>
    <col min="10761" max="10764" width="15.625" style="56" customWidth="1"/>
    <col min="10765" max="10765" width="30.75" style="56" customWidth="1"/>
    <col min="10766" max="10766" width="10.5" style="56" customWidth="1"/>
    <col min="10767" max="10767" width="20" style="56" customWidth="1"/>
    <col min="10768" max="10768" width="18.5" style="56" customWidth="1"/>
    <col min="10769" max="10769" width="7.625" style="56" customWidth="1"/>
    <col min="10770" max="10770" width="0" style="56" hidden="1" customWidth="1"/>
    <col min="10771" max="11009" width="9" style="56"/>
    <col min="11010" max="11010" width="7.375" style="56" customWidth="1"/>
    <col min="11011" max="11011" width="61.5" style="56" customWidth="1"/>
    <col min="11012" max="11012" width="19.125" style="56" customWidth="1"/>
    <col min="11013" max="11014" width="9" style="56"/>
    <col min="11015" max="11015" width="12" style="56" customWidth="1"/>
    <col min="11016" max="11016" width="9" style="56"/>
    <col min="11017" max="11020" width="15.625" style="56" customWidth="1"/>
    <col min="11021" max="11021" width="30.75" style="56" customWidth="1"/>
    <col min="11022" max="11022" width="10.5" style="56" customWidth="1"/>
    <col min="11023" max="11023" width="20" style="56" customWidth="1"/>
    <col min="11024" max="11024" width="18.5" style="56" customWidth="1"/>
    <col min="11025" max="11025" width="7.625" style="56" customWidth="1"/>
    <col min="11026" max="11026" width="0" style="56" hidden="1" customWidth="1"/>
    <col min="11027" max="11265" width="9" style="56"/>
    <col min="11266" max="11266" width="7.375" style="56" customWidth="1"/>
    <col min="11267" max="11267" width="61.5" style="56" customWidth="1"/>
    <col min="11268" max="11268" width="19.125" style="56" customWidth="1"/>
    <col min="11269" max="11270" width="9" style="56"/>
    <col min="11271" max="11271" width="12" style="56" customWidth="1"/>
    <col min="11272" max="11272" width="9" style="56"/>
    <col min="11273" max="11276" width="15.625" style="56" customWidth="1"/>
    <col min="11277" max="11277" width="30.75" style="56" customWidth="1"/>
    <col min="11278" max="11278" width="10.5" style="56" customWidth="1"/>
    <col min="11279" max="11279" width="20" style="56" customWidth="1"/>
    <col min="11280" max="11280" width="18.5" style="56" customWidth="1"/>
    <col min="11281" max="11281" width="7.625" style="56" customWidth="1"/>
    <col min="11282" max="11282" width="0" style="56" hidden="1" customWidth="1"/>
    <col min="11283" max="11521" width="9" style="56"/>
    <col min="11522" max="11522" width="7.375" style="56" customWidth="1"/>
    <col min="11523" max="11523" width="61.5" style="56" customWidth="1"/>
    <col min="11524" max="11524" width="19.125" style="56" customWidth="1"/>
    <col min="11525" max="11526" width="9" style="56"/>
    <col min="11527" max="11527" width="12" style="56" customWidth="1"/>
    <col min="11528" max="11528" width="9" style="56"/>
    <col min="11529" max="11532" width="15.625" style="56" customWidth="1"/>
    <col min="11533" max="11533" width="30.75" style="56" customWidth="1"/>
    <col min="11534" max="11534" width="10.5" style="56" customWidth="1"/>
    <col min="11535" max="11535" width="20" style="56" customWidth="1"/>
    <col min="11536" max="11536" width="18.5" style="56" customWidth="1"/>
    <col min="11537" max="11537" width="7.625" style="56" customWidth="1"/>
    <col min="11538" max="11538" width="0" style="56" hidden="1" customWidth="1"/>
    <col min="11539" max="11777" width="9" style="56"/>
    <col min="11778" max="11778" width="7.375" style="56" customWidth="1"/>
    <col min="11779" max="11779" width="61.5" style="56" customWidth="1"/>
    <col min="11780" max="11780" width="19.125" style="56" customWidth="1"/>
    <col min="11781" max="11782" width="9" style="56"/>
    <col min="11783" max="11783" width="12" style="56" customWidth="1"/>
    <col min="11784" max="11784" width="9" style="56"/>
    <col min="11785" max="11788" width="15.625" style="56" customWidth="1"/>
    <col min="11789" max="11789" width="30.75" style="56" customWidth="1"/>
    <col min="11790" max="11790" width="10.5" style="56" customWidth="1"/>
    <col min="11791" max="11791" width="20" style="56" customWidth="1"/>
    <col min="11792" max="11792" width="18.5" style="56" customWidth="1"/>
    <col min="11793" max="11793" width="7.625" style="56" customWidth="1"/>
    <col min="11794" max="11794" width="0" style="56" hidden="1" customWidth="1"/>
    <col min="11795" max="12033" width="9" style="56"/>
    <col min="12034" max="12034" width="7.375" style="56" customWidth="1"/>
    <col min="12035" max="12035" width="61.5" style="56" customWidth="1"/>
    <col min="12036" max="12036" width="19.125" style="56" customWidth="1"/>
    <col min="12037" max="12038" width="9" style="56"/>
    <col min="12039" max="12039" width="12" style="56" customWidth="1"/>
    <col min="12040" max="12040" width="9" style="56"/>
    <col min="12041" max="12044" width="15.625" style="56" customWidth="1"/>
    <col min="12045" max="12045" width="30.75" style="56" customWidth="1"/>
    <col min="12046" max="12046" width="10.5" style="56" customWidth="1"/>
    <col min="12047" max="12047" width="20" style="56" customWidth="1"/>
    <col min="12048" max="12048" width="18.5" style="56" customWidth="1"/>
    <col min="12049" max="12049" width="7.625" style="56" customWidth="1"/>
    <col min="12050" max="12050" width="0" style="56" hidden="1" customWidth="1"/>
    <col min="12051" max="12289" width="9" style="56"/>
    <col min="12290" max="12290" width="7.375" style="56" customWidth="1"/>
    <col min="12291" max="12291" width="61.5" style="56" customWidth="1"/>
    <col min="12292" max="12292" width="19.125" style="56" customWidth="1"/>
    <col min="12293" max="12294" width="9" style="56"/>
    <col min="12295" max="12295" width="12" style="56" customWidth="1"/>
    <col min="12296" max="12296" width="9" style="56"/>
    <col min="12297" max="12300" width="15.625" style="56" customWidth="1"/>
    <col min="12301" max="12301" width="30.75" style="56" customWidth="1"/>
    <col min="12302" max="12302" width="10.5" style="56" customWidth="1"/>
    <col min="12303" max="12303" width="20" style="56" customWidth="1"/>
    <col min="12304" max="12304" width="18.5" style="56" customWidth="1"/>
    <col min="12305" max="12305" width="7.625" style="56" customWidth="1"/>
    <col min="12306" max="12306" width="0" style="56" hidden="1" customWidth="1"/>
    <col min="12307" max="12545" width="9" style="56"/>
    <col min="12546" max="12546" width="7.375" style="56" customWidth="1"/>
    <col min="12547" max="12547" width="61.5" style="56" customWidth="1"/>
    <col min="12548" max="12548" width="19.125" style="56" customWidth="1"/>
    <col min="12549" max="12550" width="9" style="56"/>
    <col min="12551" max="12551" width="12" style="56" customWidth="1"/>
    <col min="12552" max="12552" width="9" style="56"/>
    <col min="12553" max="12556" width="15.625" style="56" customWidth="1"/>
    <col min="12557" max="12557" width="30.75" style="56" customWidth="1"/>
    <col min="12558" max="12558" width="10.5" style="56" customWidth="1"/>
    <col min="12559" max="12559" width="20" style="56" customWidth="1"/>
    <col min="12560" max="12560" width="18.5" style="56" customWidth="1"/>
    <col min="12561" max="12561" width="7.625" style="56" customWidth="1"/>
    <col min="12562" max="12562" width="0" style="56" hidden="1" customWidth="1"/>
    <col min="12563" max="12801" width="9" style="56"/>
    <col min="12802" max="12802" width="7.375" style="56" customWidth="1"/>
    <col min="12803" max="12803" width="61.5" style="56" customWidth="1"/>
    <col min="12804" max="12804" width="19.125" style="56" customWidth="1"/>
    <col min="12805" max="12806" width="9" style="56"/>
    <col min="12807" max="12807" width="12" style="56" customWidth="1"/>
    <col min="12808" max="12808" width="9" style="56"/>
    <col min="12809" max="12812" width="15.625" style="56" customWidth="1"/>
    <col min="12813" max="12813" width="30.75" style="56" customWidth="1"/>
    <col min="12814" max="12814" width="10.5" style="56" customWidth="1"/>
    <col min="12815" max="12815" width="20" style="56" customWidth="1"/>
    <col min="12816" max="12816" width="18.5" style="56" customWidth="1"/>
    <col min="12817" max="12817" width="7.625" style="56" customWidth="1"/>
    <col min="12818" max="12818" width="0" style="56" hidden="1" customWidth="1"/>
    <col min="12819" max="13057" width="9" style="56"/>
    <col min="13058" max="13058" width="7.375" style="56" customWidth="1"/>
    <col min="13059" max="13059" width="61.5" style="56" customWidth="1"/>
    <col min="13060" max="13060" width="19.125" style="56" customWidth="1"/>
    <col min="13061" max="13062" width="9" style="56"/>
    <col min="13063" max="13063" width="12" style="56" customWidth="1"/>
    <col min="13064" max="13064" width="9" style="56"/>
    <col min="13065" max="13068" width="15.625" style="56" customWidth="1"/>
    <col min="13069" max="13069" width="30.75" style="56" customWidth="1"/>
    <col min="13070" max="13070" width="10.5" style="56" customWidth="1"/>
    <col min="13071" max="13071" width="20" style="56" customWidth="1"/>
    <col min="13072" max="13072" width="18.5" style="56" customWidth="1"/>
    <col min="13073" max="13073" width="7.625" style="56" customWidth="1"/>
    <col min="13074" max="13074" width="0" style="56" hidden="1" customWidth="1"/>
    <col min="13075" max="13313" width="9" style="56"/>
    <col min="13314" max="13314" width="7.375" style="56" customWidth="1"/>
    <col min="13315" max="13315" width="61.5" style="56" customWidth="1"/>
    <col min="13316" max="13316" width="19.125" style="56" customWidth="1"/>
    <col min="13317" max="13318" width="9" style="56"/>
    <col min="13319" max="13319" width="12" style="56" customWidth="1"/>
    <col min="13320" max="13320" width="9" style="56"/>
    <col min="13321" max="13324" width="15.625" style="56" customWidth="1"/>
    <col min="13325" max="13325" width="30.75" style="56" customWidth="1"/>
    <col min="13326" max="13326" width="10.5" style="56" customWidth="1"/>
    <col min="13327" max="13327" width="20" style="56" customWidth="1"/>
    <col min="13328" max="13328" width="18.5" style="56" customWidth="1"/>
    <col min="13329" max="13329" width="7.625" style="56" customWidth="1"/>
    <col min="13330" max="13330" width="0" style="56" hidden="1" customWidth="1"/>
    <col min="13331" max="13569" width="9" style="56"/>
    <col min="13570" max="13570" width="7.375" style="56" customWidth="1"/>
    <col min="13571" max="13571" width="61.5" style="56" customWidth="1"/>
    <col min="13572" max="13572" width="19.125" style="56" customWidth="1"/>
    <col min="13573" max="13574" width="9" style="56"/>
    <col min="13575" max="13575" width="12" style="56" customWidth="1"/>
    <col min="13576" max="13576" width="9" style="56"/>
    <col min="13577" max="13580" width="15.625" style="56" customWidth="1"/>
    <col min="13581" max="13581" width="30.75" style="56" customWidth="1"/>
    <col min="13582" max="13582" width="10.5" style="56" customWidth="1"/>
    <col min="13583" max="13583" width="20" style="56" customWidth="1"/>
    <col min="13584" max="13584" width="18.5" style="56" customWidth="1"/>
    <col min="13585" max="13585" width="7.625" style="56" customWidth="1"/>
    <col min="13586" max="13586" width="0" style="56" hidden="1" customWidth="1"/>
    <col min="13587" max="13825" width="9" style="56"/>
    <col min="13826" max="13826" width="7.375" style="56" customWidth="1"/>
    <col min="13827" max="13827" width="61.5" style="56" customWidth="1"/>
    <col min="13828" max="13828" width="19.125" style="56" customWidth="1"/>
    <col min="13829" max="13830" width="9" style="56"/>
    <col min="13831" max="13831" width="12" style="56" customWidth="1"/>
    <col min="13832" max="13832" width="9" style="56"/>
    <col min="13833" max="13836" width="15.625" style="56" customWidth="1"/>
    <col min="13837" max="13837" width="30.75" style="56" customWidth="1"/>
    <col min="13838" max="13838" width="10.5" style="56" customWidth="1"/>
    <col min="13839" max="13839" width="20" style="56" customWidth="1"/>
    <col min="13840" max="13840" width="18.5" style="56" customWidth="1"/>
    <col min="13841" max="13841" width="7.625" style="56" customWidth="1"/>
    <col min="13842" max="13842" width="0" style="56" hidden="1" customWidth="1"/>
    <col min="13843" max="14081" width="9" style="56"/>
    <col min="14082" max="14082" width="7.375" style="56" customWidth="1"/>
    <col min="14083" max="14083" width="61.5" style="56" customWidth="1"/>
    <col min="14084" max="14084" width="19.125" style="56" customWidth="1"/>
    <col min="14085" max="14086" width="9" style="56"/>
    <col min="14087" max="14087" width="12" style="56" customWidth="1"/>
    <col min="14088" max="14088" width="9" style="56"/>
    <col min="14089" max="14092" width="15.625" style="56" customWidth="1"/>
    <col min="14093" max="14093" width="30.75" style="56" customWidth="1"/>
    <col min="14094" max="14094" width="10.5" style="56" customWidth="1"/>
    <col min="14095" max="14095" width="20" style="56" customWidth="1"/>
    <col min="14096" max="14096" width="18.5" style="56" customWidth="1"/>
    <col min="14097" max="14097" width="7.625" style="56" customWidth="1"/>
    <col min="14098" max="14098" width="0" style="56" hidden="1" customWidth="1"/>
    <col min="14099" max="14337" width="9" style="56"/>
    <col min="14338" max="14338" width="7.375" style="56" customWidth="1"/>
    <col min="14339" max="14339" width="61.5" style="56" customWidth="1"/>
    <col min="14340" max="14340" width="19.125" style="56" customWidth="1"/>
    <col min="14341" max="14342" width="9" style="56"/>
    <col min="14343" max="14343" width="12" style="56" customWidth="1"/>
    <col min="14344" max="14344" width="9" style="56"/>
    <col min="14345" max="14348" width="15.625" style="56" customWidth="1"/>
    <col min="14349" max="14349" width="30.75" style="56" customWidth="1"/>
    <col min="14350" max="14350" width="10.5" style="56" customWidth="1"/>
    <col min="14351" max="14351" width="20" style="56" customWidth="1"/>
    <col min="14352" max="14352" width="18.5" style="56" customWidth="1"/>
    <col min="14353" max="14353" width="7.625" style="56" customWidth="1"/>
    <col min="14354" max="14354" width="0" style="56" hidden="1" customWidth="1"/>
    <col min="14355" max="14593" width="9" style="56"/>
    <col min="14594" max="14594" width="7.375" style="56" customWidth="1"/>
    <col min="14595" max="14595" width="61.5" style="56" customWidth="1"/>
    <col min="14596" max="14596" width="19.125" style="56" customWidth="1"/>
    <col min="14597" max="14598" width="9" style="56"/>
    <col min="14599" max="14599" width="12" style="56" customWidth="1"/>
    <col min="14600" max="14600" width="9" style="56"/>
    <col min="14601" max="14604" width="15.625" style="56" customWidth="1"/>
    <col min="14605" max="14605" width="30.75" style="56" customWidth="1"/>
    <col min="14606" max="14606" width="10.5" style="56" customWidth="1"/>
    <col min="14607" max="14607" width="20" style="56" customWidth="1"/>
    <col min="14608" max="14608" width="18.5" style="56" customWidth="1"/>
    <col min="14609" max="14609" width="7.625" style="56" customWidth="1"/>
    <col min="14610" max="14610" width="0" style="56" hidden="1" customWidth="1"/>
    <col min="14611" max="14849" width="9" style="56"/>
    <col min="14850" max="14850" width="7.375" style="56" customWidth="1"/>
    <col min="14851" max="14851" width="61.5" style="56" customWidth="1"/>
    <col min="14852" max="14852" width="19.125" style="56" customWidth="1"/>
    <col min="14853" max="14854" width="9" style="56"/>
    <col min="14855" max="14855" width="12" style="56" customWidth="1"/>
    <col min="14856" max="14856" width="9" style="56"/>
    <col min="14857" max="14860" width="15.625" style="56" customWidth="1"/>
    <col min="14861" max="14861" width="30.75" style="56" customWidth="1"/>
    <col min="14862" max="14862" width="10.5" style="56" customWidth="1"/>
    <col min="14863" max="14863" width="20" style="56" customWidth="1"/>
    <col min="14864" max="14864" width="18.5" style="56" customWidth="1"/>
    <col min="14865" max="14865" width="7.625" style="56" customWidth="1"/>
    <col min="14866" max="14866" width="0" style="56" hidden="1" customWidth="1"/>
    <col min="14867" max="15105" width="9" style="56"/>
    <col min="15106" max="15106" width="7.375" style="56" customWidth="1"/>
    <col min="15107" max="15107" width="61.5" style="56" customWidth="1"/>
    <col min="15108" max="15108" width="19.125" style="56" customWidth="1"/>
    <col min="15109" max="15110" width="9" style="56"/>
    <col min="15111" max="15111" width="12" style="56" customWidth="1"/>
    <col min="15112" max="15112" width="9" style="56"/>
    <col min="15113" max="15116" width="15.625" style="56" customWidth="1"/>
    <col min="15117" max="15117" width="30.75" style="56" customWidth="1"/>
    <col min="15118" max="15118" width="10.5" style="56" customWidth="1"/>
    <col min="15119" max="15119" width="20" style="56" customWidth="1"/>
    <col min="15120" max="15120" width="18.5" style="56" customWidth="1"/>
    <col min="15121" max="15121" width="7.625" style="56" customWidth="1"/>
    <col min="15122" max="15122" width="0" style="56" hidden="1" customWidth="1"/>
    <col min="15123" max="15361" width="9" style="56"/>
    <col min="15362" max="15362" width="7.375" style="56" customWidth="1"/>
    <col min="15363" max="15363" width="61.5" style="56" customWidth="1"/>
    <col min="15364" max="15364" width="19.125" style="56" customWidth="1"/>
    <col min="15365" max="15366" width="9" style="56"/>
    <col min="15367" max="15367" width="12" style="56" customWidth="1"/>
    <col min="15368" max="15368" width="9" style="56"/>
    <col min="15369" max="15372" width="15.625" style="56" customWidth="1"/>
    <col min="15373" max="15373" width="30.75" style="56" customWidth="1"/>
    <col min="15374" max="15374" width="10.5" style="56" customWidth="1"/>
    <col min="15375" max="15375" width="20" style="56" customWidth="1"/>
    <col min="15376" max="15376" width="18.5" style="56" customWidth="1"/>
    <col min="15377" max="15377" width="7.625" style="56" customWidth="1"/>
    <col min="15378" max="15378" width="0" style="56" hidden="1" customWidth="1"/>
    <col min="15379" max="15617" width="9" style="56"/>
    <col min="15618" max="15618" width="7.375" style="56" customWidth="1"/>
    <col min="15619" max="15619" width="61.5" style="56" customWidth="1"/>
    <col min="15620" max="15620" width="19.125" style="56" customWidth="1"/>
    <col min="15621" max="15622" width="9" style="56"/>
    <col min="15623" max="15623" width="12" style="56" customWidth="1"/>
    <col min="15624" max="15624" width="9" style="56"/>
    <col min="15625" max="15628" width="15.625" style="56" customWidth="1"/>
    <col min="15629" max="15629" width="30.75" style="56" customWidth="1"/>
    <col min="15630" max="15630" width="10.5" style="56" customWidth="1"/>
    <col min="15631" max="15631" width="20" style="56" customWidth="1"/>
    <col min="15632" max="15632" width="18.5" style="56" customWidth="1"/>
    <col min="15633" max="15633" width="7.625" style="56" customWidth="1"/>
    <col min="15634" max="15634" width="0" style="56" hidden="1" customWidth="1"/>
    <col min="15635" max="15873" width="9" style="56"/>
    <col min="15874" max="15874" width="7.375" style="56" customWidth="1"/>
    <col min="15875" max="15875" width="61.5" style="56" customWidth="1"/>
    <col min="15876" max="15876" width="19.125" style="56" customWidth="1"/>
    <col min="15877" max="15878" width="9" style="56"/>
    <col min="15879" max="15879" width="12" style="56" customWidth="1"/>
    <col min="15880" max="15880" width="9" style="56"/>
    <col min="15881" max="15884" width="15.625" style="56" customWidth="1"/>
    <col min="15885" max="15885" width="30.75" style="56" customWidth="1"/>
    <col min="15886" max="15886" width="10.5" style="56" customWidth="1"/>
    <col min="15887" max="15887" width="20" style="56" customWidth="1"/>
    <col min="15888" max="15888" width="18.5" style="56" customWidth="1"/>
    <col min="15889" max="15889" width="7.625" style="56" customWidth="1"/>
    <col min="15890" max="15890" width="0" style="56" hidden="1" customWidth="1"/>
    <col min="15891" max="16129" width="9" style="56"/>
    <col min="16130" max="16130" width="7.375" style="56" customWidth="1"/>
    <col min="16131" max="16131" width="61.5" style="56" customWidth="1"/>
    <col min="16132" max="16132" width="19.125" style="56" customWidth="1"/>
    <col min="16133" max="16134" width="9" style="56"/>
    <col min="16135" max="16135" width="12" style="56" customWidth="1"/>
    <col min="16136" max="16136" width="9" style="56"/>
    <col min="16137" max="16140" width="15.625" style="56" customWidth="1"/>
    <col min="16141" max="16141" width="30.75" style="56" customWidth="1"/>
    <col min="16142" max="16142" width="10.5" style="56" customWidth="1"/>
    <col min="16143" max="16143" width="20" style="56" customWidth="1"/>
    <col min="16144" max="16144" width="18.5" style="56" customWidth="1"/>
    <col min="16145" max="16145" width="7.625" style="56" customWidth="1"/>
    <col min="16146" max="16146" width="0" style="56" hidden="1" customWidth="1"/>
    <col min="16147" max="16384" width="9" style="56"/>
  </cols>
  <sheetData>
    <row r="2" spans="2:16" s="67" customFormat="1" ht="48" customHeight="1">
      <c r="B2" s="62"/>
      <c r="C2" s="63"/>
      <c r="D2" s="64"/>
      <c r="E2" s="65"/>
      <c r="F2" s="65"/>
      <c r="G2" s="62"/>
      <c r="H2" s="65"/>
      <c r="I2" s="66"/>
      <c r="L2" s="502" t="s">
        <v>364</v>
      </c>
      <c r="M2" s="502"/>
      <c r="N2" s="68"/>
      <c r="O2" s="68"/>
      <c r="P2" s="68"/>
    </row>
    <row r="3" spans="2:16" s="67" customFormat="1" ht="15.75" customHeight="1">
      <c r="B3" s="503" t="s">
        <v>237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</row>
    <row r="4" spans="2:16" s="67" customFormat="1" ht="15.75" customHeight="1">
      <c r="B4" s="401" t="s">
        <v>55</v>
      </c>
      <c r="C4" s="394" t="s">
        <v>114</v>
      </c>
      <c r="D4" s="401" t="s">
        <v>93</v>
      </c>
      <c r="E4" s="401" t="s">
        <v>91</v>
      </c>
      <c r="F4" s="401"/>
      <c r="G4" s="401"/>
      <c r="H4" s="401"/>
      <c r="I4" s="504" t="s">
        <v>238</v>
      </c>
      <c r="J4" s="504"/>
      <c r="K4" s="504"/>
      <c r="L4" s="505"/>
      <c r="M4" s="506" t="s">
        <v>115</v>
      </c>
    </row>
    <row r="5" spans="2:16" s="67" customFormat="1" ht="78.75">
      <c r="B5" s="401"/>
      <c r="C5" s="394"/>
      <c r="D5" s="401"/>
      <c r="E5" s="307" t="s">
        <v>93</v>
      </c>
      <c r="F5" s="307" t="s">
        <v>214</v>
      </c>
      <c r="G5" s="311" t="s">
        <v>95</v>
      </c>
      <c r="H5" s="307" t="s">
        <v>96</v>
      </c>
      <c r="I5" s="307">
        <v>2025</v>
      </c>
      <c r="J5" s="307">
        <v>2026</v>
      </c>
      <c r="K5" s="307">
        <v>2027</v>
      </c>
      <c r="L5" s="307" t="s">
        <v>116</v>
      </c>
      <c r="M5" s="506"/>
    </row>
    <row r="6" spans="2:16" s="67" customFormat="1" ht="15.75" customHeight="1">
      <c r="B6" s="507" t="s">
        <v>239</v>
      </c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9"/>
    </row>
    <row r="7" spans="2:16" ht="15.75" customHeight="1">
      <c r="B7" s="477" t="s">
        <v>240</v>
      </c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</row>
    <row r="8" spans="2:16" ht="15.75" customHeight="1">
      <c r="B8" s="473" t="s">
        <v>241</v>
      </c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</row>
    <row r="9" spans="2:16" ht="15.75" customHeight="1">
      <c r="B9" s="478" t="s">
        <v>242</v>
      </c>
      <c r="C9" s="479" t="s">
        <v>243</v>
      </c>
      <c r="D9" s="397" t="s">
        <v>474</v>
      </c>
      <c r="E9" s="482">
        <v>243</v>
      </c>
      <c r="F9" s="485" t="s">
        <v>244</v>
      </c>
      <c r="G9" s="488" t="s">
        <v>245</v>
      </c>
      <c r="H9" s="70">
        <v>111</v>
      </c>
      <c r="I9" s="71">
        <v>88312.664000000004</v>
      </c>
      <c r="J9" s="71">
        <v>88312.664000000004</v>
      </c>
      <c r="K9" s="71">
        <v>88312.664000000004</v>
      </c>
      <c r="L9" s="72">
        <f t="shared" ref="L9:L32" si="0">SUM(I9:K9)</f>
        <v>264937.99200000003</v>
      </c>
      <c r="M9" s="397" t="s">
        <v>563</v>
      </c>
    </row>
    <row r="10" spans="2:16">
      <c r="B10" s="478"/>
      <c r="C10" s="480"/>
      <c r="D10" s="398"/>
      <c r="E10" s="483"/>
      <c r="F10" s="486"/>
      <c r="G10" s="489"/>
      <c r="H10" s="70">
        <v>112</v>
      </c>
      <c r="I10" s="71">
        <v>210</v>
      </c>
      <c r="J10" s="71">
        <v>210</v>
      </c>
      <c r="K10" s="71">
        <v>210</v>
      </c>
      <c r="L10" s="72">
        <f t="shared" si="0"/>
        <v>630</v>
      </c>
      <c r="M10" s="398"/>
    </row>
    <row r="11" spans="2:16">
      <c r="B11" s="478"/>
      <c r="C11" s="480"/>
      <c r="D11" s="398"/>
      <c r="E11" s="483"/>
      <c r="F11" s="486"/>
      <c r="G11" s="488"/>
      <c r="H11" s="70">
        <v>119</v>
      </c>
      <c r="I11" s="71">
        <v>26670.424999999999</v>
      </c>
      <c r="J11" s="71">
        <v>26670.424999999999</v>
      </c>
      <c r="K11" s="71">
        <v>26670.424999999999</v>
      </c>
      <c r="L11" s="72">
        <f t="shared" si="0"/>
        <v>80011.274999999994</v>
      </c>
      <c r="M11" s="398"/>
      <c r="O11" s="73"/>
    </row>
    <row r="12" spans="2:16">
      <c r="B12" s="478"/>
      <c r="C12" s="480"/>
      <c r="D12" s="398"/>
      <c r="E12" s="483"/>
      <c r="F12" s="486"/>
      <c r="G12" s="490"/>
      <c r="H12" s="70">
        <v>244</v>
      </c>
      <c r="I12" s="71">
        <v>1222.511</v>
      </c>
      <c r="J12" s="71">
        <v>1222.511</v>
      </c>
      <c r="K12" s="71">
        <v>1222.511</v>
      </c>
      <c r="L12" s="72">
        <f t="shared" si="0"/>
        <v>3667.5329999999999</v>
      </c>
      <c r="M12" s="398"/>
    </row>
    <row r="13" spans="2:16">
      <c r="B13" s="478"/>
      <c r="C13" s="480"/>
      <c r="D13" s="398"/>
      <c r="E13" s="483"/>
      <c r="F13" s="486"/>
      <c r="G13" s="491" t="s">
        <v>246</v>
      </c>
      <c r="H13" s="74">
        <v>111</v>
      </c>
      <c r="I13" s="71">
        <v>51189.440999999999</v>
      </c>
      <c r="J13" s="71">
        <v>51189.440999999999</v>
      </c>
      <c r="K13" s="71">
        <v>51189.440999999999</v>
      </c>
      <c r="L13" s="72">
        <f t="shared" si="0"/>
        <v>153568.323</v>
      </c>
      <c r="M13" s="398"/>
    </row>
    <row r="14" spans="2:16">
      <c r="B14" s="478"/>
      <c r="C14" s="480"/>
      <c r="D14" s="398"/>
      <c r="E14" s="483"/>
      <c r="F14" s="486"/>
      <c r="G14" s="489"/>
      <c r="H14" s="74">
        <v>112</v>
      </c>
      <c r="I14" s="71">
        <v>4819.5889999999999</v>
      </c>
      <c r="J14" s="71">
        <v>4819.5889999999999</v>
      </c>
      <c r="K14" s="71">
        <v>4819.5889999999999</v>
      </c>
      <c r="L14" s="72">
        <f t="shared" si="0"/>
        <v>14458.767</v>
      </c>
      <c r="M14" s="398"/>
    </row>
    <row r="15" spans="2:16">
      <c r="B15" s="478"/>
      <c r="C15" s="480"/>
      <c r="D15" s="398"/>
      <c r="E15" s="483"/>
      <c r="F15" s="486"/>
      <c r="G15" s="489"/>
      <c r="H15" s="74">
        <v>119</v>
      </c>
      <c r="I15" s="71">
        <v>15459.210999999999</v>
      </c>
      <c r="J15" s="71">
        <v>15459.210999999999</v>
      </c>
      <c r="K15" s="71">
        <v>15459.210999999999</v>
      </c>
      <c r="L15" s="72">
        <f t="shared" si="0"/>
        <v>46377.633000000002</v>
      </c>
      <c r="M15" s="398"/>
    </row>
    <row r="16" spans="2:16">
      <c r="B16" s="478"/>
      <c r="C16" s="481"/>
      <c r="D16" s="399"/>
      <c r="E16" s="484"/>
      <c r="F16" s="487"/>
      <c r="G16" s="492"/>
      <c r="H16" s="74">
        <v>244</v>
      </c>
      <c r="I16" s="71">
        <v>742.35900000000004</v>
      </c>
      <c r="J16" s="71">
        <v>742.35900000000004</v>
      </c>
      <c r="K16" s="71">
        <v>742.35900000000004</v>
      </c>
      <c r="L16" s="72">
        <f t="shared" si="0"/>
        <v>2227.0770000000002</v>
      </c>
      <c r="M16" s="398"/>
    </row>
    <row r="17" spans="2:15" ht="15.75" customHeight="1">
      <c r="B17" s="478" t="s">
        <v>247</v>
      </c>
      <c r="C17" s="416" t="s">
        <v>248</v>
      </c>
      <c r="D17" s="397" t="s">
        <v>474</v>
      </c>
      <c r="E17" s="482">
        <v>243</v>
      </c>
      <c r="F17" s="485" t="s">
        <v>244</v>
      </c>
      <c r="G17" s="478" t="s">
        <v>249</v>
      </c>
      <c r="H17" s="75">
        <v>111</v>
      </c>
      <c r="I17" s="76">
        <v>82541.051999999996</v>
      </c>
      <c r="J17" s="76">
        <v>82541.051999999996</v>
      </c>
      <c r="K17" s="76">
        <v>82541.051999999996</v>
      </c>
      <c r="L17" s="72">
        <f t="shared" si="0"/>
        <v>247623.15599999999</v>
      </c>
      <c r="M17" s="398"/>
      <c r="O17" s="77"/>
    </row>
    <row r="18" spans="2:15">
      <c r="B18" s="478"/>
      <c r="C18" s="417"/>
      <c r="D18" s="398"/>
      <c r="E18" s="483"/>
      <c r="F18" s="486"/>
      <c r="G18" s="493"/>
      <c r="H18" s="75">
        <v>112</v>
      </c>
      <c r="I18" s="76">
        <v>2250</v>
      </c>
      <c r="J18" s="76">
        <v>2250</v>
      </c>
      <c r="K18" s="76">
        <v>2250</v>
      </c>
      <c r="L18" s="72">
        <f t="shared" si="0"/>
        <v>6750</v>
      </c>
      <c r="M18" s="398"/>
      <c r="O18" s="77"/>
    </row>
    <row r="19" spans="2:15">
      <c r="B19" s="478"/>
      <c r="C19" s="417"/>
      <c r="D19" s="398"/>
      <c r="E19" s="483"/>
      <c r="F19" s="486"/>
      <c r="G19" s="478"/>
      <c r="H19" s="75">
        <v>119</v>
      </c>
      <c r="I19" s="78">
        <v>24927.398000000001</v>
      </c>
      <c r="J19" s="78">
        <v>24927.398000000001</v>
      </c>
      <c r="K19" s="78">
        <v>24927.398000000001</v>
      </c>
      <c r="L19" s="72">
        <f t="shared" si="0"/>
        <v>74782.194000000003</v>
      </c>
      <c r="M19" s="398"/>
      <c r="O19" s="73"/>
    </row>
    <row r="20" spans="2:15">
      <c r="B20" s="478"/>
      <c r="C20" s="417"/>
      <c r="D20" s="398"/>
      <c r="E20" s="483"/>
      <c r="F20" s="486"/>
      <c r="G20" s="478"/>
      <c r="H20" s="75">
        <v>244</v>
      </c>
      <c r="I20" s="78">
        <v>5110.3599999999997</v>
      </c>
      <c r="J20" s="78">
        <v>5110.3599999999997</v>
      </c>
      <c r="K20" s="78">
        <v>5110.3599999999997</v>
      </c>
      <c r="L20" s="72">
        <f t="shared" si="0"/>
        <v>15331.079999999998</v>
      </c>
      <c r="M20" s="398"/>
    </row>
    <row r="21" spans="2:15">
      <c r="B21" s="478"/>
      <c r="C21" s="417"/>
      <c r="D21" s="398"/>
      <c r="E21" s="483"/>
      <c r="F21" s="486"/>
      <c r="G21" s="478"/>
      <c r="H21" s="75">
        <v>247</v>
      </c>
      <c r="I21" s="78">
        <v>60536.34</v>
      </c>
      <c r="J21" s="78">
        <v>60536.34</v>
      </c>
      <c r="K21" s="78">
        <v>60536.34</v>
      </c>
      <c r="L21" s="72">
        <f t="shared" si="0"/>
        <v>181609.02</v>
      </c>
      <c r="M21" s="398"/>
    </row>
    <row r="22" spans="2:15">
      <c r="B22" s="478"/>
      <c r="C22" s="417"/>
      <c r="D22" s="398"/>
      <c r="E22" s="483"/>
      <c r="F22" s="486"/>
      <c r="G22" s="478"/>
      <c r="H22" s="75">
        <v>852</v>
      </c>
      <c r="I22" s="78"/>
      <c r="J22" s="78"/>
      <c r="K22" s="78"/>
      <c r="L22" s="72">
        <f t="shared" si="0"/>
        <v>0</v>
      </c>
      <c r="M22" s="398"/>
    </row>
    <row r="23" spans="2:15">
      <c r="B23" s="478"/>
      <c r="C23" s="417"/>
      <c r="D23" s="398"/>
      <c r="E23" s="483"/>
      <c r="F23" s="486"/>
      <c r="G23" s="478"/>
      <c r="H23" s="75">
        <v>853</v>
      </c>
      <c r="I23" s="78"/>
      <c r="J23" s="78"/>
      <c r="K23" s="78"/>
      <c r="L23" s="72">
        <f t="shared" si="0"/>
        <v>0</v>
      </c>
      <c r="M23" s="398"/>
    </row>
    <row r="24" spans="2:15">
      <c r="B24" s="478"/>
      <c r="C24" s="417"/>
      <c r="D24" s="398"/>
      <c r="E24" s="483"/>
      <c r="F24" s="486"/>
      <c r="G24" s="336" t="s">
        <v>306</v>
      </c>
      <c r="H24" s="75">
        <v>244</v>
      </c>
      <c r="I24" s="79">
        <v>4157.7</v>
      </c>
      <c r="J24" s="79">
        <v>4157.7</v>
      </c>
      <c r="K24" s="79">
        <v>4157.7</v>
      </c>
      <c r="L24" s="72">
        <f t="shared" si="0"/>
        <v>12473.099999999999</v>
      </c>
      <c r="M24" s="398"/>
    </row>
    <row r="25" spans="2:15">
      <c r="B25" s="478"/>
      <c r="C25" s="417"/>
      <c r="D25" s="398"/>
      <c r="E25" s="483"/>
      <c r="F25" s="486"/>
      <c r="G25" s="336" t="s">
        <v>250</v>
      </c>
      <c r="H25" s="75">
        <v>244</v>
      </c>
      <c r="I25" s="79">
        <v>31881.864000000001</v>
      </c>
      <c r="J25" s="79">
        <v>31881.864000000001</v>
      </c>
      <c r="K25" s="79">
        <v>31881.864000000001</v>
      </c>
      <c r="L25" s="72">
        <f t="shared" si="0"/>
        <v>95645.592000000004</v>
      </c>
      <c r="M25" s="398"/>
    </row>
    <row r="26" spans="2:15">
      <c r="B26" s="478"/>
      <c r="C26" s="417"/>
      <c r="D26" s="399"/>
      <c r="E26" s="484"/>
      <c r="F26" s="487"/>
      <c r="G26" s="314" t="s">
        <v>251</v>
      </c>
      <c r="H26" s="75">
        <v>244</v>
      </c>
      <c r="I26" s="79">
        <v>2904.3679999999999</v>
      </c>
      <c r="J26" s="79">
        <v>2903.1610000000001</v>
      </c>
      <c r="K26" s="79">
        <v>2868.95</v>
      </c>
      <c r="L26" s="72">
        <f t="shared" si="0"/>
        <v>8676.4789999999994</v>
      </c>
      <c r="M26" s="305"/>
    </row>
    <row r="27" spans="2:15" ht="29.25" customHeight="1">
      <c r="B27" s="478"/>
      <c r="C27" s="417"/>
      <c r="D27" s="397" t="s">
        <v>380</v>
      </c>
      <c r="E27" s="496">
        <v>247</v>
      </c>
      <c r="F27" s="498" t="s">
        <v>244</v>
      </c>
      <c r="G27" s="500" t="s">
        <v>270</v>
      </c>
      <c r="H27" s="75">
        <v>244</v>
      </c>
      <c r="I27" s="79"/>
      <c r="J27" s="79"/>
      <c r="K27" s="79"/>
      <c r="L27" s="72">
        <f t="shared" si="0"/>
        <v>0</v>
      </c>
      <c r="M27" s="305"/>
    </row>
    <row r="28" spans="2:15" ht="36" customHeight="1">
      <c r="B28" s="494"/>
      <c r="C28" s="495"/>
      <c r="D28" s="399"/>
      <c r="E28" s="497"/>
      <c r="F28" s="499"/>
      <c r="G28" s="501"/>
      <c r="H28" s="75">
        <v>243</v>
      </c>
      <c r="I28" s="79">
        <v>40000</v>
      </c>
      <c r="J28" s="79"/>
      <c r="K28" s="79"/>
      <c r="L28" s="72">
        <f t="shared" si="0"/>
        <v>40000</v>
      </c>
      <c r="M28" s="80"/>
      <c r="N28" s="81"/>
    </row>
    <row r="29" spans="2:15" ht="42.75" customHeight="1">
      <c r="B29" s="413" t="s">
        <v>252</v>
      </c>
      <c r="C29" s="430" t="s">
        <v>253</v>
      </c>
      <c r="D29" s="397" t="s">
        <v>474</v>
      </c>
      <c r="E29" s="453">
        <v>243</v>
      </c>
      <c r="F29" s="453" t="s">
        <v>254</v>
      </c>
      <c r="G29" s="446" t="s">
        <v>255</v>
      </c>
      <c r="H29" s="52">
        <v>321</v>
      </c>
      <c r="I29" s="72">
        <v>899</v>
      </c>
      <c r="J29" s="72">
        <v>899</v>
      </c>
      <c r="K29" s="72">
        <v>899</v>
      </c>
      <c r="L29" s="72">
        <f t="shared" si="0"/>
        <v>2697</v>
      </c>
      <c r="M29" s="397" t="s">
        <v>256</v>
      </c>
      <c r="N29" s="81"/>
    </row>
    <row r="30" spans="2:15" ht="45.75" customHeight="1">
      <c r="B30" s="415"/>
      <c r="C30" s="471"/>
      <c r="D30" s="399"/>
      <c r="E30" s="454"/>
      <c r="F30" s="454"/>
      <c r="G30" s="472"/>
      <c r="H30" s="52">
        <v>244</v>
      </c>
      <c r="I30" s="72">
        <v>18</v>
      </c>
      <c r="J30" s="72">
        <v>18</v>
      </c>
      <c r="K30" s="72">
        <v>18</v>
      </c>
      <c r="L30" s="72">
        <f t="shared" si="0"/>
        <v>54</v>
      </c>
      <c r="M30" s="399"/>
    </row>
    <row r="31" spans="2:15" ht="110.25">
      <c r="B31" s="308" t="s">
        <v>257</v>
      </c>
      <c r="C31" s="315" t="s">
        <v>258</v>
      </c>
      <c r="D31" s="304" t="s">
        <v>474</v>
      </c>
      <c r="E31" s="312">
        <v>243</v>
      </c>
      <c r="F31" s="312" t="s">
        <v>278</v>
      </c>
      <c r="G31" s="84" t="s">
        <v>259</v>
      </c>
      <c r="H31" s="52">
        <v>244</v>
      </c>
      <c r="I31" s="72">
        <v>632.70000000000005</v>
      </c>
      <c r="J31" s="72">
        <v>632.70000000000005</v>
      </c>
      <c r="K31" s="72">
        <v>632.70000000000005</v>
      </c>
      <c r="L31" s="72">
        <f t="shared" si="0"/>
        <v>1898.1000000000001</v>
      </c>
      <c r="M31" s="304" t="s">
        <v>495</v>
      </c>
    </row>
    <row r="32" spans="2:15" ht="88.5" customHeight="1">
      <c r="B32" s="330" t="s">
        <v>589</v>
      </c>
      <c r="C32" s="331" t="s">
        <v>593</v>
      </c>
      <c r="D32" s="329" t="s">
        <v>474</v>
      </c>
      <c r="E32" s="312">
        <v>243</v>
      </c>
      <c r="F32" s="334" t="s">
        <v>244</v>
      </c>
      <c r="G32" s="333" t="s">
        <v>594</v>
      </c>
      <c r="H32" s="52">
        <v>244</v>
      </c>
      <c r="I32" s="72">
        <v>818</v>
      </c>
      <c r="J32" s="72">
        <v>818</v>
      </c>
      <c r="K32" s="72">
        <v>818</v>
      </c>
      <c r="L32" s="72">
        <f t="shared" si="0"/>
        <v>2454</v>
      </c>
      <c r="M32" s="304"/>
    </row>
    <row r="33" spans="2:13" ht="63">
      <c r="B33" s="330" t="s">
        <v>592</v>
      </c>
      <c r="C33" s="331" t="s">
        <v>591</v>
      </c>
      <c r="D33" s="329" t="s">
        <v>474</v>
      </c>
      <c r="E33" s="334">
        <v>243</v>
      </c>
      <c r="F33" s="334" t="s">
        <v>244</v>
      </c>
      <c r="G33" s="333" t="s">
        <v>590</v>
      </c>
      <c r="H33" s="52">
        <v>244</v>
      </c>
      <c r="I33" s="72">
        <v>1908.7</v>
      </c>
      <c r="J33" s="72">
        <v>1908.7</v>
      </c>
      <c r="K33" s="72">
        <v>1908.7</v>
      </c>
      <c r="L33" s="72">
        <f t="shared" ref="L33" si="1">SUM(I33:K33)</f>
        <v>5726.1</v>
      </c>
      <c r="M33" s="304"/>
    </row>
    <row r="34" spans="2:13" ht="15.75" customHeight="1">
      <c r="B34" s="423" t="s">
        <v>260</v>
      </c>
      <c r="C34" s="423"/>
      <c r="D34" s="253"/>
      <c r="E34" s="253"/>
      <c r="F34" s="253"/>
      <c r="G34" s="254"/>
      <c r="H34" s="253"/>
      <c r="I34" s="255">
        <f>SUM(I9:I33)</f>
        <v>447211.68200000003</v>
      </c>
      <c r="J34" s="255">
        <f t="shared" ref="J34:L34" si="2">SUM(J9:J33)</f>
        <v>407210.47500000003</v>
      </c>
      <c r="K34" s="255">
        <f t="shared" si="2"/>
        <v>407176.26400000002</v>
      </c>
      <c r="L34" s="255">
        <f t="shared" si="2"/>
        <v>1261598.4210000003</v>
      </c>
      <c r="M34" s="256"/>
    </row>
    <row r="35" spans="2:13" ht="15.75" customHeight="1">
      <c r="B35" s="473" t="s">
        <v>261</v>
      </c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</row>
    <row r="36" spans="2:13">
      <c r="B36" s="411" t="s">
        <v>262</v>
      </c>
      <c r="C36" s="397" t="s">
        <v>263</v>
      </c>
      <c r="D36" s="397" t="s">
        <v>474</v>
      </c>
      <c r="E36" s="453">
        <v>243</v>
      </c>
      <c r="F36" s="445" t="s">
        <v>264</v>
      </c>
      <c r="G36" s="458" t="s">
        <v>265</v>
      </c>
      <c r="H36" s="92">
        <v>111</v>
      </c>
      <c r="I36" s="72">
        <v>152147.372</v>
      </c>
      <c r="J36" s="72">
        <v>152147.383</v>
      </c>
      <c r="K36" s="72">
        <v>152147.383</v>
      </c>
      <c r="L36" s="72">
        <f t="shared" ref="L36:L82" si="3">SUM(I36:K36)</f>
        <v>456442.13800000004</v>
      </c>
      <c r="M36" s="401" t="s">
        <v>266</v>
      </c>
    </row>
    <row r="37" spans="2:13">
      <c r="B37" s="419"/>
      <c r="C37" s="398"/>
      <c r="D37" s="398"/>
      <c r="E37" s="457"/>
      <c r="F37" s="445"/>
      <c r="G37" s="459"/>
      <c r="H37" s="92">
        <v>112</v>
      </c>
      <c r="I37" s="72">
        <v>475</v>
      </c>
      <c r="J37" s="72">
        <v>475</v>
      </c>
      <c r="K37" s="72">
        <v>475</v>
      </c>
      <c r="L37" s="72">
        <f t="shared" si="3"/>
        <v>1425</v>
      </c>
      <c r="M37" s="401"/>
    </row>
    <row r="38" spans="2:13">
      <c r="B38" s="419"/>
      <c r="C38" s="398"/>
      <c r="D38" s="398"/>
      <c r="E38" s="457"/>
      <c r="F38" s="445"/>
      <c r="G38" s="459"/>
      <c r="H38" s="92">
        <v>119</v>
      </c>
      <c r="I38" s="72">
        <v>45948.504999999997</v>
      </c>
      <c r="J38" s="72">
        <v>45948.508999999998</v>
      </c>
      <c r="K38" s="72">
        <v>45948.508999999998</v>
      </c>
      <c r="L38" s="72">
        <f t="shared" si="3"/>
        <v>137845.52299999999</v>
      </c>
      <c r="M38" s="401"/>
    </row>
    <row r="39" spans="2:13">
      <c r="B39" s="419"/>
      <c r="C39" s="398"/>
      <c r="D39" s="398"/>
      <c r="E39" s="457"/>
      <c r="F39" s="445"/>
      <c r="G39" s="459"/>
      <c r="H39" s="324">
        <v>244</v>
      </c>
      <c r="I39" s="72">
        <v>10075.413</v>
      </c>
      <c r="J39" s="72">
        <v>9287.0519999999997</v>
      </c>
      <c r="K39" s="72">
        <v>9287.0519999999997</v>
      </c>
      <c r="L39" s="72">
        <f t="shared" ref="L39" si="4">SUM(I39:K39)</f>
        <v>28649.517</v>
      </c>
      <c r="M39" s="401"/>
    </row>
    <row r="40" spans="2:13">
      <c r="B40" s="419"/>
      <c r="C40" s="398"/>
      <c r="D40" s="398"/>
      <c r="E40" s="457"/>
      <c r="F40" s="445"/>
      <c r="G40" s="459"/>
      <c r="H40" s="324">
        <v>611</v>
      </c>
      <c r="I40" s="72">
        <v>101094.61500000001</v>
      </c>
      <c r="J40" s="72">
        <v>99938.960999999996</v>
      </c>
      <c r="K40" s="72">
        <v>99938.960999999996</v>
      </c>
      <c r="L40" s="72">
        <f t="shared" si="3"/>
        <v>300972.53700000001</v>
      </c>
      <c r="M40" s="401"/>
    </row>
    <row r="41" spans="2:13">
      <c r="B41" s="419"/>
      <c r="C41" s="398"/>
      <c r="D41" s="398"/>
      <c r="E41" s="457"/>
      <c r="F41" s="444" t="s">
        <v>373</v>
      </c>
      <c r="G41" s="460" t="s">
        <v>265</v>
      </c>
      <c r="H41" s="90">
        <v>111</v>
      </c>
      <c r="I41" s="72"/>
      <c r="J41" s="72"/>
      <c r="K41" s="72"/>
      <c r="L41" s="72">
        <f t="shared" si="3"/>
        <v>0</v>
      </c>
      <c r="M41" s="401"/>
    </row>
    <row r="42" spans="2:13">
      <c r="B42" s="419"/>
      <c r="C42" s="398"/>
      <c r="D42" s="398"/>
      <c r="E42" s="457"/>
      <c r="F42" s="444"/>
      <c r="G42" s="461"/>
      <c r="H42" s="245">
        <v>119</v>
      </c>
      <c r="I42" s="72"/>
      <c r="J42" s="72"/>
      <c r="K42" s="72"/>
      <c r="L42" s="72">
        <f t="shared" si="3"/>
        <v>0</v>
      </c>
      <c r="M42" s="401"/>
    </row>
    <row r="43" spans="2:13">
      <c r="B43" s="419"/>
      <c r="C43" s="398"/>
      <c r="D43" s="398"/>
      <c r="E43" s="457"/>
      <c r="F43" s="445"/>
      <c r="G43" s="462"/>
      <c r="H43" s="245">
        <v>611</v>
      </c>
      <c r="I43" s="72">
        <v>2724.2950000000001</v>
      </c>
      <c r="J43" s="72">
        <v>2724.2950000000001</v>
      </c>
      <c r="K43" s="72">
        <v>2724.2950000000001</v>
      </c>
      <c r="L43" s="72">
        <f t="shared" si="3"/>
        <v>8172.8850000000002</v>
      </c>
      <c r="M43" s="401"/>
    </row>
    <row r="44" spans="2:13">
      <c r="B44" s="419"/>
      <c r="C44" s="398"/>
      <c r="D44" s="398"/>
      <c r="E44" s="457"/>
      <c r="F44" s="444" t="s">
        <v>264</v>
      </c>
      <c r="G44" s="460" t="s">
        <v>526</v>
      </c>
      <c r="H44" s="90">
        <v>111</v>
      </c>
      <c r="I44" s="72"/>
      <c r="J44" s="72"/>
      <c r="K44" s="72"/>
      <c r="L44" s="72">
        <f t="shared" si="3"/>
        <v>0</v>
      </c>
      <c r="M44" s="401"/>
    </row>
    <row r="45" spans="2:13">
      <c r="B45" s="419"/>
      <c r="C45" s="398"/>
      <c r="D45" s="398"/>
      <c r="E45" s="457"/>
      <c r="F45" s="444"/>
      <c r="G45" s="461"/>
      <c r="H45" s="245">
        <v>119</v>
      </c>
      <c r="I45" s="72"/>
      <c r="J45" s="72"/>
      <c r="K45" s="72"/>
      <c r="L45" s="72">
        <f t="shared" si="3"/>
        <v>0</v>
      </c>
      <c r="M45" s="401"/>
    </row>
    <row r="46" spans="2:13">
      <c r="B46" s="419"/>
      <c r="C46" s="398"/>
      <c r="D46" s="398"/>
      <c r="E46" s="457"/>
      <c r="F46" s="445"/>
      <c r="G46" s="462"/>
      <c r="H46" s="245">
        <v>611</v>
      </c>
      <c r="I46" s="72"/>
      <c r="J46" s="72"/>
      <c r="K46" s="72"/>
      <c r="L46" s="72">
        <f t="shared" si="3"/>
        <v>0</v>
      </c>
      <c r="M46" s="401"/>
    </row>
    <row r="47" spans="2:13">
      <c r="B47" s="419"/>
      <c r="C47" s="398"/>
      <c r="D47" s="398"/>
      <c r="E47" s="457"/>
      <c r="F47" s="312" t="s">
        <v>320</v>
      </c>
      <c r="G47" s="318" t="s">
        <v>573</v>
      </c>
      <c r="H47" s="245">
        <v>244</v>
      </c>
      <c r="I47" s="72"/>
      <c r="J47" s="72"/>
      <c r="K47" s="72"/>
      <c r="L47" s="72">
        <f t="shared" si="3"/>
        <v>0</v>
      </c>
      <c r="M47" s="401"/>
    </row>
    <row r="48" spans="2:13">
      <c r="B48" s="419"/>
      <c r="C48" s="398"/>
      <c r="D48" s="398"/>
      <c r="E48" s="457"/>
      <c r="F48" s="453" t="s">
        <v>264</v>
      </c>
      <c r="G48" s="463" t="s">
        <v>574</v>
      </c>
      <c r="H48" s="245">
        <v>111</v>
      </c>
      <c r="I48" s="72"/>
      <c r="J48" s="72"/>
      <c r="K48" s="72"/>
      <c r="L48" s="72">
        <f t="shared" si="3"/>
        <v>0</v>
      </c>
      <c r="M48" s="401"/>
    </row>
    <row r="49" spans="2:13">
      <c r="B49" s="419"/>
      <c r="C49" s="398"/>
      <c r="D49" s="398"/>
      <c r="E49" s="457"/>
      <c r="F49" s="457"/>
      <c r="G49" s="464"/>
      <c r="H49" s="245">
        <v>119</v>
      </c>
      <c r="I49" s="72"/>
      <c r="J49" s="72"/>
      <c r="K49" s="72"/>
      <c r="L49" s="72">
        <f t="shared" si="3"/>
        <v>0</v>
      </c>
      <c r="M49" s="401"/>
    </row>
    <row r="50" spans="2:13">
      <c r="B50" s="419"/>
      <c r="C50" s="398"/>
      <c r="D50" s="398"/>
      <c r="E50" s="457"/>
      <c r="F50" s="454"/>
      <c r="G50" s="465"/>
      <c r="H50" s="245">
        <v>611</v>
      </c>
      <c r="I50" s="72"/>
      <c r="J50" s="72"/>
      <c r="K50" s="72"/>
      <c r="L50" s="72">
        <f t="shared" si="3"/>
        <v>0</v>
      </c>
      <c r="M50" s="401"/>
    </row>
    <row r="51" spans="2:13" ht="15.75" customHeight="1">
      <c r="B51" s="419"/>
      <c r="C51" s="398"/>
      <c r="D51" s="398"/>
      <c r="E51" s="457"/>
      <c r="F51" s="444" t="s">
        <v>264</v>
      </c>
      <c r="G51" s="463" t="s">
        <v>267</v>
      </c>
      <c r="H51" s="86">
        <v>111</v>
      </c>
      <c r="I51" s="72">
        <v>35187.544999999998</v>
      </c>
      <c r="J51" s="72">
        <v>35187.544999999998</v>
      </c>
      <c r="K51" s="72">
        <v>35187.544999999998</v>
      </c>
      <c r="L51" s="72">
        <f t="shared" si="3"/>
        <v>105562.63499999999</v>
      </c>
      <c r="M51" s="401"/>
    </row>
    <row r="52" spans="2:13">
      <c r="B52" s="419"/>
      <c r="C52" s="398"/>
      <c r="D52" s="398"/>
      <c r="E52" s="457"/>
      <c r="F52" s="445"/>
      <c r="G52" s="466"/>
      <c r="H52" s="86">
        <v>112</v>
      </c>
      <c r="I52" s="72">
        <v>4149.8109999999997</v>
      </c>
      <c r="J52" s="72">
        <v>4149.8109999999997</v>
      </c>
      <c r="K52" s="72">
        <v>4149.8109999999997</v>
      </c>
      <c r="L52" s="72">
        <f t="shared" si="3"/>
        <v>12449.432999999999</v>
      </c>
      <c r="M52" s="401"/>
    </row>
    <row r="53" spans="2:13">
      <c r="B53" s="419"/>
      <c r="C53" s="398"/>
      <c r="D53" s="398"/>
      <c r="E53" s="457"/>
      <c r="F53" s="445"/>
      <c r="G53" s="466"/>
      <c r="H53" s="86">
        <v>119</v>
      </c>
      <c r="I53" s="72">
        <v>10626.663</v>
      </c>
      <c r="J53" s="72">
        <v>10626.663</v>
      </c>
      <c r="K53" s="72">
        <v>10626.663</v>
      </c>
      <c r="L53" s="72">
        <f t="shared" si="3"/>
        <v>31879.989000000001</v>
      </c>
      <c r="M53" s="401"/>
    </row>
    <row r="54" spans="2:13">
      <c r="B54" s="419"/>
      <c r="C54" s="398"/>
      <c r="D54" s="398"/>
      <c r="E54" s="457"/>
      <c r="F54" s="445"/>
      <c r="G54" s="466"/>
      <c r="H54" s="86">
        <v>244</v>
      </c>
      <c r="I54" s="72">
        <v>813.86900000000003</v>
      </c>
      <c r="J54" s="72">
        <v>813.86900000000003</v>
      </c>
      <c r="K54" s="72">
        <v>813.86900000000003</v>
      </c>
      <c r="L54" s="72">
        <f t="shared" si="3"/>
        <v>2441.607</v>
      </c>
      <c r="M54" s="401"/>
    </row>
    <row r="55" spans="2:13">
      <c r="B55" s="412"/>
      <c r="C55" s="399"/>
      <c r="D55" s="399"/>
      <c r="E55" s="454"/>
      <c r="F55" s="445"/>
      <c r="G55" s="467"/>
      <c r="H55" s="86">
        <v>611</v>
      </c>
      <c r="I55" s="72">
        <v>27280.912</v>
      </c>
      <c r="J55" s="72">
        <v>27280.912</v>
      </c>
      <c r="K55" s="72">
        <v>27280.912</v>
      </c>
      <c r="L55" s="72">
        <f t="shared" si="3"/>
        <v>81842.736000000004</v>
      </c>
      <c r="M55" s="401"/>
    </row>
    <row r="56" spans="2:13">
      <c r="B56" s="432" t="s">
        <v>268</v>
      </c>
      <c r="C56" s="433" t="s">
        <v>269</v>
      </c>
      <c r="D56" s="397" t="s">
        <v>474</v>
      </c>
      <c r="E56" s="453">
        <v>243</v>
      </c>
      <c r="F56" s="468" t="s">
        <v>264</v>
      </c>
      <c r="G56" s="463" t="s">
        <v>270</v>
      </c>
      <c r="H56" s="86">
        <v>111</v>
      </c>
      <c r="I56" s="87">
        <v>89811.611999999994</v>
      </c>
      <c r="J56" s="87">
        <v>89811.611999999994</v>
      </c>
      <c r="K56" s="87">
        <v>89811.611999999994</v>
      </c>
      <c r="L56" s="72">
        <f t="shared" si="3"/>
        <v>269434.83600000001</v>
      </c>
      <c r="M56" s="401"/>
    </row>
    <row r="57" spans="2:13">
      <c r="B57" s="432"/>
      <c r="C57" s="433"/>
      <c r="D57" s="398"/>
      <c r="E57" s="457"/>
      <c r="F57" s="469"/>
      <c r="G57" s="466"/>
      <c r="H57" s="86">
        <v>112</v>
      </c>
      <c r="I57" s="87">
        <v>2400</v>
      </c>
      <c r="J57" s="87">
        <v>2400</v>
      </c>
      <c r="K57" s="87">
        <v>2400</v>
      </c>
      <c r="L57" s="72">
        <f t="shared" si="3"/>
        <v>7200</v>
      </c>
      <c r="M57" s="401"/>
    </row>
    <row r="58" spans="2:13">
      <c r="B58" s="432"/>
      <c r="C58" s="433"/>
      <c r="D58" s="398"/>
      <c r="E58" s="457"/>
      <c r="F58" s="469"/>
      <c r="G58" s="464"/>
      <c r="H58" s="86">
        <v>119</v>
      </c>
      <c r="I58" s="87">
        <v>27123.109</v>
      </c>
      <c r="J58" s="87">
        <v>27123.109</v>
      </c>
      <c r="K58" s="87">
        <v>27123.109</v>
      </c>
      <c r="L58" s="72">
        <f t="shared" si="3"/>
        <v>81369.327000000005</v>
      </c>
      <c r="M58" s="401"/>
    </row>
    <row r="59" spans="2:13">
      <c r="B59" s="432"/>
      <c r="C59" s="433"/>
      <c r="D59" s="398"/>
      <c r="E59" s="457"/>
      <c r="F59" s="469"/>
      <c r="G59" s="464"/>
      <c r="H59" s="86">
        <v>244</v>
      </c>
      <c r="I59" s="72">
        <v>5504.5</v>
      </c>
      <c r="J59" s="72">
        <v>5504.5</v>
      </c>
      <c r="K59" s="72">
        <v>5504.5</v>
      </c>
      <c r="L59" s="72">
        <f t="shared" si="3"/>
        <v>16513.5</v>
      </c>
      <c r="M59" s="401"/>
    </row>
    <row r="60" spans="2:13">
      <c r="B60" s="432"/>
      <c r="C60" s="433"/>
      <c r="D60" s="398"/>
      <c r="E60" s="457"/>
      <c r="F60" s="469"/>
      <c r="G60" s="464"/>
      <c r="H60" s="88">
        <v>247</v>
      </c>
      <c r="I60" s="72">
        <v>73509.777000000002</v>
      </c>
      <c r="J60" s="72">
        <v>73509.777000000002</v>
      </c>
      <c r="K60" s="72">
        <v>73509.777000000002</v>
      </c>
      <c r="L60" s="72">
        <f t="shared" si="3"/>
        <v>220529.33100000001</v>
      </c>
      <c r="M60" s="401"/>
    </row>
    <row r="61" spans="2:13">
      <c r="B61" s="432"/>
      <c r="C61" s="433"/>
      <c r="D61" s="398"/>
      <c r="E61" s="457"/>
      <c r="F61" s="469"/>
      <c r="G61" s="464"/>
      <c r="H61" s="88">
        <v>611</v>
      </c>
      <c r="I61" s="72">
        <v>84801.504000000001</v>
      </c>
      <c r="J61" s="72">
        <v>84801.504000000001</v>
      </c>
      <c r="K61" s="72">
        <v>84801.504000000001</v>
      </c>
      <c r="L61" s="72">
        <f t="shared" si="3"/>
        <v>254404.51199999999</v>
      </c>
      <c r="M61" s="401"/>
    </row>
    <row r="62" spans="2:13" ht="15.75" customHeight="1">
      <c r="B62" s="432"/>
      <c r="C62" s="433"/>
      <c r="D62" s="398"/>
      <c r="E62" s="457"/>
      <c r="F62" s="469"/>
      <c r="G62" s="464"/>
      <c r="H62" s="88">
        <v>612</v>
      </c>
      <c r="I62" s="72"/>
      <c r="J62" s="72"/>
      <c r="K62" s="72"/>
      <c r="L62" s="72">
        <f t="shared" si="3"/>
        <v>0</v>
      </c>
      <c r="M62" s="401"/>
    </row>
    <row r="63" spans="2:13">
      <c r="B63" s="432"/>
      <c r="C63" s="433"/>
      <c r="D63" s="398"/>
      <c r="E63" s="457"/>
      <c r="F63" s="469"/>
      <c r="G63" s="464"/>
      <c r="H63" s="88">
        <v>852</v>
      </c>
      <c r="I63" s="72"/>
      <c r="J63" s="72"/>
      <c r="K63" s="72"/>
      <c r="L63" s="72">
        <f t="shared" si="3"/>
        <v>0</v>
      </c>
      <c r="M63" s="401"/>
    </row>
    <row r="64" spans="2:13">
      <c r="B64" s="432"/>
      <c r="C64" s="433"/>
      <c r="D64" s="398"/>
      <c r="E64" s="457"/>
      <c r="F64" s="469"/>
      <c r="G64" s="465"/>
      <c r="H64" s="88">
        <v>853</v>
      </c>
      <c r="I64" s="72"/>
      <c r="J64" s="72"/>
      <c r="K64" s="72"/>
      <c r="L64" s="72">
        <f t="shared" si="3"/>
        <v>0</v>
      </c>
      <c r="M64" s="401"/>
    </row>
    <row r="65" spans="2:13">
      <c r="B65" s="432"/>
      <c r="C65" s="433"/>
      <c r="D65" s="398"/>
      <c r="E65" s="457"/>
      <c r="F65" s="469"/>
      <c r="G65" s="89" t="s">
        <v>250</v>
      </c>
      <c r="H65" s="90">
        <v>244</v>
      </c>
      <c r="I65" s="72">
        <v>9716.5810000000001</v>
      </c>
      <c r="J65" s="72">
        <v>9716.5810000000001</v>
      </c>
      <c r="K65" s="72">
        <v>9716.5810000000001</v>
      </c>
      <c r="L65" s="72">
        <f t="shared" si="3"/>
        <v>29149.743000000002</v>
      </c>
      <c r="M65" s="304"/>
    </row>
    <row r="66" spans="2:13">
      <c r="B66" s="432"/>
      <c r="C66" s="433"/>
      <c r="D66" s="398"/>
      <c r="E66" s="457"/>
      <c r="F66" s="469"/>
      <c r="G66" s="318" t="s">
        <v>250</v>
      </c>
      <c r="H66" s="90">
        <v>612</v>
      </c>
      <c r="I66" s="72">
        <v>4613.1760000000004</v>
      </c>
      <c r="J66" s="72">
        <v>4613.1760000000004</v>
      </c>
      <c r="K66" s="72">
        <v>4613.1760000000004</v>
      </c>
      <c r="L66" s="72">
        <f t="shared" si="3"/>
        <v>13839.528000000002</v>
      </c>
      <c r="M66" s="304"/>
    </row>
    <row r="67" spans="2:13">
      <c r="B67" s="432"/>
      <c r="C67" s="433"/>
      <c r="D67" s="398"/>
      <c r="E67" s="457"/>
      <c r="F67" s="469"/>
      <c r="G67" s="446" t="s">
        <v>306</v>
      </c>
      <c r="H67" s="90">
        <v>111</v>
      </c>
      <c r="I67" s="72"/>
      <c r="J67" s="72"/>
      <c r="K67" s="72"/>
      <c r="L67" s="72">
        <f t="shared" si="3"/>
        <v>0</v>
      </c>
      <c r="M67" s="304"/>
    </row>
    <row r="68" spans="2:13" ht="15.75" customHeight="1">
      <c r="B68" s="432"/>
      <c r="C68" s="433"/>
      <c r="D68" s="398"/>
      <c r="E68" s="457"/>
      <c r="F68" s="469"/>
      <c r="G68" s="455"/>
      <c r="H68" s="90">
        <v>119</v>
      </c>
      <c r="I68" s="72"/>
      <c r="J68" s="72"/>
      <c r="K68" s="72"/>
      <c r="L68" s="72">
        <f t="shared" si="3"/>
        <v>0</v>
      </c>
      <c r="M68" s="304"/>
    </row>
    <row r="69" spans="2:13">
      <c r="B69" s="432"/>
      <c r="C69" s="433"/>
      <c r="D69" s="398"/>
      <c r="E69" s="457"/>
      <c r="F69" s="469"/>
      <c r="G69" s="335" t="s">
        <v>251</v>
      </c>
      <c r="H69" s="90">
        <v>244</v>
      </c>
      <c r="I69" s="72">
        <v>1120.4169999999999</v>
      </c>
      <c r="J69" s="72">
        <v>1121.624</v>
      </c>
      <c r="K69" s="72">
        <v>1155.835</v>
      </c>
      <c r="L69" s="72">
        <f t="shared" si="3"/>
        <v>3397.8760000000002</v>
      </c>
      <c r="M69" s="304"/>
    </row>
    <row r="70" spans="2:13">
      <c r="B70" s="432"/>
      <c r="C70" s="433"/>
      <c r="D70" s="398"/>
      <c r="E70" s="457"/>
      <c r="F70" s="469"/>
      <c r="G70" s="446" t="s">
        <v>271</v>
      </c>
      <c r="H70" s="91">
        <v>111</v>
      </c>
      <c r="I70" s="72"/>
      <c r="J70" s="72"/>
      <c r="K70" s="72"/>
      <c r="L70" s="72">
        <f t="shared" si="3"/>
        <v>0</v>
      </c>
      <c r="M70" s="397" t="s">
        <v>272</v>
      </c>
    </row>
    <row r="71" spans="2:13" ht="15.75" customHeight="1">
      <c r="B71" s="432"/>
      <c r="C71" s="433"/>
      <c r="D71" s="398"/>
      <c r="E71" s="457"/>
      <c r="F71" s="469"/>
      <c r="G71" s="447"/>
      <c r="H71" s="92">
        <v>119</v>
      </c>
      <c r="I71" s="72"/>
      <c r="J71" s="72"/>
      <c r="K71" s="72"/>
      <c r="L71" s="72">
        <f t="shared" si="3"/>
        <v>0</v>
      </c>
      <c r="M71" s="398"/>
    </row>
    <row r="72" spans="2:13">
      <c r="B72" s="432"/>
      <c r="C72" s="433"/>
      <c r="D72" s="398"/>
      <c r="E72" s="457"/>
      <c r="F72" s="469"/>
      <c r="G72" s="447"/>
      <c r="H72" s="92">
        <v>112</v>
      </c>
      <c r="I72" s="72"/>
      <c r="J72" s="72"/>
      <c r="K72" s="72"/>
      <c r="L72" s="72">
        <f t="shared" si="3"/>
        <v>0</v>
      </c>
      <c r="M72" s="398"/>
    </row>
    <row r="73" spans="2:13">
      <c r="B73" s="432"/>
      <c r="C73" s="433"/>
      <c r="D73" s="398"/>
      <c r="E73" s="457"/>
      <c r="F73" s="469"/>
      <c r="G73" s="447"/>
      <c r="H73" s="92">
        <v>244</v>
      </c>
      <c r="I73" s="72"/>
      <c r="J73" s="72"/>
      <c r="K73" s="72"/>
      <c r="L73" s="72">
        <f t="shared" si="3"/>
        <v>0</v>
      </c>
      <c r="M73" s="398"/>
    </row>
    <row r="74" spans="2:13">
      <c r="B74" s="432"/>
      <c r="C74" s="433"/>
      <c r="D74" s="398"/>
      <c r="E74" s="457"/>
      <c r="F74" s="469"/>
      <c r="G74" s="447"/>
      <c r="H74" s="92">
        <v>340</v>
      </c>
      <c r="I74" s="72"/>
      <c r="J74" s="72"/>
      <c r="K74" s="72"/>
      <c r="L74" s="72">
        <f t="shared" si="3"/>
        <v>0</v>
      </c>
      <c r="M74" s="398"/>
    </row>
    <row r="75" spans="2:13">
      <c r="B75" s="432"/>
      <c r="C75" s="433"/>
      <c r="D75" s="399"/>
      <c r="E75" s="454"/>
      <c r="F75" s="470"/>
      <c r="G75" s="455"/>
      <c r="H75" s="92">
        <v>611</v>
      </c>
      <c r="I75" s="72"/>
      <c r="J75" s="72"/>
      <c r="K75" s="72"/>
      <c r="L75" s="72">
        <f t="shared" si="3"/>
        <v>0</v>
      </c>
      <c r="M75" s="399"/>
    </row>
    <row r="76" spans="2:13" ht="33.75" customHeight="1">
      <c r="B76" s="411" t="s">
        <v>273</v>
      </c>
      <c r="C76" s="416" t="s">
        <v>274</v>
      </c>
      <c r="D76" s="397" t="s">
        <v>380</v>
      </c>
      <c r="E76" s="434">
        <v>247</v>
      </c>
      <c r="F76" s="475" t="s">
        <v>264</v>
      </c>
      <c r="G76" s="474" t="s">
        <v>249</v>
      </c>
      <c r="H76" s="75">
        <v>243</v>
      </c>
      <c r="I76" s="72">
        <v>65095.252</v>
      </c>
      <c r="J76" s="72">
        <v>29542.446</v>
      </c>
      <c r="K76" s="72">
        <v>0</v>
      </c>
      <c r="L76" s="72">
        <f t="shared" si="3"/>
        <v>94637.698000000004</v>
      </c>
      <c r="M76" s="339"/>
    </row>
    <row r="77" spans="2:13">
      <c r="B77" s="412"/>
      <c r="C77" s="418"/>
      <c r="D77" s="399"/>
      <c r="E77" s="452"/>
      <c r="F77" s="476"/>
      <c r="G77" s="474"/>
      <c r="H77" s="235">
        <v>244</v>
      </c>
      <c r="I77" s="72"/>
      <c r="J77" s="72"/>
      <c r="K77" s="72"/>
      <c r="L77" s="72">
        <f t="shared" si="3"/>
        <v>0</v>
      </c>
      <c r="M77" s="307"/>
    </row>
    <row r="78" spans="2:13" ht="31.5" customHeight="1">
      <c r="B78" s="311" t="s">
        <v>275</v>
      </c>
      <c r="C78" s="316" t="s">
        <v>545</v>
      </c>
      <c r="D78" s="307" t="s">
        <v>223</v>
      </c>
      <c r="E78" s="52">
        <v>241</v>
      </c>
      <c r="F78" s="52" t="s">
        <v>546</v>
      </c>
      <c r="G78" s="54" t="s">
        <v>547</v>
      </c>
      <c r="H78" s="52">
        <v>811</v>
      </c>
      <c r="I78" s="72">
        <v>14500</v>
      </c>
      <c r="J78" s="72">
        <v>14500</v>
      </c>
      <c r="K78" s="72">
        <v>14500</v>
      </c>
      <c r="L78" s="72">
        <f t="shared" si="3"/>
        <v>43500</v>
      </c>
      <c r="M78" s="303"/>
    </row>
    <row r="79" spans="2:13">
      <c r="B79" s="411" t="s">
        <v>276</v>
      </c>
      <c r="C79" s="416" t="s">
        <v>277</v>
      </c>
      <c r="D79" s="397" t="s">
        <v>474</v>
      </c>
      <c r="E79" s="453">
        <v>243</v>
      </c>
      <c r="F79" s="453" t="s">
        <v>278</v>
      </c>
      <c r="G79" s="446" t="s">
        <v>480</v>
      </c>
      <c r="H79" s="317">
        <v>111</v>
      </c>
      <c r="I79" s="72">
        <v>1076.1189999999999</v>
      </c>
      <c r="J79" s="72">
        <v>1076.1189999999999</v>
      </c>
      <c r="K79" s="72">
        <v>1076.1189999999999</v>
      </c>
      <c r="L79" s="72">
        <f t="shared" si="3"/>
        <v>3228.357</v>
      </c>
      <c r="M79" s="397" t="s">
        <v>279</v>
      </c>
    </row>
    <row r="80" spans="2:13" ht="19.5" customHeight="1">
      <c r="B80" s="419"/>
      <c r="C80" s="417"/>
      <c r="D80" s="398"/>
      <c r="E80" s="457"/>
      <c r="F80" s="457"/>
      <c r="G80" s="448"/>
      <c r="H80" s="317">
        <v>119</v>
      </c>
      <c r="I80" s="72">
        <v>324.988</v>
      </c>
      <c r="J80" s="72">
        <v>324.988</v>
      </c>
      <c r="K80" s="72">
        <v>324.988</v>
      </c>
      <c r="L80" s="72">
        <f t="shared" si="3"/>
        <v>974.96399999999994</v>
      </c>
      <c r="M80" s="398"/>
    </row>
    <row r="81" spans="2:15">
      <c r="B81" s="419"/>
      <c r="C81" s="417"/>
      <c r="D81" s="398"/>
      <c r="E81" s="457"/>
      <c r="F81" s="457"/>
      <c r="G81" s="448"/>
      <c r="H81" s="317">
        <v>321</v>
      </c>
      <c r="I81" s="72"/>
      <c r="J81" s="72"/>
      <c r="K81" s="72"/>
      <c r="L81" s="72">
        <f t="shared" si="3"/>
        <v>0</v>
      </c>
      <c r="M81" s="398"/>
    </row>
    <row r="82" spans="2:15">
      <c r="B82" s="419"/>
      <c r="C82" s="417"/>
      <c r="D82" s="398"/>
      <c r="E82" s="457"/>
      <c r="F82" s="457"/>
      <c r="G82" s="448"/>
      <c r="H82" s="317">
        <v>244</v>
      </c>
      <c r="I82" s="72">
        <v>3313.3110000000001</v>
      </c>
      <c r="J82" s="72">
        <v>3313.3110000000001</v>
      </c>
      <c r="K82" s="72">
        <v>3313.3110000000001</v>
      </c>
      <c r="L82" s="72">
        <f t="shared" si="3"/>
        <v>9939.9330000000009</v>
      </c>
      <c r="M82" s="398"/>
    </row>
    <row r="83" spans="2:15">
      <c r="B83" s="412"/>
      <c r="C83" s="418"/>
      <c r="D83" s="399"/>
      <c r="E83" s="454"/>
      <c r="F83" s="454"/>
      <c r="G83" s="472"/>
      <c r="H83" s="317">
        <v>612</v>
      </c>
      <c r="I83" s="72">
        <v>3951.1819999999998</v>
      </c>
      <c r="J83" s="72">
        <v>3951.1819999999998</v>
      </c>
      <c r="K83" s="72">
        <v>3951.1819999999998</v>
      </c>
      <c r="L83" s="72">
        <f t="shared" ref="L83:L96" si="5">SUM(I83:K83)</f>
        <v>11853.545999999998</v>
      </c>
      <c r="M83" s="399"/>
    </row>
    <row r="84" spans="2:15">
      <c r="B84" s="411" t="s">
        <v>280</v>
      </c>
      <c r="C84" s="416" t="s">
        <v>533</v>
      </c>
      <c r="D84" s="397" t="s">
        <v>474</v>
      </c>
      <c r="E84" s="453">
        <v>243</v>
      </c>
      <c r="F84" s="453" t="s">
        <v>278</v>
      </c>
      <c r="G84" s="446" t="s">
        <v>513</v>
      </c>
      <c r="H84" s="317">
        <v>244</v>
      </c>
      <c r="I84" s="72">
        <v>13960.233</v>
      </c>
      <c r="J84" s="72">
        <v>13675.380999999999</v>
      </c>
      <c r="K84" s="72">
        <v>5603.107</v>
      </c>
      <c r="L84" s="72">
        <f t="shared" si="5"/>
        <v>33238.721000000005</v>
      </c>
      <c r="M84" s="397" t="s">
        <v>524</v>
      </c>
    </row>
    <row r="85" spans="2:15">
      <c r="B85" s="419"/>
      <c r="C85" s="418"/>
      <c r="D85" s="398"/>
      <c r="E85" s="456"/>
      <c r="F85" s="454"/>
      <c r="G85" s="455"/>
      <c r="H85" s="317">
        <v>612</v>
      </c>
      <c r="I85" s="72"/>
      <c r="J85" s="72"/>
      <c r="K85" s="72"/>
      <c r="L85" s="72">
        <f t="shared" si="5"/>
        <v>0</v>
      </c>
      <c r="M85" s="398"/>
    </row>
    <row r="86" spans="2:15">
      <c r="B86" s="419"/>
      <c r="C86" s="416" t="s">
        <v>534</v>
      </c>
      <c r="D86" s="398"/>
      <c r="E86" s="453">
        <v>243</v>
      </c>
      <c r="F86" s="453" t="s">
        <v>278</v>
      </c>
      <c r="G86" s="446" t="s">
        <v>513</v>
      </c>
      <c r="H86" s="317">
        <v>244</v>
      </c>
      <c r="I86" s="72">
        <v>5702.067</v>
      </c>
      <c r="J86" s="72">
        <v>5585.7190000000001</v>
      </c>
      <c r="K86" s="72">
        <v>2288.5929999999998</v>
      </c>
      <c r="L86" s="72">
        <f t="shared" si="5"/>
        <v>13576.379000000001</v>
      </c>
      <c r="M86" s="398"/>
    </row>
    <row r="87" spans="2:15">
      <c r="B87" s="419"/>
      <c r="C87" s="418"/>
      <c r="D87" s="398"/>
      <c r="E87" s="456"/>
      <c r="F87" s="454"/>
      <c r="G87" s="455"/>
      <c r="H87" s="317">
        <v>612</v>
      </c>
      <c r="I87" s="72"/>
      <c r="J87" s="72"/>
      <c r="K87" s="72"/>
      <c r="L87" s="72">
        <f t="shared" si="5"/>
        <v>0</v>
      </c>
      <c r="M87" s="398"/>
      <c r="O87" s="294"/>
    </row>
    <row r="88" spans="2:15">
      <c r="B88" s="419"/>
      <c r="C88" s="416" t="s">
        <v>535</v>
      </c>
      <c r="D88" s="398"/>
      <c r="E88" s="453">
        <v>243</v>
      </c>
      <c r="F88" s="453" t="s">
        <v>278</v>
      </c>
      <c r="G88" s="446" t="s">
        <v>513</v>
      </c>
      <c r="H88" s="317">
        <v>244</v>
      </c>
      <c r="I88" s="72">
        <v>59.164000000000001</v>
      </c>
      <c r="J88" s="72">
        <v>57.957000000000001</v>
      </c>
      <c r="K88" s="72">
        <v>23.745999999999999</v>
      </c>
      <c r="L88" s="72">
        <f t="shared" si="5"/>
        <v>140.86700000000002</v>
      </c>
      <c r="M88" s="398"/>
    </row>
    <row r="89" spans="2:15" ht="21.75" customHeight="1">
      <c r="B89" s="412"/>
      <c r="C89" s="418"/>
      <c r="D89" s="399"/>
      <c r="E89" s="456"/>
      <c r="F89" s="454"/>
      <c r="G89" s="455"/>
      <c r="H89" s="317">
        <v>612</v>
      </c>
      <c r="I89" s="72"/>
      <c r="J89" s="72"/>
      <c r="K89" s="72"/>
      <c r="L89" s="72">
        <f t="shared" si="5"/>
        <v>0</v>
      </c>
      <c r="M89" s="399"/>
    </row>
    <row r="90" spans="2:15" ht="30" customHeight="1">
      <c r="B90" s="411" t="s">
        <v>281</v>
      </c>
      <c r="C90" s="416" t="s">
        <v>541</v>
      </c>
      <c r="D90" s="397" t="s">
        <v>474</v>
      </c>
      <c r="E90" s="453">
        <v>243</v>
      </c>
      <c r="F90" s="453" t="s">
        <v>264</v>
      </c>
      <c r="G90" s="420" t="s">
        <v>375</v>
      </c>
      <c r="H90" s="317">
        <v>244</v>
      </c>
      <c r="I90" s="72">
        <v>1042.5</v>
      </c>
      <c r="J90" s="72">
        <v>1042.5</v>
      </c>
      <c r="K90" s="72">
        <v>1042.5</v>
      </c>
      <c r="L90" s="72">
        <f t="shared" si="5"/>
        <v>3127.5</v>
      </c>
      <c r="M90" s="397" t="s">
        <v>543</v>
      </c>
    </row>
    <row r="91" spans="2:15" ht="27.75" customHeight="1">
      <c r="B91" s="412"/>
      <c r="C91" s="418"/>
      <c r="D91" s="399"/>
      <c r="E91" s="454"/>
      <c r="F91" s="454"/>
      <c r="G91" s="422"/>
      <c r="H91" s="317">
        <v>612</v>
      </c>
      <c r="I91" s="72"/>
      <c r="J91" s="72"/>
      <c r="K91" s="72"/>
      <c r="L91" s="72"/>
      <c r="M91" s="398"/>
    </row>
    <row r="92" spans="2:15" ht="30.75" customHeight="1">
      <c r="B92" s="411" t="s">
        <v>282</v>
      </c>
      <c r="C92" s="416" t="s">
        <v>542</v>
      </c>
      <c r="D92" s="397" t="s">
        <v>474</v>
      </c>
      <c r="E92" s="453">
        <v>243</v>
      </c>
      <c r="F92" s="453" t="s">
        <v>264</v>
      </c>
      <c r="G92" s="420" t="s">
        <v>376</v>
      </c>
      <c r="H92" s="317">
        <v>244</v>
      </c>
      <c r="I92" s="72">
        <v>2432.5</v>
      </c>
      <c r="J92" s="72">
        <v>2432.5</v>
      </c>
      <c r="K92" s="72">
        <v>2432.5</v>
      </c>
      <c r="L92" s="72">
        <f t="shared" si="5"/>
        <v>7297.5</v>
      </c>
      <c r="M92" s="399"/>
    </row>
    <row r="93" spans="2:15" ht="33" customHeight="1">
      <c r="B93" s="412"/>
      <c r="C93" s="418"/>
      <c r="D93" s="399"/>
      <c r="E93" s="454"/>
      <c r="F93" s="454"/>
      <c r="G93" s="422"/>
      <c r="H93" s="317">
        <v>612</v>
      </c>
      <c r="I93" s="72"/>
      <c r="J93" s="72"/>
      <c r="K93" s="72"/>
      <c r="L93" s="72"/>
      <c r="M93" s="306"/>
    </row>
    <row r="94" spans="2:15" ht="15.75" customHeight="1">
      <c r="B94" s="411" t="s">
        <v>496</v>
      </c>
      <c r="C94" s="316" t="s">
        <v>575</v>
      </c>
      <c r="D94" s="304" t="s">
        <v>474</v>
      </c>
      <c r="E94" s="319">
        <v>243</v>
      </c>
      <c r="F94" s="319" t="s">
        <v>264</v>
      </c>
      <c r="G94" s="308" t="s">
        <v>576</v>
      </c>
      <c r="H94" s="52">
        <v>244</v>
      </c>
      <c r="I94" s="72"/>
      <c r="J94" s="72"/>
      <c r="K94" s="72"/>
      <c r="L94" s="72">
        <f t="shared" si="5"/>
        <v>0</v>
      </c>
      <c r="M94" s="271"/>
    </row>
    <row r="95" spans="2:15" ht="94.5">
      <c r="B95" s="412"/>
      <c r="C95" s="316" t="s">
        <v>577</v>
      </c>
      <c r="D95" s="304" t="s">
        <v>474</v>
      </c>
      <c r="E95" s="319">
        <v>243</v>
      </c>
      <c r="F95" s="319" t="s">
        <v>264</v>
      </c>
      <c r="G95" s="308" t="s">
        <v>578</v>
      </c>
      <c r="H95" s="52">
        <v>244</v>
      </c>
      <c r="I95" s="72"/>
      <c r="J95" s="72"/>
      <c r="K95" s="72"/>
      <c r="L95" s="72">
        <f t="shared" ref="L95" si="6">SUM(I95:K95)</f>
        <v>0</v>
      </c>
      <c r="M95" s="271"/>
    </row>
    <row r="96" spans="2:15" ht="78.75">
      <c r="B96" s="311" t="s">
        <v>497</v>
      </c>
      <c r="C96" s="316" t="s">
        <v>499</v>
      </c>
      <c r="D96" s="304" t="s">
        <v>474</v>
      </c>
      <c r="E96" s="52">
        <v>243</v>
      </c>
      <c r="F96" s="52" t="s">
        <v>264</v>
      </c>
      <c r="G96" s="54" t="s">
        <v>498</v>
      </c>
      <c r="H96" s="52">
        <v>244</v>
      </c>
      <c r="I96" s="72"/>
      <c r="J96" s="72"/>
      <c r="K96" s="72"/>
      <c r="L96" s="72">
        <f t="shared" si="5"/>
        <v>0</v>
      </c>
      <c r="M96" s="271"/>
    </row>
    <row r="97" spans="2:15">
      <c r="B97" s="411" t="s">
        <v>510</v>
      </c>
      <c r="C97" s="416" t="s">
        <v>596</v>
      </c>
      <c r="D97" s="397" t="s">
        <v>474</v>
      </c>
      <c r="E97" s="434">
        <v>243</v>
      </c>
      <c r="F97" s="434" t="s">
        <v>278</v>
      </c>
      <c r="G97" s="413" t="s">
        <v>598</v>
      </c>
      <c r="H97" s="52">
        <v>244</v>
      </c>
      <c r="I97" s="72">
        <v>3086.4409999999998</v>
      </c>
      <c r="J97" s="72">
        <v>3086.4409999999998</v>
      </c>
      <c r="K97" s="72">
        <v>3086.4409999999998</v>
      </c>
      <c r="L97" s="72">
        <f t="shared" ref="L97:L105" si="7">SUM(I97:K97)</f>
        <v>9259.3230000000003</v>
      </c>
      <c r="M97" s="397" t="s">
        <v>539</v>
      </c>
    </row>
    <row r="98" spans="2:15">
      <c r="B98" s="419"/>
      <c r="C98" s="417"/>
      <c r="D98" s="398"/>
      <c r="E98" s="435"/>
      <c r="F98" s="435"/>
      <c r="G98" s="414"/>
      <c r="H98" s="52">
        <v>321</v>
      </c>
      <c r="I98" s="72">
        <v>1083.442</v>
      </c>
      <c r="J98" s="72">
        <v>1083.442</v>
      </c>
      <c r="K98" s="72">
        <v>1083.442</v>
      </c>
      <c r="L98" s="72"/>
      <c r="M98" s="398"/>
    </row>
    <row r="99" spans="2:15">
      <c r="B99" s="419"/>
      <c r="C99" s="418"/>
      <c r="D99" s="398"/>
      <c r="E99" s="435"/>
      <c r="F99" s="435"/>
      <c r="G99" s="415"/>
      <c r="H99" s="52">
        <v>612</v>
      </c>
      <c r="I99" s="72">
        <v>6802.317</v>
      </c>
      <c r="J99" s="72">
        <v>6802.317</v>
      </c>
      <c r="K99" s="72">
        <v>6802.317</v>
      </c>
      <c r="L99" s="72"/>
      <c r="M99" s="398"/>
    </row>
    <row r="100" spans="2:15">
      <c r="B100" s="419"/>
      <c r="C100" s="416" t="s">
        <v>597</v>
      </c>
      <c r="D100" s="398"/>
      <c r="E100" s="435"/>
      <c r="F100" s="435"/>
      <c r="G100" s="413" t="s">
        <v>599</v>
      </c>
      <c r="H100" s="52">
        <v>244</v>
      </c>
      <c r="I100" s="72">
        <v>9.2880000000000003</v>
      </c>
      <c r="J100" s="72">
        <v>9.2880000000000003</v>
      </c>
      <c r="K100" s="72">
        <v>9.2880000000000003</v>
      </c>
      <c r="L100" s="72"/>
      <c r="M100" s="398"/>
    </row>
    <row r="101" spans="2:15">
      <c r="B101" s="419"/>
      <c r="C101" s="417"/>
      <c r="D101" s="398"/>
      <c r="E101" s="435"/>
      <c r="F101" s="435"/>
      <c r="G101" s="414"/>
      <c r="H101" s="52">
        <v>321</v>
      </c>
      <c r="I101" s="72">
        <v>3.2610000000000001</v>
      </c>
      <c r="J101" s="72">
        <v>3.2610000000000001</v>
      </c>
      <c r="K101" s="72">
        <v>3.2610000000000001</v>
      </c>
      <c r="L101" s="72"/>
      <c r="M101" s="398"/>
    </row>
    <row r="102" spans="2:15">
      <c r="B102" s="412"/>
      <c r="C102" s="418"/>
      <c r="D102" s="399"/>
      <c r="E102" s="452"/>
      <c r="F102" s="452"/>
      <c r="G102" s="415"/>
      <c r="H102" s="52">
        <v>612</v>
      </c>
      <c r="I102" s="72">
        <v>20.469000000000001</v>
      </c>
      <c r="J102" s="72">
        <v>20.469000000000001</v>
      </c>
      <c r="K102" s="72">
        <v>20.469000000000001</v>
      </c>
      <c r="L102" s="72">
        <f t="shared" si="7"/>
        <v>61.407000000000004</v>
      </c>
      <c r="M102" s="399"/>
    </row>
    <row r="103" spans="2:15" ht="94.5">
      <c r="B103" s="411" t="s">
        <v>511</v>
      </c>
      <c r="C103" s="316" t="s">
        <v>536</v>
      </c>
      <c r="D103" s="397" t="s">
        <v>474</v>
      </c>
      <c r="E103" s="434">
        <v>243</v>
      </c>
      <c r="F103" s="434" t="s">
        <v>264</v>
      </c>
      <c r="G103" s="309" t="s">
        <v>512</v>
      </c>
      <c r="H103" s="52">
        <v>244</v>
      </c>
      <c r="I103" s="72"/>
      <c r="J103" s="72"/>
      <c r="K103" s="72"/>
      <c r="L103" s="72">
        <f t="shared" si="7"/>
        <v>0</v>
      </c>
      <c r="M103" s="397" t="s">
        <v>539</v>
      </c>
    </row>
    <row r="104" spans="2:15" ht="94.5">
      <c r="B104" s="419"/>
      <c r="C104" s="316" t="s">
        <v>537</v>
      </c>
      <c r="D104" s="398"/>
      <c r="E104" s="435"/>
      <c r="F104" s="435"/>
      <c r="G104" s="309" t="s">
        <v>512</v>
      </c>
      <c r="H104" s="52">
        <v>244</v>
      </c>
      <c r="I104" s="72"/>
      <c r="J104" s="72"/>
      <c r="K104" s="72"/>
      <c r="L104" s="72">
        <f t="shared" si="7"/>
        <v>0</v>
      </c>
      <c r="M104" s="398"/>
    </row>
    <row r="105" spans="2:15" ht="94.5">
      <c r="B105" s="412"/>
      <c r="C105" s="316" t="s">
        <v>538</v>
      </c>
      <c r="D105" s="399"/>
      <c r="E105" s="452"/>
      <c r="F105" s="452"/>
      <c r="G105" s="309" t="s">
        <v>512</v>
      </c>
      <c r="H105" s="52">
        <v>244</v>
      </c>
      <c r="I105" s="72"/>
      <c r="J105" s="72"/>
      <c r="K105" s="72"/>
      <c r="L105" s="72">
        <f t="shared" si="7"/>
        <v>0</v>
      </c>
      <c r="M105" s="399"/>
    </row>
    <row r="106" spans="2:15" ht="15.75" customHeight="1">
      <c r="B106" s="450" t="s">
        <v>283</v>
      </c>
      <c r="C106" s="451"/>
      <c r="D106" s="253"/>
      <c r="E106" s="253"/>
      <c r="F106" s="253"/>
      <c r="G106" s="254"/>
      <c r="H106" s="253"/>
      <c r="I106" s="325">
        <f>SUM(I36:I105)</f>
        <v>811587.21</v>
      </c>
      <c r="J106" s="255">
        <f>SUM(J36:J105)</f>
        <v>773689.20400000003</v>
      </c>
      <c r="K106" s="255">
        <f>SUM(K36:K105)</f>
        <v>732777.35799999989</v>
      </c>
      <c r="L106" s="255">
        <f t="shared" ref="L106" si="8">SUM(L36:L103)</f>
        <v>2294358.8480000002</v>
      </c>
      <c r="M106" s="256"/>
      <c r="O106" s="59"/>
    </row>
    <row r="107" spans="2:15">
      <c r="B107" s="257" t="s">
        <v>284</v>
      </c>
      <c r="C107" s="258"/>
      <c r="D107" s="258"/>
      <c r="E107" s="258"/>
      <c r="F107" s="258"/>
      <c r="G107" s="259"/>
      <c r="H107" s="258"/>
      <c r="I107" s="260"/>
      <c r="J107" s="260"/>
      <c r="K107" s="260"/>
      <c r="L107" s="260"/>
      <c r="M107" s="261"/>
      <c r="O107" s="59"/>
    </row>
    <row r="108" spans="2:15">
      <c r="B108" s="420" t="s">
        <v>285</v>
      </c>
      <c r="C108" s="397" t="s">
        <v>248</v>
      </c>
      <c r="D108" s="401" t="s">
        <v>474</v>
      </c>
      <c r="E108" s="432" t="s">
        <v>219</v>
      </c>
      <c r="F108" s="432" t="s">
        <v>373</v>
      </c>
      <c r="G108" s="432" t="s">
        <v>249</v>
      </c>
      <c r="H108" s="307">
        <v>614</v>
      </c>
      <c r="I108" s="72">
        <v>197410.989</v>
      </c>
      <c r="J108" s="72">
        <v>197446.196</v>
      </c>
      <c r="K108" s="72">
        <v>197480.40700000001</v>
      </c>
      <c r="L108" s="72">
        <f t="shared" ref="L108:L117" si="9">SUM(I108:K108)</f>
        <v>592337.59199999995</v>
      </c>
      <c r="M108" s="394" t="s">
        <v>286</v>
      </c>
    </row>
    <row r="109" spans="2:15" s="93" customFormat="1">
      <c r="B109" s="421"/>
      <c r="C109" s="398"/>
      <c r="D109" s="401"/>
      <c r="E109" s="432"/>
      <c r="F109" s="432"/>
      <c r="G109" s="432"/>
      <c r="H109" s="307">
        <v>612</v>
      </c>
      <c r="I109" s="72">
        <v>3500</v>
      </c>
      <c r="J109" s="72">
        <v>3500</v>
      </c>
      <c r="K109" s="72">
        <v>3500</v>
      </c>
      <c r="L109" s="72">
        <f t="shared" si="9"/>
        <v>10500</v>
      </c>
      <c r="M109" s="394"/>
    </row>
    <row r="110" spans="2:15" s="94" customFormat="1" ht="15.75" customHeight="1">
      <c r="B110" s="421"/>
      <c r="C110" s="398"/>
      <c r="D110" s="401"/>
      <c r="E110" s="432"/>
      <c r="F110" s="432"/>
      <c r="G110" s="432"/>
      <c r="H110" s="307">
        <v>614</v>
      </c>
      <c r="I110" s="72"/>
      <c r="J110" s="72"/>
      <c r="K110" s="72"/>
      <c r="L110" s="72">
        <f t="shared" si="9"/>
        <v>0</v>
      </c>
      <c r="M110" s="394"/>
    </row>
    <row r="111" spans="2:15" s="94" customFormat="1">
      <c r="B111" s="421"/>
      <c r="C111" s="398"/>
      <c r="D111" s="401"/>
      <c r="E111" s="432"/>
      <c r="F111" s="432"/>
      <c r="G111" s="345" t="s">
        <v>297</v>
      </c>
      <c r="H111" s="307">
        <v>614</v>
      </c>
      <c r="I111" s="72">
        <v>575</v>
      </c>
      <c r="J111" s="72">
        <v>575</v>
      </c>
      <c r="K111" s="72">
        <v>575</v>
      </c>
      <c r="L111" s="72">
        <f t="shared" si="9"/>
        <v>1725</v>
      </c>
      <c r="M111" s="394"/>
    </row>
    <row r="112" spans="2:15" s="94" customFormat="1">
      <c r="B112" s="441" t="s">
        <v>528</v>
      </c>
      <c r="C112" s="401" t="s">
        <v>529</v>
      </c>
      <c r="D112" s="401"/>
      <c r="E112" s="432"/>
      <c r="F112" s="432"/>
      <c r="G112" s="411" t="s">
        <v>527</v>
      </c>
      <c r="H112" s="307">
        <v>611</v>
      </c>
      <c r="I112" s="72"/>
      <c r="J112" s="72"/>
      <c r="K112" s="72"/>
      <c r="L112" s="72">
        <f t="shared" si="9"/>
        <v>0</v>
      </c>
      <c r="M112" s="394"/>
    </row>
    <row r="113" spans="2:15" s="94" customFormat="1">
      <c r="B113" s="441"/>
      <c r="C113" s="401"/>
      <c r="D113" s="401"/>
      <c r="E113" s="432"/>
      <c r="F113" s="432"/>
      <c r="G113" s="419"/>
      <c r="H113" s="307">
        <v>614</v>
      </c>
      <c r="I113" s="72">
        <v>19107.136999999999</v>
      </c>
      <c r="J113" s="72">
        <v>19107.136999999999</v>
      </c>
      <c r="K113" s="72">
        <v>19107.136999999999</v>
      </c>
      <c r="L113" s="72"/>
      <c r="M113" s="394"/>
    </row>
    <row r="114" spans="2:15" s="97" customFormat="1">
      <c r="B114" s="441"/>
      <c r="C114" s="401"/>
      <c r="D114" s="401"/>
      <c r="E114" s="432"/>
      <c r="F114" s="432"/>
      <c r="G114" s="419"/>
      <c r="H114" s="307">
        <v>615</v>
      </c>
      <c r="I114" s="72"/>
      <c r="J114" s="72"/>
      <c r="K114" s="72"/>
      <c r="L114" s="72">
        <f t="shared" si="9"/>
        <v>0</v>
      </c>
      <c r="M114" s="394"/>
    </row>
    <row r="115" spans="2:15" ht="15.75" customHeight="1">
      <c r="B115" s="441"/>
      <c r="C115" s="401"/>
      <c r="D115" s="401"/>
      <c r="E115" s="432"/>
      <c r="F115" s="432"/>
      <c r="G115" s="419"/>
      <c r="H115" s="307">
        <v>625</v>
      </c>
      <c r="I115" s="72"/>
      <c r="J115" s="72"/>
      <c r="K115" s="72"/>
      <c r="L115" s="72">
        <f t="shared" si="9"/>
        <v>0</v>
      </c>
      <c r="M115" s="394"/>
    </row>
    <row r="116" spans="2:15" ht="15.75" customHeight="1">
      <c r="B116" s="441"/>
      <c r="C116" s="401"/>
      <c r="D116" s="401"/>
      <c r="E116" s="432"/>
      <c r="F116" s="432"/>
      <c r="G116" s="419"/>
      <c r="H116" s="307">
        <v>635</v>
      </c>
      <c r="I116" s="72"/>
      <c r="J116" s="72"/>
      <c r="K116" s="72"/>
      <c r="L116" s="72">
        <f t="shared" si="9"/>
        <v>0</v>
      </c>
      <c r="M116" s="394"/>
      <c r="O116" s="97"/>
    </row>
    <row r="117" spans="2:15">
      <c r="B117" s="441"/>
      <c r="C117" s="401"/>
      <c r="D117" s="401"/>
      <c r="E117" s="432"/>
      <c r="F117" s="432"/>
      <c r="G117" s="412"/>
      <c r="H117" s="307">
        <v>816</v>
      </c>
      <c r="I117" s="72"/>
      <c r="J117" s="72"/>
      <c r="K117" s="72"/>
      <c r="L117" s="72">
        <f t="shared" si="9"/>
        <v>0</v>
      </c>
      <c r="M117" s="394"/>
      <c r="O117" s="97"/>
    </row>
    <row r="118" spans="2:15">
      <c r="B118" s="432" t="s">
        <v>374</v>
      </c>
      <c r="C118" s="433" t="s">
        <v>485</v>
      </c>
      <c r="D118" s="397" t="s">
        <v>380</v>
      </c>
      <c r="E118" s="434">
        <v>247</v>
      </c>
      <c r="F118" s="434" t="s">
        <v>373</v>
      </c>
      <c r="G118" s="411" t="s">
        <v>249</v>
      </c>
      <c r="H118" s="52">
        <v>243</v>
      </c>
      <c r="I118" s="72"/>
      <c r="J118" s="72"/>
      <c r="K118" s="72"/>
      <c r="L118" s="72">
        <f t="shared" ref="L118:L119" si="10">SUM(I118:K118)</f>
        <v>0</v>
      </c>
      <c r="M118" s="303"/>
      <c r="O118" s="97"/>
    </row>
    <row r="119" spans="2:15">
      <c r="B119" s="432"/>
      <c r="C119" s="433"/>
      <c r="D119" s="398"/>
      <c r="E119" s="435"/>
      <c r="F119" s="435"/>
      <c r="G119" s="412"/>
      <c r="H119" s="52">
        <v>414</v>
      </c>
      <c r="I119" s="72"/>
      <c r="J119" s="72"/>
      <c r="K119" s="72"/>
      <c r="L119" s="72">
        <f t="shared" si="10"/>
        <v>0</v>
      </c>
      <c r="M119" s="231" t="s">
        <v>595</v>
      </c>
      <c r="O119" s="97"/>
    </row>
    <row r="120" spans="2:15">
      <c r="B120" s="436" t="s">
        <v>287</v>
      </c>
      <c r="C120" s="437"/>
      <c r="D120" s="262"/>
      <c r="E120" s="263"/>
      <c r="F120" s="263"/>
      <c r="G120" s="254"/>
      <c r="H120" s="263"/>
      <c r="I120" s="255">
        <f>SUM(I108:I119)</f>
        <v>220593.12599999999</v>
      </c>
      <c r="J120" s="255">
        <f>SUM(J108:J119)</f>
        <v>220628.33299999998</v>
      </c>
      <c r="K120" s="255">
        <f>SUM(K108:K119)</f>
        <v>220662.54399999999</v>
      </c>
      <c r="L120" s="255">
        <f>SUM(L108:L119)</f>
        <v>604562.59199999995</v>
      </c>
      <c r="M120" s="264"/>
      <c r="O120" s="97"/>
    </row>
    <row r="121" spans="2:15">
      <c r="B121" s="438" t="s">
        <v>288</v>
      </c>
      <c r="C121" s="439"/>
      <c r="D121" s="439"/>
      <c r="E121" s="439"/>
      <c r="F121" s="439"/>
      <c r="G121" s="439"/>
      <c r="H121" s="439"/>
      <c r="I121" s="439"/>
      <c r="J121" s="439"/>
      <c r="K121" s="439"/>
      <c r="L121" s="439"/>
      <c r="M121" s="440"/>
      <c r="O121" s="97"/>
    </row>
    <row r="122" spans="2:15">
      <c r="B122" s="441" t="s">
        <v>289</v>
      </c>
      <c r="C122" s="442" t="s">
        <v>290</v>
      </c>
      <c r="D122" s="401" t="s">
        <v>474</v>
      </c>
      <c r="E122" s="444">
        <v>243</v>
      </c>
      <c r="F122" s="445" t="s">
        <v>264</v>
      </c>
      <c r="G122" s="446" t="s">
        <v>291</v>
      </c>
      <c r="H122" s="317">
        <v>112</v>
      </c>
      <c r="I122" s="96"/>
      <c r="J122" s="96"/>
      <c r="K122" s="96"/>
      <c r="L122" s="72">
        <f>SUM(I122:K122)</f>
        <v>0</v>
      </c>
      <c r="M122" s="449" t="s">
        <v>292</v>
      </c>
      <c r="O122" s="97"/>
    </row>
    <row r="123" spans="2:15">
      <c r="B123" s="441"/>
      <c r="C123" s="443"/>
      <c r="D123" s="401"/>
      <c r="E123" s="444"/>
      <c r="F123" s="445"/>
      <c r="G123" s="447"/>
      <c r="H123" s="317">
        <v>244</v>
      </c>
      <c r="I123" s="96">
        <v>2329</v>
      </c>
      <c r="J123" s="96">
        <v>2329</v>
      </c>
      <c r="K123" s="96">
        <v>2329</v>
      </c>
      <c r="L123" s="72">
        <f t="shared" ref="L123:L124" si="11">SUM(I123:K123)</f>
        <v>6987</v>
      </c>
      <c r="M123" s="449"/>
      <c r="O123" s="97"/>
    </row>
    <row r="124" spans="2:15">
      <c r="B124" s="441"/>
      <c r="C124" s="443"/>
      <c r="D124" s="401"/>
      <c r="E124" s="444"/>
      <c r="F124" s="445"/>
      <c r="G124" s="447"/>
      <c r="H124" s="317">
        <v>611</v>
      </c>
      <c r="I124" s="134"/>
      <c r="J124" s="134"/>
      <c r="K124" s="134"/>
      <c r="L124" s="72">
        <f t="shared" si="11"/>
        <v>0</v>
      </c>
      <c r="M124" s="449"/>
    </row>
    <row r="125" spans="2:15" ht="63" customHeight="1">
      <c r="B125" s="441"/>
      <c r="C125" s="443"/>
      <c r="D125" s="401"/>
      <c r="E125" s="444"/>
      <c r="F125" s="313" t="s">
        <v>373</v>
      </c>
      <c r="G125" s="448"/>
      <c r="H125" s="317">
        <v>614</v>
      </c>
      <c r="I125" s="134">
        <v>1500</v>
      </c>
      <c r="J125" s="134">
        <v>1500</v>
      </c>
      <c r="K125" s="134">
        <v>1500</v>
      </c>
      <c r="L125" s="72">
        <f>SUM(I125:K125)</f>
        <v>4500</v>
      </c>
      <c r="M125" s="449"/>
    </row>
    <row r="126" spans="2:15">
      <c r="B126" s="426" t="s">
        <v>293</v>
      </c>
      <c r="C126" s="426"/>
      <c r="D126" s="265"/>
      <c r="E126" s="265"/>
      <c r="F126" s="265"/>
      <c r="G126" s="266"/>
      <c r="H126" s="265"/>
      <c r="I126" s="291">
        <f>SUM(I122:I125)</f>
        <v>3829</v>
      </c>
      <c r="J126" s="291">
        <f>SUM(J122:J125)</f>
        <v>3829</v>
      </c>
      <c r="K126" s="291">
        <f>SUM(K122:K125)</f>
        <v>3829</v>
      </c>
      <c r="L126" s="291">
        <f>SUM(L122:L125)</f>
        <v>11487</v>
      </c>
      <c r="M126" s="267"/>
    </row>
    <row r="127" spans="2:15" ht="15.75" customHeight="1">
      <c r="B127" s="427" t="s">
        <v>294</v>
      </c>
      <c r="C127" s="428"/>
      <c r="D127" s="428"/>
      <c r="E127" s="428"/>
      <c r="F127" s="428"/>
      <c r="G127" s="428"/>
      <c r="H127" s="428"/>
      <c r="I127" s="429"/>
      <c r="J127" s="98"/>
      <c r="K127" s="98"/>
      <c r="L127" s="53"/>
      <c r="M127" s="53"/>
    </row>
    <row r="128" spans="2:15">
      <c r="B128" s="411" t="s">
        <v>295</v>
      </c>
      <c r="C128" s="430" t="s">
        <v>579</v>
      </c>
      <c r="D128" s="397" t="s">
        <v>474</v>
      </c>
      <c r="E128" s="397">
        <v>243</v>
      </c>
      <c r="F128" s="397" t="s">
        <v>320</v>
      </c>
      <c r="G128" s="432" t="s">
        <v>297</v>
      </c>
      <c r="H128" s="307">
        <v>111</v>
      </c>
      <c r="I128" s="72">
        <v>2010.5119999999999</v>
      </c>
      <c r="J128" s="72">
        <v>2010.5119999999999</v>
      </c>
      <c r="K128" s="72">
        <v>2010.5119999999999</v>
      </c>
      <c r="L128" s="72">
        <f t="shared" ref="L128:L135" si="12">SUM(I128:K128)</f>
        <v>6031.5360000000001</v>
      </c>
      <c r="M128" s="397" t="s">
        <v>298</v>
      </c>
    </row>
    <row r="129" spans="2:13">
      <c r="B129" s="419"/>
      <c r="C129" s="431"/>
      <c r="D129" s="398"/>
      <c r="E129" s="398"/>
      <c r="F129" s="398"/>
      <c r="G129" s="432"/>
      <c r="H129" s="307">
        <v>112</v>
      </c>
      <c r="I129" s="72"/>
      <c r="J129" s="72"/>
      <c r="K129" s="72"/>
      <c r="L129" s="72">
        <f t="shared" si="12"/>
        <v>0</v>
      </c>
      <c r="M129" s="398"/>
    </row>
    <row r="130" spans="2:13">
      <c r="B130" s="419"/>
      <c r="C130" s="431"/>
      <c r="D130" s="398"/>
      <c r="E130" s="398"/>
      <c r="F130" s="398"/>
      <c r="G130" s="432"/>
      <c r="H130" s="307">
        <v>119</v>
      </c>
      <c r="I130" s="72">
        <v>607.17499999999995</v>
      </c>
      <c r="J130" s="72">
        <v>607.17499999999995</v>
      </c>
      <c r="K130" s="72">
        <v>607.17499999999995</v>
      </c>
      <c r="L130" s="72">
        <f t="shared" si="12"/>
        <v>1821.5249999999999</v>
      </c>
      <c r="M130" s="398"/>
    </row>
    <row r="131" spans="2:13">
      <c r="B131" s="419"/>
      <c r="C131" s="431"/>
      <c r="D131" s="398"/>
      <c r="E131" s="398"/>
      <c r="F131" s="398"/>
      <c r="G131" s="432"/>
      <c r="H131" s="307">
        <v>611</v>
      </c>
      <c r="I131" s="72"/>
      <c r="J131" s="72"/>
      <c r="K131" s="72"/>
      <c r="L131" s="72">
        <f t="shared" si="12"/>
        <v>0</v>
      </c>
      <c r="M131" s="398"/>
    </row>
    <row r="132" spans="2:13" ht="78.75" customHeight="1">
      <c r="B132" s="419"/>
      <c r="C132" s="431"/>
      <c r="D132" s="398"/>
      <c r="E132" s="398"/>
      <c r="F132" s="398"/>
      <c r="G132" s="432"/>
      <c r="H132" s="307">
        <v>244</v>
      </c>
      <c r="I132" s="72"/>
      <c r="J132" s="72"/>
      <c r="K132" s="72"/>
      <c r="L132" s="72">
        <f t="shared" si="12"/>
        <v>0</v>
      </c>
      <c r="M132" s="398"/>
    </row>
    <row r="133" spans="2:13">
      <c r="B133" s="419"/>
      <c r="C133" s="431"/>
      <c r="D133" s="398"/>
      <c r="E133" s="398"/>
      <c r="F133" s="398"/>
      <c r="G133" s="310" t="s">
        <v>250</v>
      </c>
      <c r="H133" s="307">
        <v>244</v>
      </c>
      <c r="I133" s="72">
        <v>857.33699999999999</v>
      </c>
      <c r="J133" s="72">
        <v>857.33699999999999</v>
      </c>
      <c r="K133" s="72">
        <v>857.33699999999999</v>
      </c>
      <c r="L133" s="72">
        <f t="shared" si="12"/>
        <v>2572.011</v>
      </c>
      <c r="M133" s="398"/>
    </row>
    <row r="134" spans="2:13">
      <c r="B134" s="419"/>
      <c r="C134" s="431"/>
      <c r="D134" s="398"/>
      <c r="E134" s="398"/>
      <c r="F134" s="398"/>
      <c r="G134" s="310" t="s">
        <v>306</v>
      </c>
      <c r="H134" s="307">
        <v>244</v>
      </c>
      <c r="I134" s="72">
        <v>1478.5150000000001</v>
      </c>
      <c r="J134" s="72">
        <v>1444.5150000000001</v>
      </c>
      <c r="K134" s="72">
        <v>1444.5150000000001</v>
      </c>
      <c r="L134" s="72">
        <f t="shared" si="12"/>
        <v>4367.5450000000001</v>
      </c>
      <c r="M134" s="398"/>
    </row>
    <row r="135" spans="2:13">
      <c r="B135" s="419"/>
      <c r="C135" s="431"/>
      <c r="D135" s="398"/>
      <c r="E135" s="398"/>
      <c r="F135" s="398"/>
      <c r="G135" s="310" t="s">
        <v>250</v>
      </c>
      <c r="H135" s="307">
        <v>612</v>
      </c>
      <c r="I135" s="72">
        <v>1252.4580000000001</v>
      </c>
      <c r="J135" s="72">
        <v>1252.4580000000001</v>
      </c>
      <c r="K135" s="72">
        <v>1252.4580000000001</v>
      </c>
      <c r="L135" s="72">
        <f t="shared" si="12"/>
        <v>3757.3740000000003</v>
      </c>
      <c r="M135" s="398"/>
    </row>
    <row r="136" spans="2:13" ht="23.25" customHeight="1">
      <c r="B136" s="420" t="s">
        <v>299</v>
      </c>
      <c r="C136" s="416" t="s">
        <v>566</v>
      </c>
      <c r="D136" s="397" t="s">
        <v>474</v>
      </c>
      <c r="E136" s="411" t="s">
        <v>219</v>
      </c>
      <c r="F136" s="411" t="s">
        <v>320</v>
      </c>
      <c r="G136" s="411" t="s">
        <v>301</v>
      </c>
      <c r="H136" s="311" t="s">
        <v>222</v>
      </c>
      <c r="I136" s="72">
        <v>10000</v>
      </c>
      <c r="J136" s="72">
        <v>10000</v>
      </c>
      <c r="K136" s="72">
        <v>10000</v>
      </c>
      <c r="L136" s="72">
        <f t="shared" ref="L136:L155" si="13">SUM(I136:K136)</f>
        <v>30000</v>
      </c>
      <c r="M136" s="398"/>
    </row>
    <row r="137" spans="2:13" ht="21.75" customHeight="1">
      <c r="B137" s="422"/>
      <c r="C137" s="418"/>
      <c r="D137" s="399"/>
      <c r="E137" s="412"/>
      <c r="F137" s="412"/>
      <c r="G137" s="412"/>
      <c r="H137" s="311" t="s">
        <v>580</v>
      </c>
      <c r="I137" s="72"/>
      <c r="J137" s="72"/>
      <c r="K137" s="72"/>
      <c r="L137" s="72">
        <f t="shared" si="13"/>
        <v>0</v>
      </c>
      <c r="M137" s="398"/>
    </row>
    <row r="138" spans="2:13" ht="19.5" customHeight="1">
      <c r="B138" s="420" t="s">
        <v>302</v>
      </c>
      <c r="C138" s="416" t="s">
        <v>581</v>
      </c>
      <c r="D138" s="397" t="s">
        <v>474</v>
      </c>
      <c r="E138" s="411" t="s">
        <v>219</v>
      </c>
      <c r="F138" s="411" t="s">
        <v>320</v>
      </c>
      <c r="G138" s="411" t="s">
        <v>484</v>
      </c>
      <c r="H138" s="311" t="s">
        <v>222</v>
      </c>
      <c r="I138" s="72"/>
      <c r="J138" s="72"/>
      <c r="K138" s="72"/>
      <c r="L138" s="72">
        <f t="shared" si="13"/>
        <v>0</v>
      </c>
      <c r="M138" s="398"/>
    </row>
    <row r="139" spans="2:13">
      <c r="B139" s="421"/>
      <c r="C139" s="417"/>
      <c r="D139" s="398"/>
      <c r="E139" s="419"/>
      <c r="F139" s="419"/>
      <c r="G139" s="419"/>
      <c r="H139" s="311" t="s">
        <v>580</v>
      </c>
      <c r="I139" s="72"/>
      <c r="J139" s="72"/>
      <c r="K139" s="72"/>
      <c r="L139" s="72">
        <f t="shared" si="13"/>
        <v>0</v>
      </c>
      <c r="M139" s="398"/>
    </row>
    <row r="140" spans="2:13">
      <c r="B140" s="422"/>
      <c r="C140" s="418"/>
      <c r="D140" s="399"/>
      <c r="E140" s="412"/>
      <c r="F140" s="412"/>
      <c r="G140" s="412"/>
      <c r="H140" s="311" t="s">
        <v>525</v>
      </c>
      <c r="I140" s="72"/>
      <c r="J140" s="72"/>
      <c r="K140" s="72"/>
      <c r="L140" s="72">
        <f t="shared" si="13"/>
        <v>0</v>
      </c>
      <c r="M140" s="398"/>
    </row>
    <row r="141" spans="2:13" s="102" customFormat="1">
      <c r="B141" s="420" t="s">
        <v>303</v>
      </c>
      <c r="C141" s="416" t="s">
        <v>514</v>
      </c>
      <c r="D141" s="397" t="s">
        <v>474</v>
      </c>
      <c r="E141" s="411" t="s">
        <v>219</v>
      </c>
      <c r="F141" s="411" t="s">
        <v>564</v>
      </c>
      <c r="G141" s="411" t="s">
        <v>484</v>
      </c>
      <c r="H141" s="311" t="s">
        <v>222</v>
      </c>
      <c r="I141" s="72">
        <v>10393</v>
      </c>
      <c r="J141" s="72">
        <v>10393</v>
      </c>
      <c r="K141" s="72">
        <v>10393</v>
      </c>
      <c r="L141" s="72">
        <f>SUM(I141:K141)</f>
        <v>31179</v>
      </c>
      <c r="M141" s="399"/>
    </row>
    <row r="142" spans="2:13" s="67" customFormat="1">
      <c r="B142" s="421"/>
      <c r="C142" s="417"/>
      <c r="D142" s="398"/>
      <c r="E142" s="419"/>
      <c r="F142" s="419"/>
      <c r="G142" s="419"/>
      <c r="H142" s="311" t="s">
        <v>540</v>
      </c>
      <c r="I142" s="72"/>
      <c r="J142" s="72"/>
      <c r="K142" s="72"/>
      <c r="L142" s="72">
        <f>SUM(I142:K142)</f>
        <v>0</v>
      </c>
      <c r="M142" s="306"/>
    </row>
    <row r="143" spans="2:13">
      <c r="B143" s="421"/>
      <c r="C143" s="417"/>
      <c r="D143" s="398"/>
      <c r="E143" s="419"/>
      <c r="F143" s="419"/>
      <c r="G143" s="419"/>
      <c r="H143" s="311" t="s">
        <v>482</v>
      </c>
      <c r="I143" s="72">
        <v>159.678</v>
      </c>
      <c r="J143" s="72">
        <v>159.678</v>
      </c>
      <c r="K143" s="72">
        <v>159.678</v>
      </c>
      <c r="L143" s="72">
        <f t="shared" ref="L143:L144" si="14">SUM(I143:K143)</f>
        <v>479.03399999999999</v>
      </c>
      <c r="M143" s="306"/>
    </row>
    <row r="144" spans="2:13">
      <c r="B144" s="422"/>
      <c r="C144" s="418"/>
      <c r="D144" s="399"/>
      <c r="E144" s="412"/>
      <c r="F144" s="412"/>
      <c r="G144" s="412"/>
      <c r="H144" s="311" t="s">
        <v>483</v>
      </c>
      <c r="I144" s="72">
        <v>48.222000000000001</v>
      </c>
      <c r="J144" s="72">
        <v>48.222000000000001</v>
      </c>
      <c r="K144" s="72">
        <v>48.222000000000001</v>
      </c>
      <c r="L144" s="72">
        <f t="shared" si="14"/>
        <v>144.666</v>
      </c>
      <c r="M144" s="306"/>
    </row>
    <row r="145" spans="2:15">
      <c r="B145" s="420" t="s">
        <v>304</v>
      </c>
      <c r="C145" s="416" t="s">
        <v>565</v>
      </c>
      <c r="D145" s="397" t="s">
        <v>474</v>
      </c>
      <c r="E145" s="411" t="s">
        <v>219</v>
      </c>
      <c r="F145" s="411" t="s">
        <v>320</v>
      </c>
      <c r="G145" s="411" t="s">
        <v>481</v>
      </c>
      <c r="H145" s="311" t="s">
        <v>222</v>
      </c>
      <c r="I145" s="72"/>
      <c r="J145" s="72"/>
      <c r="K145" s="72"/>
      <c r="L145" s="72">
        <f t="shared" si="13"/>
        <v>0</v>
      </c>
      <c r="M145" s="306"/>
    </row>
    <row r="146" spans="2:15">
      <c r="B146" s="421"/>
      <c r="C146" s="417"/>
      <c r="D146" s="398"/>
      <c r="E146" s="419"/>
      <c r="F146" s="419"/>
      <c r="G146" s="412"/>
      <c r="H146" s="311" t="s">
        <v>580</v>
      </c>
      <c r="I146" s="72"/>
      <c r="J146" s="72"/>
      <c r="K146" s="72"/>
      <c r="L146" s="72">
        <f t="shared" si="13"/>
        <v>0</v>
      </c>
      <c r="M146" s="306"/>
      <c r="N146" s="112"/>
      <c r="O146" s="112"/>
    </row>
    <row r="147" spans="2:15">
      <c r="B147" s="422"/>
      <c r="C147" s="418"/>
      <c r="D147" s="399"/>
      <c r="E147" s="412"/>
      <c r="F147" s="412"/>
      <c r="G147" s="310" t="s">
        <v>306</v>
      </c>
      <c r="H147" s="311" t="s">
        <v>222</v>
      </c>
      <c r="I147" s="72"/>
      <c r="J147" s="72"/>
      <c r="K147" s="72"/>
      <c r="L147" s="72">
        <f t="shared" si="13"/>
        <v>0</v>
      </c>
      <c r="M147" s="306"/>
    </row>
    <row r="148" spans="2:15" ht="63">
      <c r="B148" s="320" t="s">
        <v>305</v>
      </c>
      <c r="C148" s="316" t="s">
        <v>567</v>
      </c>
      <c r="D148" s="307" t="s">
        <v>474</v>
      </c>
      <c r="E148" s="311" t="s">
        <v>219</v>
      </c>
      <c r="F148" s="311" t="s">
        <v>320</v>
      </c>
      <c r="G148" s="310" t="s">
        <v>306</v>
      </c>
      <c r="H148" s="307">
        <v>244</v>
      </c>
      <c r="I148" s="72"/>
      <c r="J148" s="72"/>
      <c r="K148" s="72"/>
      <c r="L148" s="72">
        <f t="shared" si="13"/>
        <v>0</v>
      </c>
      <c r="M148" s="306"/>
    </row>
    <row r="149" spans="2:15">
      <c r="B149" s="413" t="s">
        <v>307</v>
      </c>
      <c r="C149" s="416" t="s">
        <v>568</v>
      </c>
      <c r="D149" s="397" t="s">
        <v>474</v>
      </c>
      <c r="E149" s="411" t="s">
        <v>219</v>
      </c>
      <c r="F149" s="411" t="s">
        <v>320</v>
      </c>
      <c r="G149" s="411" t="s">
        <v>569</v>
      </c>
      <c r="H149" s="311" t="s">
        <v>222</v>
      </c>
      <c r="I149" s="72">
        <v>5573.5</v>
      </c>
      <c r="J149" s="72">
        <v>5211.3999999999996</v>
      </c>
      <c r="K149" s="72">
        <v>3474.2429999999999</v>
      </c>
      <c r="L149" s="72">
        <f t="shared" si="13"/>
        <v>14259.143</v>
      </c>
      <c r="M149" s="306"/>
    </row>
    <row r="150" spans="2:15">
      <c r="B150" s="415"/>
      <c r="C150" s="418"/>
      <c r="D150" s="399"/>
      <c r="E150" s="412"/>
      <c r="F150" s="412"/>
      <c r="G150" s="412"/>
      <c r="H150" s="311" t="s">
        <v>580</v>
      </c>
      <c r="I150" s="72"/>
      <c r="J150" s="72"/>
      <c r="K150" s="72"/>
      <c r="L150" s="72">
        <f t="shared" si="13"/>
        <v>0</v>
      </c>
      <c r="M150" s="306"/>
    </row>
    <row r="151" spans="2:15">
      <c r="B151" s="413" t="s">
        <v>308</v>
      </c>
      <c r="C151" s="416" t="s">
        <v>570</v>
      </c>
      <c r="D151" s="397" t="s">
        <v>474</v>
      </c>
      <c r="E151" s="411" t="s">
        <v>219</v>
      </c>
      <c r="F151" s="411" t="s">
        <v>320</v>
      </c>
      <c r="G151" s="411" t="s">
        <v>569</v>
      </c>
      <c r="H151" s="311" t="s">
        <v>482</v>
      </c>
      <c r="I151" s="72">
        <v>156.298</v>
      </c>
      <c r="J151" s="72">
        <v>148.61799999999999</v>
      </c>
      <c r="K151" s="72">
        <v>98.003</v>
      </c>
      <c r="L151" s="72">
        <f t="shared" si="13"/>
        <v>402.91899999999998</v>
      </c>
      <c r="M151" s="306"/>
    </row>
    <row r="152" spans="2:15">
      <c r="B152" s="414"/>
      <c r="C152" s="417"/>
      <c r="D152" s="398"/>
      <c r="E152" s="419"/>
      <c r="F152" s="419"/>
      <c r="G152" s="419"/>
      <c r="H152" s="311" t="s">
        <v>483</v>
      </c>
      <c r="I152" s="72">
        <v>47.201999999999998</v>
      </c>
      <c r="J152" s="72">
        <v>44.881999999999998</v>
      </c>
      <c r="K152" s="72">
        <v>29.597000000000001</v>
      </c>
      <c r="L152" s="72">
        <f t="shared" si="13"/>
        <v>121.68100000000001</v>
      </c>
      <c r="M152" s="306"/>
    </row>
    <row r="153" spans="2:15">
      <c r="B153" s="414"/>
      <c r="C153" s="417"/>
      <c r="D153" s="398"/>
      <c r="E153" s="419"/>
      <c r="F153" s="419"/>
      <c r="G153" s="419"/>
      <c r="H153" s="332" t="s">
        <v>540</v>
      </c>
      <c r="I153" s="72"/>
      <c r="J153" s="72"/>
      <c r="K153" s="72"/>
      <c r="L153" s="72">
        <f t="shared" si="13"/>
        <v>0</v>
      </c>
      <c r="M153" s="306"/>
    </row>
    <row r="154" spans="2:15">
      <c r="B154" s="414"/>
      <c r="C154" s="417"/>
      <c r="D154" s="398"/>
      <c r="E154" s="419"/>
      <c r="F154" s="419"/>
      <c r="G154" s="419"/>
      <c r="H154" s="311" t="s">
        <v>580</v>
      </c>
      <c r="I154" s="72"/>
      <c r="J154" s="72"/>
      <c r="K154" s="72"/>
      <c r="L154" s="72">
        <f t="shared" si="13"/>
        <v>0</v>
      </c>
      <c r="M154" s="306"/>
    </row>
    <row r="155" spans="2:15">
      <c r="B155" s="415"/>
      <c r="C155" s="418"/>
      <c r="D155" s="399"/>
      <c r="E155" s="412"/>
      <c r="F155" s="412"/>
      <c r="G155" s="412"/>
      <c r="H155" s="311" t="s">
        <v>222</v>
      </c>
      <c r="I155" s="72">
        <v>4599.3</v>
      </c>
      <c r="J155" s="72">
        <v>4464.8999999999996</v>
      </c>
      <c r="K155" s="72">
        <v>2903.857</v>
      </c>
      <c r="L155" s="72">
        <f t="shared" si="13"/>
        <v>11968.057000000001</v>
      </c>
      <c r="M155" s="306"/>
    </row>
    <row r="156" spans="2:15">
      <c r="B156" s="423" t="s">
        <v>309</v>
      </c>
      <c r="C156" s="423"/>
      <c r="D156" s="268"/>
      <c r="E156" s="268"/>
      <c r="F156" s="268"/>
      <c r="G156" s="269"/>
      <c r="H156" s="268"/>
      <c r="I156" s="255">
        <f>SUM(I128:I155)</f>
        <v>37183.197</v>
      </c>
      <c r="J156" s="255">
        <f t="shared" ref="J156:K156" si="15">SUM(J128:J155)</f>
        <v>36642.697</v>
      </c>
      <c r="K156" s="255">
        <f t="shared" si="15"/>
        <v>33278.597000000002</v>
      </c>
      <c r="L156" s="255">
        <f t="shared" ref="L156" si="16">SUM(L128:L155)</f>
        <v>107104.49099999999</v>
      </c>
      <c r="M156" s="256"/>
    </row>
    <row r="157" spans="2:15">
      <c r="B157" s="423" t="s">
        <v>310</v>
      </c>
      <c r="C157" s="423"/>
      <c r="D157" s="268"/>
      <c r="E157" s="268"/>
      <c r="F157" s="268"/>
      <c r="G157" s="269"/>
      <c r="H157" s="268"/>
      <c r="I157" s="255">
        <f>I34+I106+I120+I126+I156</f>
        <v>1520404.2149999999</v>
      </c>
      <c r="J157" s="255">
        <f>J34+J106+J120+J126+J156</f>
        <v>1441999.709</v>
      </c>
      <c r="K157" s="325">
        <f>K34+K106+K120+K126+K156</f>
        <v>1397723.763</v>
      </c>
      <c r="L157" s="325">
        <f>L34+L106+L120+L126+L156</f>
        <v>4279111.3520000009</v>
      </c>
      <c r="M157" s="256"/>
    </row>
    <row r="158" spans="2:15">
      <c r="B158" s="424"/>
      <c r="C158" s="424"/>
      <c r="D158" s="99"/>
      <c r="E158" s="99"/>
      <c r="F158" s="99"/>
      <c r="G158" s="100"/>
      <c r="H158" s="99"/>
      <c r="I158" s="101"/>
      <c r="J158" s="67"/>
      <c r="K158" s="67"/>
      <c r="L158" s="67"/>
      <c r="M158" s="102"/>
    </row>
    <row r="159" spans="2:15">
      <c r="B159" s="425"/>
      <c r="C159" s="425"/>
      <c r="D159" s="103"/>
      <c r="E159" s="103"/>
      <c r="F159" s="103"/>
      <c r="G159" s="104"/>
      <c r="H159" s="103"/>
      <c r="I159" s="326"/>
      <c r="J159" s="327"/>
      <c r="K159" s="327"/>
      <c r="L159" s="67"/>
      <c r="M159" s="67"/>
    </row>
    <row r="160" spans="2:15">
      <c r="B160" s="105"/>
      <c r="D160" s="107"/>
      <c r="E160" s="107"/>
      <c r="F160" s="108"/>
      <c r="G160" s="109" t="s">
        <v>67</v>
      </c>
      <c r="H160" s="107"/>
      <c r="I160" s="272">
        <f>I9+I10+I11+I12+I13+I14+I15+I16+I29+I30+I31+I32+I36+I37+I38+I39+I40+I43+I51+I52+I53+I54+I55+I79+I80+I82+I83+I86+I90+I97+I98+I99+I141+I143+I144+I151+I152+I155</f>
        <v>623303.96699999995</v>
      </c>
      <c r="J160" s="272">
        <f t="shared" ref="J160:L160" si="17">J9+J10+J11+J12+J13+J14+J15+J16+J29+J30+J31+J32+J36+J37+J38+J39+J40+J43+J51+J52+J53+J54+J55+J79+J80+J82+J83+J86+J90+J97+J98+J99+J141+J143+J144+J151+J152+J155</f>
        <v>621099.21900000016</v>
      </c>
      <c r="K160" s="272">
        <f t="shared" si="17"/>
        <v>616175.15</v>
      </c>
      <c r="L160" s="272">
        <f t="shared" si="17"/>
        <v>1836921.0590000004</v>
      </c>
    </row>
    <row r="161" spans="2:13">
      <c r="B161" s="105"/>
      <c r="D161" s="107"/>
      <c r="E161" s="107"/>
      <c r="F161" s="107"/>
      <c r="G161" s="109" t="s">
        <v>105</v>
      </c>
      <c r="H161" s="56"/>
      <c r="I161" s="272">
        <f>I157-I160-I162-I163</f>
        <v>877566.5149999999</v>
      </c>
      <c r="J161" s="272">
        <f t="shared" ref="J161:L161" si="18">J157-J160-J162-J163</f>
        <v>802013.70899999992</v>
      </c>
      <c r="K161" s="272">
        <f t="shared" si="18"/>
        <v>772471.26300000004</v>
      </c>
      <c r="L161" s="272">
        <f t="shared" si="18"/>
        <v>2394692.4290000005</v>
      </c>
    </row>
    <row r="162" spans="2:13">
      <c r="B162" s="105"/>
      <c r="C162" s="110"/>
      <c r="D162" s="107"/>
      <c r="E162" s="107"/>
      <c r="F162" s="107"/>
      <c r="G162" s="109" t="s">
        <v>311</v>
      </c>
      <c r="H162" s="56"/>
      <c r="I162" s="272"/>
      <c r="J162" s="272"/>
      <c r="K162" s="272"/>
      <c r="L162" s="272">
        <f t="shared" ref="L162:L167" si="19">SUM(I162:K162)</f>
        <v>0</v>
      </c>
    </row>
    <row r="163" spans="2:13">
      <c r="B163" s="105"/>
      <c r="D163" s="107"/>
      <c r="E163" s="107"/>
      <c r="F163" s="107"/>
      <c r="G163" s="105" t="s">
        <v>66</v>
      </c>
      <c r="H163" s="56"/>
      <c r="I163" s="272">
        <f>I84+I149</f>
        <v>19533.733</v>
      </c>
      <c r="J163" s="272">
        <f t="shared" ref="J163:L163" si="20">J84+J149</f>
        <v>18886.780999999999</v>
      </c>
      <c r="K163" s="272">
        <f t="shared" si="20"/>
        <v>9077.35</v>
      </c>
      <c r="L163" s="272">
        <f t="shared" si="20"/>
        <v>47497.864000000001</v>
      </c>
    </row>
    <row r="164" spans="2:13">
      <c r="B164" s="105"/>
      <c r="D164" s="107"/>
      <c r="E164" s="107"/>
      <c r="F164" s="108" t="s">
        <v>312</v>
      </c>
      <c r="H164" s="56"/>
      <c r="I164" s="273">
        <f>I157-I165-I168</f>
        <v>1400808.9629999998</v>
      </c>
      <c r="J164" s="273">
        <f t="shared" ref="J164:K164" si="21">J157-J165-J168</f>
        <v>1397957.263</v>
      </c>
      <c r="K164" s="273">
        <f t="shared" si="21"/>
        <v>1383223.763</v>
      </c>
      <c r="L164" s="272">
        <f t="shared" si="19"/>
        <v>4181989.9890000001</v>
      </c>
      <c r="M164" s="112"/>
    </row>
    <row r="165" spans="2:13">
      <c r="B165" s="105"/>
      <c r="D165" s="107"/>
      <c r="E165" s="107"/>
      <c r="F165" s="108" t="s">
        <v>313</v>
      </c>
      <c r="H165" s="56"/>
      <c r="I165" s="274">
        <f>I118+I76+I77+I28+I119+I27</f>
        <v>105095.25200000001</v>
      </c>
      <c r="J165" s="274">
        <f>J118+J76+J77+J28</f>
        <v>29542.446</v>
      </c>
      <c r="K165" s="274">
        <f>K118+K76+K77+K28</f>
        <v>0</v>
      </c>
      <c r="L165" s="272">
        <f t="shared" si="19"/>
        <v>134637.698</v>
      </c>
    </row>
    <row r="166" spans="2:13">
      <c r="B166" s="105"/>
      <c r="D166" s="107"/>
      <c r="E166" s="107"/>
      <c r="F166" s="108" t="s">
        <v>372</v>
      </c>
      <c r="G166" s="105"/>
      <c r="H166" s="107"/>
      <c r="I166" s="113">
        <v>0</v>
      </c>
      <c r="J166" s="113">
        <v>0</v>
      </c>
      <c r="K166" s="113">
        <v>0</v>
      </c>
      <c r="L166" s="272">
        <f t="shared" si="19"/>
        <v>0</v>
      </c>
    </row>
    <row r="167" spans="2:13">
      <c r="B167" s="105"/>
      <c r="D167" s="107"/>
      <c r="E167" s="107"/>
      <c r="F167" s="108" t="s">
        <v>315</v>
      </c>
      <c r="G167" s="105"/>
      <c r="H167" s="107"/>
      <c r="I167" s="113">
        <v>0</v>
      </c>
      <c r="J167" s="113">
        <v>0</v>
      </c>
      <c r="K167" s="113">
        <v>0</v>
      </c>
      <c r="L167" s="272">
        <f t="shared" si="19"/>
        <v>0</v>
      </c>
    </row>
    <row r="168" spans="2:13">
      <c r="B168" s="105"/>
      <c r="D168" s="107"/>
      <c r="E168" s="107"/>
      <c r="F168" s="108" t="s">
        <v>377</v>
      </c>
      <c r="G168" s="105"/>
      <c r="H168" s="107"/>
      <c r="I168" s="272">
        <f>I78</f>
        <v>14500</v>
      </c>
      <c r="J168" s="272">
        <f t="shared" ref="J168:L168" si="22">J78</f>
        <v>14500</v>
      </c>
      <c r="K168" s="272">
        <f t="shared" si="22"/>
        <v>14500</v>
      </c>
      <c r="L168" s="272">
        <f t="shared" si="22"/>
        <v>43500</v>
      </c>
    </row>
    <row r="169" spans="2:13">
      <c r="B169" s="105"/>
      <c r="D169" s="107"/>
      <c r="E169" s="107"/>
      <c r="F169" s="107"/>
      <c r="G169" s="105"/>
      <c r="H169" s="107"/>
    </row>
    <row r="170" spans="2:13">
      <c r="B170" s="105"/>
      <c r="D170" s="107"/>
      <c r="E170" s="107"/>
      <c r="F170" s="107"/>
      <c r="G170" s="105"/>
      <c r="H170" s="107"/>
      <c r="I170" s="328"/>
      <c r="J170" s="272"/>
      <c r="K170" s="272"/>
      <c r="L170" s="272"/>
    </row>
    <row r="171" spans="2:13">
      <c r="B171" s="105"/>
      <c r="D171" s="107"/>
      <c r="E171" s="107"/>
      <c r="F171" s="107"/>
      <c r="G171" s="105"/>
      <c r="H171" s="107"/>
      <c r="I171" s="295"/>
      <c r="J171" s="295"/>
      <c r="K171" s="295"/>
    </row>
    <row r="172" spans="2:13">
      <c r="B172" s="105"/>
      <c r="D172" s="107"/>
      <c r="E172" s="107"/>
      <c r="F172" s="107"/>
      <c r="G172" s="105"/>
      <c r="H172" s="107"/>
    </row>
    <row r="173" spans="2:13">
      <c r="B173" s="105"/>
      <c r="D173" s="107"/>
      <c r="E173" s="107"/>
      <c r="F173" s="107"/>
      <c r="G173" s="105"/>
      <c r="H173" s="107"/>
    </row>
    <row r="174" spans="2:13">
      <c r="B174" s="105"/>
      <c r="D174" s="107"/>
      <c r="E174" s="107"/>
      <c r="F174" s="107"/>
      <c r="G174" s="105"/>
      <c r="H174" s="107"/>
    </row>
    <row r="175" spans="2:13">
      <c r="B175" s="105"/>
      <c r="D175" s="107"/>
      <c r="E175" s="107"/>
      <c r="F175" s="107"/>
      <c r="G175" s="105"/>
      <c r="H175" s="107"/>
    </row>
    <row r="176" spans="2:13">
      <c r="B176" s="105"/>
      <c r="D176" s="107"/>
      <c r="E176" s="107"/>
      <c r="F176" s="107"/>
      <c r="G176" s="105"/>
      <c r="H176" s="107"/>
    </row>
    <row r="177" spans="2:8">
      <c r="B177" s="105"/>
      <c r="D177" s="107"/>
      <c r="E177" s="107"/>
      <c r="F177" s="107"/>
      <c r="G177" s="105"/>
      <c r="H177" s="107"/>
    </row>
    <row r="178" spans="2:8">
      <c r="B178" s="105"/>
      <c r="D178" s="107"/>
      <c r="E178" s="107"/>
      <c r="F178" s="107"/>
      <c r="G178" s="105"/>
      <c r="H178" s="107"/>
    </row>
    <row r="179" spans="2:8">
      <c r="B179" s="105"/>
      <c r="D179" s="107"/>
      <c r="E179" s="107"/>
      <c r="F179" s="107"/>
      <c r="G179" s="105"/>
      <c r="H179" s="107"/>
    </row>
  </sheetData>
  <autoFilter ref="B5:P140"/>
  <mergeCells count="193"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B84:B89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B17:B28"/>
    <mergeCell ref="C17:C28"/>
    <mergeCell ref="D27:D28"/>
    <mergeCell ref="E27:E28"/>
    <mergeCell ref="F27:F28"/>
    <mergeCell ref="G27:G28"/>
    <mergeCell ref="M79:M83"/>
    <mergeCell ref="C84:C85"/>
    <mergeCell ref="D84:D89"/>
    <mergeCell ref="G76:G77"/>
    <mergeCell ref="F76:F77"/>
    <mergeCell ref="E76:E77"/>
    <mergeCell ref="C76:C77"/>
    <mergeCell ref="B76:B77"/>
    <mergeCell ref="D76:D77"/>
    <mergeCell ref="B79:B83"/>
    <mergeCell ref="C79:C83"/>
    <mergeCell ref="D79:D83"/>
    <mergeCell ref="E79:E83"/>
    <mergeCell ref="F79:F83"/>
    <mergeCell ref="G79:G83"/>
    <mergeCell ref="B29:B30"/>
    <mergeCell ref="C29:C30"/>
    <mergeCell ref="D29:D30"/>
    <mergeCell ref="E29:E30"/>
    <mergeCell ref="F29:F30"/>
    <mergeCell ref="G29:G30"/>
    <mergeCell ref="M29:M30"/>
    <mergeCell ref="B34:C34"/>
    <mergeCell ref="B35:M35"/>
    <mergeCell ref="B36:B55"/>
    <mergeCell ref="C36:C55"/>
    <mergeCell ref="D36:D55"/>
    <mergeCell ref="E36:E55"/>
    <mergeCell ref="F36:F40"/>
    <mergeCell ref="G36:G40"/>
    <mergeCell ref="M36:M64"/>
    <mergeCell ref="F41:F43"/>
    <mergeCell ref="G41:G43"/>
    <mergeCell ref="F44:F46"/>
    <mergeCell ref="G44:G46"/>
    <mergeCell ref="F48:F50"/>
    <mergeCell ref="G48:G50"/>
    <mergeCell ref="F51:F55"/>
    <mergeCell ref="G51:G55"/>
    <mergeCell ref="B56:B75"/>
    <mergeCell ref="C56:C75"/>
    <mergeCell ref="D56:D75"/>
    <mergeCell ref="E56:E75"/>
    <mergeCell ref="F56:F75"/>
    <mergeCell ref="G56:G64"/>
    <mergeCell ref="G70:G75"/>
    <mergeCell ref="M70:M75"/>
    <mergeCell ref="G67:G68"/>
    <mergeCell ref="F84:F85"/>
    <mergeCell ref="G84:G85"/>
    <mergeCell ref="M84:M89"/>
    <mergeCell ref="C86:C87"/>
    <mergeCell ref="E86:E87"/>
    <mergeCell ref="F86:F87"/>
    <mergeCell ref="G86:G87"/>
    <mergeCell ref="C88:C89"/>
    <mergeCell ref="E88:E89"/>
    <mergeCell ref="F88:F89"/>
    <mergeCell ref="G88:G89"/>
    <mergeCell ref="E84:E85"/>
    <mergeCell ref="B90:B91"/>
    <mergeCell ref="C90:C91"/>
    <mergeCell ref="D90:D91"/>
    <mergeCell ref="E90:E91"/>
    <mergeCell ref="F90:F91"/>
    <mergeCell ref="G90:G91"/>
    <mergeCell ref="M90:M92"/>
    <mergeCell ref="B92:B93"/>
    <mergeCell ref="C92:C93"/>
    <mergeCell ref="D92:D93"/>
    <mergeCell ref="E92:E93"/>
    <mergeCell ref="F92:F93"/>
    <mergeCell ref="G92:G93"/>
    <mergeCell ref="B94:B95"/>
    <mergeCell ref="B97:B102"/>
    <mergeCell ref="D97:D102"/>
    <mergeCell ref="E97:E102"/>
    <mergeCell ref="F97:F102"/>
    <mergeCell ref="M97:M102"/>
    <mergeCell ref="B103:B105"/>
    <mergeCell ref="D103:D105"/>
    <mergeCell ref="E103:E105"/>
    <mergeCell ref="F103:F105"/>
    <mergeCell ref="M103:M105"/>
    <mergeCell ref="C100:C102"/>
    <mergeCell ref="C97:C99"/>
    <mergeCell ref="G97:G99"/>
    <mergeCell ref="G100:G102"/>
    <mergeCell ref="B106:C106"/>
    <mergeCell ref="B108:B111"/>
    <mergeCell ref="C108:C111"/>
    <mergeCell ref="D108:D117"/>
    <mergeCell ref="E108:E117"/>
    <mergeCell ref="F108:F117"/>
    <mergeCell ref="G108:G110"/>
    <mergeCell ref="M108:M117"/>
    <mergeCell ref="B112:B117"/>
    <mergeCell ref="C112:C117"/>
    <mergeCell ref="G112:G117"/>
    <mergeCell ref="B118:B119"/>
    <mergeCell ref="C118:C119"/>
    <mergeCell ref="D118:D119"/>
    <mergeCell ref="E118:E119"/>
    <mergeCell ref="F118:F119"/>
    <mergeCell ref="G118:G119"/>
    <mergeCell ref="B120:C120"/>
    <mergeCell ref="B121:M121"/>
    <mergeCell ref="B122:B125"/>
    <mergeCell ref="C122:C125"/>
    <mergeCell ref="D122:D125"/>
    <mergeCell ref="E122:E125"/>
    <mergeCell ref="F122:F124"/>
    <mergeCell ref="G122:G125"/>
    <mergeCell ref="M122:M125"/>
    <mergeCell ref="B126:C126"/>
    <mergeCell ref="B127:I127"/>
    <mergeCell ref="B128:B135"/>
    <mergeCell ref="C128:C135"/>
    <mergeCell ref="D128:D135"/>
    <mergeCell ref="E128:E135"/>
    <mergeCell ref="F128:F135"/>
    <mergeCell ref="G128:G132"/>
    <mergeCell ref="M128:M141"/>
    <mergeCell ref="B136:B137"/>
    <mergeCell ref="C136:C137"/>
    <mergeCell ref="D136:D137"/>
    <mergeCell ref="E136:E137"/>
    <mergeCell ref="F136:F137"/>
    <mergeCell ref="G136:G137"/>
    <mergeCell ref="B138:B140"/>
    <mergeCell ref="C138:C140"/>
    <mergeCell ref="D138:D140"/>
    <mergeCell ref="E138:E140"/>
    <mergeCell ref="F138:F140"/>
    <mergeCell ref="G138:G140"/>
    <mergeCell ref="B141:B144"/>
    <mergeCell ref="C141:C144"/>
    <mergeCell ref="D141:D144"/>
    <mergeCell ref="B156:C156"/>
    <mergeCell ref="B157:C157"/>
    <mergeCell ref="B158:C158"/>
    <mergeCell ref="B159:C159"/>
    <mergeCell ref="B149:B150"/>
    <mergeCell ref="C149:C150"/>
    <mergeCell ref="D149:D150"/>
    <mergeCell ref="E149:E150"/>
    <mergeCell ref="F149:F150"/>
    <mergeCell ref="G149:G150"/>
    <mergeCell ref="B151:B155"/>
    <mergeCell ref="C151:C155"/>
    <mergeCell ref="D151:D155"/>
    <mergeCell ref="E151:E155"/>
    <mergeCell ref="F151:F155"/>
    <mergeCell ref="G151:G155"/>
    <mergeCell ref="E141:E144"/>
    <mergeCell ref="F141:F144"/>
    <mergeCell ref="G141:G144"/>
    <mergeCell ref="B145:B147"/>
    <mergeCell ref="C145:C147"/>
    <mergeCell ref="D145:D147"/>
    <mergeCell ref="E145:E147"/>
    <mergeCell ref="F145:F147"/>
    <mergeCell ref="G145:G146"/>
  </mergeCells>
  <printOptions gridLines="1"/>
  <pageMargins left="0.78740157480314965" right="0.39370078740157483" top="0.9" bottom="0.19685039370078741" header="0.39370078740157483" footer="0.19685039370078741"/>
  <pageSetup paperSize="9" scale="55" fitToHeight="5" orientation="landscape" r:id="rId1"/>
  <headerFooter differentFirst="1">
    <oddHeader>&amp;C&amp;P</oddHeader>
  </headerFooter>
  <rowBreaks count="3" manualBreakCount="3">
    <brk id="34" min="1" max="12" man="1"/>
    <brk id="89" min="1" max="12" man="1"/>
    <brk id="120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15</vt:i4>
      </vt:variant>
    </vt:vector>
  </HeadingPairs>
  <TitlesOfParts>
    <vt:vector size="35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Лист1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PC-003</cp:lastModifiedBy>
  <cp:lastPrinted>2024-11-15T02:39:58Z</cp:lastPrinted>
  <dcterms:created xsi:type="dcterms:W3CDTF">2016-10-20T04:37:12Z</dcterms:created>
  <dcterms:modified xsi:type="dcterms:W3CDTF">2024-11-15T02:40:19Z</dcterms:modified>
</cp:coreProperties>
</file>