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Муниципальные программы проекты на 2020-2022 год\868-п      08    МиСП на 2020 год\"/>
    </mc:Choice>
  </mc:AlternateContent>
  <bookViews>
    <workbookView xWindow="0" yWindow="0" windowWidth="27870" windowHeight="12420" tabRatio="873" firstSheet="2" activeTab="4"/>
  </bookViews>
  <sheets>
    <sheet name="пр к пасп" sheetId="2" r:id="rId1"/>
    <sheet name="пр 1 к ПП 1" sheetId="7" r:id="rId2"/>
    <sheet name="пр 2 к ПП 1" sheetId="8" r:id="rId3"/>
    <sheet name="пр.1 к ПП 2" sheetId="15" r:id="rId4"/>
    <sheet name="пр.2 к ПП 2" sheetId="16" r:id="rId5"/>
    <sheet name="пр.1 к ПП 3" sheetId="17" r:id="rId6"/>
    <sheet name="пр.2 к ПП 3" sheetId="18" r:id="rId7"/>
    <sheet name="пр. 1 к ПП 4" sheetId="19" r:id="rId8"/>
    <sheet name="пр. 2 к ПП 4" sheetId="20" r:id="rId9"/>
    <sheet name="пр к ОМ" sheetId="22" r:id="rId10"/>
    <sheet name="пр 6 к Пр" sheetId="3" r:id="rId11"/>
    <sheet name="пр 7 к Пр" sheetId="5" r:id="rId12"/>
    <sheet name="пр 8 к Пр" sheetId="6" r:id="rId13"/>
    <sheet name="пп1" sheetId="23" r:id="rId14"/>
    <sheet name="пп2" sheetId="24" r:id="rId15"/>
    <sheet name="пп3" sheetId="25" r:id="rId16"/>
    <sheet name="пп4" sheetId="26" r:id="rId17"/>
  </sheets>
  <externalReferences>
    <externalReference r:id="rId18"/>
  </externalReferences>
  <definedNames>
    <definedName name="_xlnm.Print_Titles" localSheetId="1">'пр 1 к ПП 1'!$9:$11</definedName>
    <definedName name="_xlnm.Print_Titles" localSheetId="10">'пр 6 к Пр'!$9:$10</definedName>
    <definedName name="_xlnm.Print_Titles" localSheetId="11">'пр 7 к Пр'!$12:$14</definedName>
    <definedName name="_xlnm.Print_Titles" localSheetId="12">'пр 8 к Пр'!$12:$14</definedName>
    <definedName name="_xlnm.Print_Titles" localSheetId="0">'пр к пасп'!$11:$14</definedName>
    <definedName name="_xlnm.Print_Titles" localSheetId="3">'пр.1 к ПП 2'!$10:$12</definedName>
    <definedName name="_xlnm.Print_Area" localSheetId="13">пп1!$A$1:$I$10</definedName>
    <definedName name="_xlnm.Print_Area" localSheetId="14">пп2!$A$1:$I$8</definedName>
    <definedName name="_xlnm.Print_Area" localSheetId="15">пп3!$A$1:$I$9</definedName>
    <definedName name="_xlnm.Print_Area" localSheetId="16">пп4!$A$1:$I$10</definedName>
    <definedName name="_xlnm.Print_Area" localSheetId="1">'пр 1 к ПП 1'!$A$1:$H$18</definedName>
    <definedName name="_xlnm.Print_Area" localSheetId="11">'пр 7 к Пр'!$A$1:$L$38</definedName>
    <definedName name="_xlnm.Print_Area" localSheetId="12">'пр 8 к Пр'!$A$1:$P$56</definedName>
    <definedName name="_xlnm.Print_Area" localSheetId="0">'пр к пасп'!$A$1:$O$26</definedName>
    <definedName name="_xlnm.Print_Area" localSheetId="7">'пр. 1 к ПП 4'!$A$1:$H$17</definedName>
    <definedName name="_xlnm.Print_Area" localSheetId="8">'пр. 2 к ПП 4'!$A$1:$L$16</definedName>
    <definedName name="_xlnm.Print_Area" localSheetId="3">'пр.1 к ПП 2'!$A$1:$H$17</definedName>
    <definedName name="_xlnm.Print_Area" localSheetId="5">'пр.1 к ПП 3'!$A$1:$H$15</definedName>
    <definedName name="_xlnm.Print_Area" localSheetId="4">'пр.2 к ПП 2'!$A$1:$L$20</definedName>
    <definedName name="_xlnm.Print_Area" localSheetId="6">'пр.2 к ПП 3'!$A$1:$L$17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6" l="1"/>
  <c r="M26" i="2" l="1"/>
  <c r="L26" i="2"/>
  <c r="K26" i="2"/>
  <c r="J26" i="2"/>
  <c r="K21" i="2"/>
  <c r="J21" i="2"/>
  <c r="J19" i="6"/>
  <c r="J15" i="6" s="1"/>
  <c r="J50" i="6"/>
  <c r="J43" i="6"/>
  <c r="J36" i="6" l="1"/>
  <c r="J29" i="6"/>
  <c r="J58" i="6" l="1"/>
  <c r="I34" i="5"/>
  <c r="I35" i="5"/>
  <c r="I25" i="5"/>
  <c r="I20" i="16"/>
  <c r="J20" i="16"/>
  <c r="H20" i="16"/>
  <c r="K19" i="16"/>
  <c r="K17" i="16"/>
  <c r="A9" i="6"/>
  <c r="I16" i="20" l="1"/>
  <c r="J16" i="20"/>
  <c r="H16" i="20"/>
  <c r="E9" i="26" s="1"/>
  <c r="F6" i="26"/>
  <c r="G6" i="26"/>
  <c r="E6" i="26"/>
  <c r="G6" i="24"/>
  <c r="F6" i="24"/>
  <c r="E6" i="24"/>
  <c r="H6" i="24" l="1"/>
  <c r="J35" i="5" l="1"/>
  <c r="K35" i="5"/>
  <c r="L26" i="5"/>
  <c r="J26" i="5"/>
  <c r="K26" i="5"/>
  <c r="J25" i="5"/>
  <c r="K25" i="5"/>
  <c r="I26" i="5"/>
  <c r="K15" i="20"/>
  <c r="H6" i="26" s="1"/>
  <c r="D15" i="20"/>
  <c r="C15" i="20"/>
  <c r="C17" i="16"/>
  <c r="L35" i="5" l="1"/>
  <c r="J38" i="5" l="1"/>
  <c r="K38" i="5" s="1"/>
  <c r="F17" i="15" l="1"/>
  <c r="G17" i="15"/>
  <c r="E17" i="15"/>
  <c r="L21" i="2" l="1"/>
  <c r="H22" i="18"/>
  <c r="I22" i="6"/>
  <c r="N21" i="2" l="1"/>
  <c r="O21" i="2" s="1"/>
  <c r="M21" i="2"/>
  <c r="L25" i="2"/>
  <c r="L24" i="2"/>
  <c r="L19" i="2"/>
  <c r="H17" i="15" s="1"/>
  <c r="L16" i="2"/>
  <c r="F5" i="26"/>
  <c r="F7" i="26" s="1"/>
  <c r="G5" i="26"/>
  <c r="G7" i="26" s="1"/>
  <c r="E5" i="26"/>
  <c r="E7" i="26" s="1"/>
  <c r="E10" i="26" s="1"/>
  <c r="B5" i="26"/>
  <c r="F5" i="25"/>
  <c r="F6" i="25" s="1"/>
  <c r="G5" i="25"/>
  <c r="G6" i="25" s="1"/>
  <c r="E5" i="25"/>
  <c r="E6" i="25" s="1"/>
  <c r="B5" i="25"/>
  <c r="F10" i="24"/>
  <c r="G10" i="24"/>
  <c r="F5" i="24"/>
  <c r="G5" i="24"/>
  <c r="F7" i="24"/>
  <c r="G7" i="24"/>
  <c r="E7" i="24"/>
  <c r="E5" i="24"/>
  <c r="B7" i="24"/>
  <c r="B5" i="24"/>
  <c r="F5" i="23"/>
  <c r="G5" i="23"/>
  <c r="F6" i="23"/>
  <c r="G6" i="23"/>
  <c r="E6" i="23"/>
  <c r="E5" i="23"/>
  <c r="B6" i="23"/>
  <c r="B5" i="23"/>
  <c r="G7" i="23" l="1"/>
  <c r="G8" i="24"/>
  <c r="G11" i="24" s="1"/>
  <c r="F8" i="24"/>
  <c r="F11" i="24" s="1"/>
  <c r="E8" i="24"/>
  <c r="H5" i="26"/>
  <c r="H7" i="26" s="1"/>
  <c r="H5" i="25"/>
  <c r="H6" i="25" s="1"/>
  <c r="H5" i="24"/>
  <c r="H7" i="24"/>
  <c r="F7" i="23"/>
  <c r="H8" i="24" l="1"/>
  <c r="H6" i="23"/>
  <c r="E7" i="23" l="1"/>
  <c r="H5" i="23"/>
  <c r="H7" i="23" s="1"/>
  <c r="I50" i="6" l="1"/>
  <c r="I43" i="6"/>
  <c r="I36" i="6"/>
  <c r="I29" i="6"/>
  <c r="I16" i="6"/>
  <c r="I17" i="6"/>
  <c r="I18" i="6"/>
  <c r="I19" i="6"/>
  <c r="L12" i="6"/>
  <c r="M12" i="6"/>
  <c r="K12" i="6"/>
  <c r="J12" i="5"/>
  <c r="K12" i="5"/>
  <c r="I12" i="5"/>
  <c r="I10" i="20"/>
  <c r="J10" i="20"/>
  <c r="H10" i="20"/>
  <c r="I12" i="16"/>
  <c r="J10" i="8"/>
  <c r="J11" i="18" s="1"/>
  <c r="I10" i="8"/>
  <c r="I11" i="18" s="1"/>
  <c r="H10" i="8"/>
  <c r="H12" i="16" s="1"/>
  <c r="F10" i="22"/>
  <c r="G10" i="22"/>
  <c r="H10" i="22"/>
  <c r="E10" i="22"/>
  <c r="F10" i="19"/>
  <c r="G10" i="19"/>
  <c r="H10" i="19"/>
  <c r="E10" i="19"/>
  <c r="F11" i="17"/>
  <c r="G11" i="17"/>
  <c r="H11" i="17"/>
  <c r="E11" i="17"/>
  <c r="F11" i="15"/>
  <c r="G11" i="15"/>
  <c r="H11" i="15"/>
  <c r="E11" i="15"/>
  <c r="H18" i="7"/>
  <c r="G15" i="7"/>
  <c r="H15" i="7" s="1"/>
  <c r="G16" i="7"/>
  <c r="H16" i="7" s="1"/>
  <c r="G14" i="7"/>
  <c r="H14" i="7" s="1"/>
  <c r="H11" i="18" l="1"/>
  <c r="J12" i="16"/>
  <c r="I15" i="6"/>
  <c r="M34" i="5"/>
  <c r="K16" i="16" l="1"/>
  <c r="K20" i="16" s="1"/>
  <c r="H10" i="24" l="1"/>
  <c r="H11" i="24" s="1"/>
  <c r="E10" i="24"/>
  <c r="E11" i="24" s="1"/>
  <c r="A9" i="5"/>
  <c r="E15" i="19" l="1"/>
  <c r="E16" i="19"/>
  <c r="G15" i="19"/>
  <c r="H15" i="19"/>
  <c r="G16" i="19"/>
  <c r="H16" i="19"/>
  <c r="J31" i="5" l="1"/>
  <c r="K31" i="5"/>
  <c r="I31" i="5"/>
  <c r="J30" i="5"/>
  <c r="K30" i="5"/>
  <c r="I30" i="5"/>
  <c r="H18" i="2" l="1"/>
  <c r="B15" i="15"/>
  <c r="P56" i="6" l="1"/>
  <c r="P55" i="6"/>
  <c r="P53" i="6"/>
  <c r="P52" i="6"/>
  <c r="P51" i="6"/>
  <c r="P49" i="6"/>
  <c r="P48" i="6"/>
  <c r="P46" i="6"/>
  <c r="P45" i="6"/>
  <c r="P44" i="6"/>
  <c r="P42" i="6"/>
  <c r="P41" i="6"/>
  <c r="P39" i="6"/>
  <c r="P38" i="6"/>
  <c r="P37" i="6"/>
  <c r="P35" i="6"/>
  <c r="P34" i="6"/>
  <c r="P32" i="6"/>
  <c r="P31" i="6"/>
  <c r="P30" i="6"/>
  <c r="P28" i="6"/>
  <c r="P27" i="6"/>
  <c r="P25" i="6"/>
  <c r="P24" i="6"/>
  <c r="P23" i="6"/>
  <c r="H19" i="6"/>
  <c r="G19" i="6"/>
  <c r="F19" i="6"/>
  <c r="M18" i="6"/>
  <c r="L18" i="6"/>
  <c r="K18" i="6"/>
  <c r="H18" i="6"/>
  <c r="G18" i="6"/>
  <c r="F18" i="6"/>
  <c r="E18" i="6"/>
  <c r="M17" i="6"/>
  <c r="L17" i="6"/>
  <c r="K17" i="6"/>
  <c r="H17" i="6"/>
  <c r="G17" i="6"/>
  <c r="F17" i="6"/>
  <c r="E17" i="6"/>
  <c r="M16" i="6"/>
  <c r="L16" i="6"/>
  <c r="K16" i="6"/>
  <c r="H16" i="6"/>
  <c r="G16" i="6"/>
  <c r="F16" i="6"/>
  <c r="E16" i="6"/>
  <c r="E19" i="6"/>
  <c r="H50" i="6"/>
  <c r="G50" i="6"/>
  <c r="F50" i="6"/>
  <c r="E50" i="6"/>
  <c r="H43" i="6"/>
  <c r="G43" i="6"/>
  <c r="F43" i="6"/>
  <c r="E43" i="6"/>
  <c r="H36" i="6"/>
  <c r="G36" i="6"/>
  <c r="F36" i="6"/>
  <c r="E36" i="6"/>
  <c r="H29" i="6"/>
  <c r="G29" i="6"/>
  <c r="F29" i="6"/>
  <c r="E29" i="6"/>
  <c r="H22" i="6"/>
  <c r="G22" i="6"/>
  <c r="F22" i="6"/>
  <c r="F15" i="6" s="1"/>
  <c r="E22" i="6"/>
  <c r="G15" i="6" l="1"/>
  <c r="P16" i="6"/>
  <c r="P17" i="6"/>
  <c r="P18" i="6"/>
  <c r="E15" i="6"/>
  <c r="H15" i="6"/>
  <c r="A6" i="3"/>
  <c r="L5" i="6"/>
  <c r="J5" i="5"/>
  <c r="D2" i="3"/>
  <c r="J4" i="2"/>
  <c r="C36" i="5"/>
  <c r="F3" i="22" s="1"/>
  <c r="C32" i="5"/>
  <c r="C23" i="5"/>
  <c r="C19" i="5"/>
  <c r="A12" i="22" l="1"/>
  <c r="K54" i="6"/>
  <c r="J36" i="5"/>
  <c r="I36" i="5"/>
  <c r="N51" i="6"/>
  <c r="N52" i="6"/>
  <c r="N53" i="6"/>
  <c r="N55" i="6"/>
  <c r="N56" i="6"/>
  <c r="K50" i="6" l="1"/>
  <c r="L54" i="6"/>
  <c r="L50" i="6" s="1"/>
  <c r="F15" i="19"/>
  <c r="F16" i="19"/>
  <c r="M54" i="6" l="1"/>
  <c r="L38" i="5"/>
  <c r="K36" i="5"/>
  <c r="L36" i="5" s="1"/>
  <c r="M50" i="6" l="1"/>
  <c r="N50" i="6" s="1"/>
  <c r="P54" i="6"/>
  <c r="P50" i="6"/>
  <c r="N54" i="6"/>
  <c r="L40" i="6"/>
  <c r="L36" i="6" s="1"/>
  <c r="M40" i="6"/>
  <c r="M36" i="6" s="1"/>
  <c r="K40" i="6"/>
  <c r="N18" i="6"/>
  <c r="K20" i="6"/>
  <c r="L20" i="6"/>
  <c r="M20" i="6"/>
  <c r="K21" i="6"/>
  <c r="L21" i="6"/>
  <c r="M21" i="6"/>
  <c r="N17" i="6"/>
  <c r="N16" i="6"/>
  <c r="N23" i="6"/>
  <c r="N24" i="6"/>
  <c r="N25" i="6"/>
  <c r="N27" i="6"/>
  <c r="N28" i="6"/>
  <c r="N30" i="6"/>
  <c r="N31" i="6"/>
  <c r="N34" i="6"/>
  <c r="N35" i="6"/>
  <c r="N37" i="6"/>
  <c r="N38" i="6"/>
  <c r="N39" i="6"/>
  <c r="N41" i="6"/>
  <c r="N42" i="6"/>
  <c r="N44" i="6"/>
  <c r="N45" i="6"/>
  <c r="N46" i="6"/>
  <c r="N48" i="6"/>
  <c r="N49" i="6"/>
  <c r="P20" i="6" l="1"/>
  <c r="P21" i="6"/>
  <c r="K36" i="6"/>
  <c r="P36" i="6" s="1"/>
  <c r="P40" i="6"/>
  <c r="N40" i="6"/>
  <c r="N21" i="6"/>
  <c r="N20" i="6"/>
  <c r="J28" i="5"/>
  <c r="K28" i="5"/>
  <c r="I28" i="5"/>
  <c r="L31" i="5"/>
  <c r="J27" i="5"/>
  <c r="J23" i="5" s="1"/>
  <c r="L33" i="6" s="1"/>
  <c r="K27" i="5"/>
  <c r="K23" i="5" s="1"/>
  <c r="M33" i="6" s="1"/>
  <c r="I27" i="5"/>
  <c r="I23" i="5" s="1"/>
  <c r="K33" i="6" s="1"/>
  <c r="F22" i="5"/>
  <c r="G22" i="5"/>
  <c r="H22" i="5"/>
  <c r="I22" i="5"/>
  <c r="I18" i="5" s="1"/>
  <c r="J22" i="5"/>
  <c r="J18" i="5" s="1"/>
  <c r="K22" i="5"/>
  <c r="K18" i="5" s="1"/>
  <c r="E22" i="5"/>
  <c r="F21" i="5"/>
  <c r="G21" i="5"/>
  <c r="H21" i="5"/>
  <c r="I21" i="5"/>
  <c r="J21" i="5"/>
  <c r="K21" i="5"/>
  <c r="E21" i="5"/>
  <c r="L30" i="5"/>
  <c r="K14" i="20"/>
  <c r="I17" i="18"/>
  <c r="F8" i="25" s="1"/>
  <c r="F9" i="25" s="1"/>
  <c r="J17" i="18"/>
  <c r="G8" i="25" s="1"/>
  <c r="G9" i="25" s="1"/>
  <c r="H17" i="18"/>
  <c r="E8" i="25" s="1"/>
  <c r="E9" i="25" s="1"/>
  <c r="K15" i="18"/>
  <c r="K17" i="18" s="1"/>
  <c r="H8" i="25" s="1"/>
  <c r="H9" i="25" s="1"/>
  <c r="I32" i="5" l="1"/>
  <c r="K47" i="6" s="1"/>
  <c r="L34" i="5"/>
  <c r="I17" i="5"/>
  <c r="I15" i="5" s="1"/>
  <c r="K16" i="20"/>
  <c r="H9" i="26" s="1"/>
  <c r="H10" i="26" s="1"/>
  <c r="K34" i="5"/>
  <c r="K32" i="5" s="1"/>
  <c r="M47" i="6" s="1"/>
  <c r="G9" i="26"/>
  <c r="G10" i="26" s="1"/>
  <c r="J34" i="5"/>
  <c r="J17" i="5" s="1"/>
  <c r="F9" i="26"/>
  <c r="F10" i="26" s="1"/>
  <c r="N36" i="6"/>
  <c r="L29" i="6"/>
  <c r="K29" i="6"/>
  <c r="M29" i="6"/>
  <c r="L18" i="5"/>
  <c r="L28" i="5"/>
  <c r="L27" i="5"/>
  <c r="J19" i="5"/>
  <c r="L26" i="6"/>
  <c r="K43" i="6"/>
  <c r="K26" i="6"/>
  <c r="K19" i="5"/>
  <c r="M26" i="6"/>
  <c r="L25" i="5"/>
  <c r="L22" i="5"/>
  <c r="I19" i="5"/>
  <c r="L21" i="5"/>
  <c r="K16" i="8"/>
  <c r="I17" i="8"/>
  <c r="F9" i="23" s="1"/>
  <c r="F10" i="23" s="1"/>
  <c r="J17" i="8"/>
  <c r="G9" i="23" s="1"/>
  <c r="G10" i="23" s="1"/>
  <c r="H17" i="8"/>
  <c r="E9" i="23" s="1"/>
  <c r="E10" i="23" s="1"/>
  <c r="K14" i="8"/>
  <c r="L23" i="5" l="1"/>
  <c r="N33" i="6" s="1"/>
  <c r="J15" i="5"/>
  <c r="J32" i="5"/>
  <c r="L47" i="6" s="1"/>
  <c r="L19" i="6" s="1"/>
  <c r="K17" i="5"/>
  <c r="K19" i="6"/>
  <c r="L32" i="5"/>
  <c r="N47" i="6" s="1"/>
  <c r="L17" i="5"/>
  <c r="L15" i="5" s="1"/>
  <c r="M19" i="6"/>
  <c r="L43" i="6"/>
  <c r="P26" i="6"/>
  <c r="P29" i="6"/>
  <c r="P33" i="6"/>
  <c r="N29" i="6"/>
  <c r="N26" i="6"/>
  <c r="K22" i="6"/>
  <c r="K15" i="6" s="1"/>
  <c r="L22" i="6"/>
  <c r="L19" i="5"/>
  <c r="M22" i="6"/>
  <c r="K17" i="8"/>
  <c r="H9" i="23" s="1"/>
  <c r="H10" i="23" s="1"/>
  <c r="L15" i="6" l="1"/>
  <c r="P47" i="6"/>
  <c r="K15" i="5"/>
  <c r="M43" i="6"/>
  <c r="M15" i="6" s="1"/>
  <c r="P19" i="6"/>
  <c r="P22" i="6"/>
  <c r="N22" i="6"/>
  <c r="P43" i="6" l="1"/>
  <c r="N19" i="6"/>
  <c r="N43" i="6"/>
  <c r="P15" i="6"/>
  <c r="N15" i="6"/>
</calcChain>
</file>

<file path=xl/sharedStrings.xml><?xml version="1.0" encoding="utf-8"?>
<sst xmlns="http://schemas.openxmlformats.org/spreadsheetml/2006/main" count="603" uniqueCount="232">
  <si>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</si>
  <si>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</si>
  <si>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</si>
  <si>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</si>
  <si>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</si>
  <si>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</si>
  <si>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</si>
  <si>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</si>
  <si>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</si>
  <si>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</si>
  <si>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</si>
  <si>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</si>
  <si>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</si>
  <si>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</si>
  <si>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</si>
  <si>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</si>
  <si>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</si>
  <si>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</si>
  <si>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</si>
  <si>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</si>
  <si>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</si>
  <si>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</si>
  <si>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</si>
  <si>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</si>
  <si>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</si>
  <si>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</si>
  <si>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</si>
  <si>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</si>
  <si>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</si>
  <si>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</si>
  <si>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</si>
  <si>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</si>
  <si>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</si>
  <si>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</si>
  <si>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</si>
  <si>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</si>
  <si>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</si>
  <si>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</si>
  <si>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</si>
  <si>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</si>
  <si>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</si>
  <si>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</si>
  <si>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Содействие развитию субъектов малого и среднего предпринимательства на территории Туруханского района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</si>
  <si>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</si>
  <si>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</si>
  <si>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</si>
  <si>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</si>
  <si>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</si>
  <si>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</si>
  <si>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чел.</t>
  </si>
  <si>
    <t>2.1.</t>
  </si>
  <si>
    <t>2.2.</t>
  </si>
  <si>
    <t xml:space="preserve">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</si>
  <si>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t>
  </si>
  <si>
    <t>тн.</t>
  </si>
  <si>
    <t>Обеспечение населения Туруханского района основными продуктами питания</t>
  </si>
  <si>
    <t>3.</t>
  </si>
  <si>
    <t>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</si>
  <si>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</si>
  <si>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</si>
  <si>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</si>
  <si>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</si>
  <si>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</si>
  <si>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</si>
  <si>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</si>
  <si>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</si>
  <si>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</si>
  <si>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</si>
  <si>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</si>
  <si>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</si>
  <si>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</si>
  <si>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</si>
  <si>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Задача 2.</t>
  </si>
  <si>
    <t>Администрация Туруханского района</t>
  </si>
  <si>
    <t>2.1.1.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</si>
  <si>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</si>
  <si>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и значения показателей результативности подпрограммы 1."Поддержка развития малого и среднего предпринимательства Туруханского района"</t>
  </si>
  <si>
    <t>мероприятий подпрограммы 1."Поддержка развития малого и среднего предпринимательства Туруханского района"</t>
  </si>
  <si>
    <t>1.1.1.</t>
  </si>
  <si>
    <t>1.1.2.</t>
  </si>
  <si>
    <t>Поддержка малого и среднего предпринимательства</t>
  </si>
  <si>
    <t>0412</t>
  </si>
  <si>
    <t>0810081380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</si>
  <si>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</si>
  <si>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Цель: Содействие развитию субъектов малого и среднего предпринимательства на территории Туруханского района</t>
  </si>
  <si>
    <t>Задача 2. Оказание развитию молодежного предпринимательства</t>
  </si>
  <si>
    <t>Поддержка и развитие предпринимательства среди молодежи</t>
  </si>
  <si>
    <t>Управление культуры и молодёжной политики администрации Туруханского района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</si>
  <si>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</si>
  <si>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</si>
  <si>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Увеличение объемов производства основных видов сельскохозяйственной продукции</t>
  </si>
  <si>
    <t>Задача 2. Поддержка развития малых форм хозяйствования</t>
  </si>
  <si>
    <t xml:space="preserve">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</si>
  <si>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</si>
  <si>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Предоставление субсидии  на возмещение части затрат производства и реализации сельскохозяйственной продукции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</si>
  <si>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</si>
  <si>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</si>
  <si>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0405</t>
  </si>
  <si>
    <t>0820082930</t>
  </si>
  <si>
    <t>0820082940</t>
  </si>
  <si>
    <t>Цель подпрограммы:Обеспечение населения Туруханского района основными продуктами питания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</si>
  <si>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</si>
  <si>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</si>
  <si>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</si>
  <si>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</si>
  <si>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</si>
  <si>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</si>
  <si>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</si>
  <si>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</t>
  </si>
  <si>
    <t>2.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</si>
  <si>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 </t>
  </si>
  <si>
    <t>Цель подпрограммыСнижение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</si>
  <si>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Задача Возмещение части затрат, связанных с производством и реализацией хлеба на территории Туруханского района</t>
  </si>
  <si>
    <t>Предоставление производителям хлеба субсидии на возмещение части затрат, связанных с производством  и реализацией хлеба</t>
  </si>
  <si>
    <t>Сохранение розничной цены на хлеб 1 сорта на одном уровне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</si>
  <si>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</si>
  <si>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</si>
  <si>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</si>
  <si>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</si>
  <si>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</si>
  <si>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</si>
  <si>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</si>
  <si>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</si>
  <si>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</si>
  <si>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</si>
  <si>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</si>
  <si>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</si>
  <si>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</si>
  <si>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</si>
  <si>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Постановление администрации Туруханского района</t>
  </si>
  <si>
    <t>0840081490</t>
  </si>
  <si>
    <t xml:space="preserve">Об утверждении Порядков предоставления субсидий  субъектам  малого и среднего предпринимательства на территории муниципального образования Туруханский район </t>
  </si>
  <si>
    <t>предоставление субсидий из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</t>
  </si>
  <si>
    <t xml:space="preserve">предоставление субсидий на возмещение части затрат, связанных с поставкой и обеспечением населения Туруханского района (с. Туруханск и населенных пунктов на межселенной территории) основными продуктами питания в межнавигационный период </t>
  </si>
  <si>
    <t>Об утверждении Порядка предоставления производителям хлеба субсидий на возмещение части затрат, связанных с производством хлеба пшеничного из муки первого сорта, реализуемого населению на территории муниципального образования Туруханский район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</si>
  <si>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</si>
  <si>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 xml:space="preserve">Сохранение на одном уровне производство сельскохозяйственной продукции </t>
  </si>
  <si>
    <t>Снижение розничных цен на социально-значимые продукты питания на сумму транспортных расходов.</t>
  </si>
  <si>
    <t>-</t>
  </si>
  <si>
    <t>Развитие малого и среднего предпринимательства, организаций муниципальной формы собственности на территории Туруханского района</t>
  </si>
  <si>
    <t>Отдельное мероприятие</t>
  </si>
  <si>
    <t>показателей результативности</t>
  </si>
  <si>
    <t>Годы реализации программы</t>
  </si>
  <si>
    <t>Цель реализации отдельного мероприятия</t>
  </si>
  <si>
    <t>1 - да; 
0 - нет</t>
  </si>
  <si>
    <t>ведомственная отчётность исполнителя</t>
  </si>
  <si>
    <t>Приложение 6</t>
  </si>
  <si>
    <t>Приложение 7</t>
  </si>
  <si>
    <t>Приложение 8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</si>
  <si>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</si>
  <si>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</si>
  <si>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</si>
  <si>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Приложение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</si>
  <si>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</si>
  <si>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</si>
  <si>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
к подпрограмме 1. "Поддержка развития малого и среднего предпринимательства на территории  Туруханского района"</t>
  </si>
  <si>
    <t>Приложение
к паспорту подпрограммы 1. "Поддержка развития малого и среднего предпринимательства на территории  Туруханского района"</t>
  </si>
  <si>
    <t>Задача 2. Оказание поддержки развитию молодежного предпринимательства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</si>
  <si>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</si>
  <si>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</si>
  <si>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</si>
  <si>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Подпрограмма 1. Поддержка развития  малого и среднего предпринимательства на территории  Туруханского района</t>
  </si>
  <si>
    <t>Задача программы: создание благоприятных условий для устойчивого функционирования и развития малого и среднего предпринимательства</t>
  </si>
  <si>
    <t>3.1.1.</t>
  </si>
  <si>
    <t>5.1.</t>
  </si>
  <si>
    <t>5.1.1.</t>
  </si>
  <si>
    <t>Цель программы: развитие субъектов малого и среднего предпринимательства на территории Туруханского района</t>
  </si>
  <si>
    <t>Цель программы: повышение уровня обеспеченности населения качественной и безопасной сельскохозяйственной продукцией собственного производства</t>
  </si>
  <si>
    <t>Задача программы: увеличение объемов производства основных видов сельскохозяйственной продукции, 
поддержка развития малых форм хозяйствования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</si>
  <si>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</si>
  <si>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Цель программы: обеспечение населения Туруханского района основными продуктами питания</t>
  </si>
  <si>
    <t>Задача программы: снижение розничных цен на социально-значимые товары, за счет компенсации транспортных расходов в зимний период</t>
  </si>
  <si>
    <t>Подпрограмма 3. 3. Предоставление субсидий на возмещение части затрат, связанных с поставкой и обеспечением населения Туруханского района продуктами питания</t>
  </si>
  <si>
    <t>Цель программы: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</si>
  <si>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 программы: производителей хлеба за счет возмещения части затрат, связанных с производством и реализацией хлеба на территории Туруханского района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</si>
  <si>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</si>
  <si>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Цель программы: обеспечение эффективной деятельности организаций муниципальной формы собственности, функционирующих на территории Туруханского рай</t>
  </si>
  <si>
    <t>Задача программы: оказание поддержки финансово-хозяйственной деятельности организаций муниципальной формы собственности, функционирующих на территории Туруханского района</t>
  </si>
  <si>
    <t>Отдельное мероприятие: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</si>
  <si>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Об утверждении порядка предоставления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</si>
  <si>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0850083720</t>
  </si>
  <si>
    <t>Надлежащее исполнение получателями субсидии обязательств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</si>
  <si>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</si>
  <si>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</si>
  <si>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района"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района" </t>
  </si>
  <si>
    <t>Количество приобретенных голов крупного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</t>
  </si>
  <si>
    <t>811</t>
  </si>
  <si>
    <t>Приложение № 3
к постановлению 
администрации  Туруханского района 
от 23.04.2018 № 396-п</t>
  </si>
  <si>
    <t>Мероприятие</t>
  </si>
  <si>
    <t>Исполнитель мероприятия</t>
  </si>
  <si>
    <t>Срок исполнения</t>
  </si>
  <si>
    <t>Финансирование</t>
  </si>
  <si>
    <t>источник</t>
  </si>
  <si>
    <t>в том числе по годам</t>
  </si>
  <si>
    <t>Всего за период</t>
  </si>
  <si>
    <t>Районный бюджет</t>
  </si>
  <si>
    <t>ВСЕГО по Подпрограмме</t>
  </si>
  <si>
    <t>Определяется по итогам отбора</t>
  </si>
  <si>
    <t>сумма, тыс. руб.</t>
  </si>
  <si>
    <t>В течение всего периода реализации программы</t>
  </si>
  <si>
    <t>Предоставление субсидий на возмещение части затрат на приобретение крупно рогатого скота (коров, нетелей) гражданам, ведущим личное подсобное хозяйство на территории Туруханского района</t>
  </si>
  <si>
    <t>принят (21.06.2018 
№ 651-п)</t>
  </si>
  <si>
    <t>принят  (02.02.2018 
№ 102-п)</t>
  </si>
  <si>
    <t xml:space="preserve">принят (27.01.2016 
№ 62-п, 
27.05.2016
№ 486-п, 
15.01.2018 
№ 07-па) </t>
  </si>
  <si>
    <t>принят (11.12.2015 
№ 1653-п, 
18.06.2018 
№ 620-п)</t>
  </si>
  <si>
    <t>принят (19.01.2018 
№ 66-п)</t>
  </si>
  <si>
    <t>Мониторинг социально-экономического развития МО Туруханский район</t>
  </si>
  <si>
    <t>Количество субъектов малого и среднего предпринимательства получивших субсидии:  2019 год - 1 ед., 2020 год - 1 ед., 2021 год - 1 ед.</t>
  </si>
  <si>
    <t>Количество молодежи, принявших участие в конкурсах по мероприятию "Вовлечение молодежи в предпринимательскую деятельность" 2019 год - 2 чел., 2020 год -2 чел, 2021 год -2 чел.</t>
  </si>
  <si>
    <t>+</t>
  </si>
  <si>
    <t>Приложение № 1
к постановлению 
администрации  Туруханского района 
от                     №                  -п</t>
  </si>
  <si>
    <t>Приложение № 2
к постановлению 
администрации  Туруханского района 
от                         №             -п</t>
  </si>
  <si>
    <t>Приложение № 3
к постановлению 
администрации  Туруханского района 
от                 №              -п</t>
  </si>
  <si>
    <t>+++</t>
  </si>
  <si>
    <t>Приложение № 8
к постановлению 
администрации  Туруханского района 
от                 №     -п</t>
  </si>
  <si>
    <t>2900 сняли с хлеба</t>
  </si>
  <si>
    <t>сняли больше чем под обязательствами на продукты, должны аотом возвернуть….</t>
  </si>
  <si>
    <t>Приложение № 5
к постановлению 
администрации  Туруханского района 
от                 №              -п</t>
  </si>
  <si>
    <t>Приложение № 6
к постановлению 
администрации  Туруханского района 
от                №           -п</t>
  </si>
  <si>
    <t>Приложение № 7
к постановлению 
администрации  Туруханского района 
от                №        -п</t>
  </si>
  <si>
    <t>Предоставлений субсидий организациям муниципальной формы собственности на возмещение части затрат, связанных с развитием сельскохозяйственного производства</t>
  </si>
  <si>
    <t>241</t>
  </si>
  <si>
    <t>Приложение № 2
к постановлению 
администрации  Туруханского района 
от                         №          п</t>
  </si>
  <si>
    <t>Предоставление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территории муниципального образования Туруханский район</t>
  </si>
  <si>
    <t>Приложение № 4
к постановлению 
администрации  Туруханского района 
от                         №           -п</t>
  </si>
  <si>
    <t>0840084090</t>
  </si>
  <si>
    <t>0820084080</t>
  </si>
  <si>
    <t>0820084090</t>
  </si>
  <si>
    <t>Увеличение объемов и асортимента производимой сельскохозяйственной продукции</t>
  </si>
  <si>
    <t>Увеличение занятых граждан в личном подсобном хозяйстве на 10% ежегодно</t>
  </si>
  <si>
    <t>Увеличение объемов и асортимента производимой продукции</t>
  </si>
  <si>
    <t>Приложение № 5
к постановлению 
администрации  Туруханского района 
от 01.07.2019  № 550 -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</si>
</sst>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_р_._-;\-* #,##0_р_._-;_-* &quot;-&quot;_р_._-;_-@_-"/>
    <numFmt numFmtId="165" formatCode="_-* #,##0.00_р_._-;\-* #,##0.00_р_._-;_-* &quot;-&quot;??_р_._-;_-@_-"/>
    <numFmt numFmtId="166" formatCode="_-* #,##0\ _р_._-;\-* #,##0\ _р_._-;_-* &quot;-&quot;\ _р_._-;_-@_-"/>
    <numFmt numFmtId="167" formatCode="#,##0.0"/>
    <numFmt numFmtId="168" formatCode="0.000"/>
    <numFmt numFmtId="169" formatCode="_-* #,##0.000\ _р_._-;\-* #,##0.000\ _р_._-;_-* &quot;-&quot;???\ _р_._-;_-@_-"/>
    <numFmt numFmtId="170" formatCode="_-* #,##0.0\ _р_._-;\-* #,##0.0\ _р_._-;_-* &quot;-&quot;\ _р_._-;_-@_-"/>
    <numFmt numFmtId="171" formatCode="_-* #,##0.000_р_._-;\-* #,##0.000_р_._-;_-* &quot;-&quot;??_р_._-;_-@_-"/>
    <numFmt numFmtId="172" formatCode="#,##0_ ;\-#,##0\ "/>
    <numFmt numFmtId="173" formatCode="#,##0.000"/>
    <numFmt numFmtId="174" formatCode="_-* #,##0.00\ _р_._-;\-* #,##0.00\ _р_._-;_-* &quot;-&quot;\ _р_._-;_-@_-"/>
    <numFmt numFmtId="175" formatCode="#,##0.000\ _₽"/>
    <numFmt numFmtId="176" formatCode="_-* #,##0.000\ _₽_-;\-* #,##0.000\ _₽_-;_-* &quot;-&quot;???\ _₽_-;_-@_-"/>
  </numFmts>
  <fonts count="1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2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4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8"/>
    </xf>
    <xf numFmtId="168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169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9" fontId="6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5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71" fontId="5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wrapText="1"/>
    </xf>
    <xf numFmtId="171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3" fontId="2" fillId="0" borderId="0" xfId="0" applyNumberFormat="1" applyFont="1"/>
    <xf numFmtId="173" fontId="2" fillId="0" borderId="0" xfId="2" applyNumberFormat="1" applyFont="1"/>
    <xf numFmtId="173" fontId="2" fillId="0" borderId="1" xfId="0" applyNumberFormat="1" applyFont="1" applyBorder="1" applyAlignment="1">
      <alignment horizontal="center" vertical="center" wrapText="1"/>
    </xf>
    <xf numFmtId="173" fontId="5" fillId="4" borderId="1" xfId="0" applyNumberFormat="1" applyFont="1" applyFill="1" applyBorder="1" applyAlignment="1">
      <alignment horizontal="center" vertical="center" wrapText="1"/>
    </xf>
    <xf numFmtId="173" fontId="6" fillId="5" borderId="1" xfId="0" applyNumberFormat="1" applyFont="1" applyFill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70" fontId="4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72" fontId="2" fillId="8" borderId="1" xfId="0" applyNumberFormat="1" applyFont="1" applyFill="1" applyBorder="1" applyAlignment="1">
      <alignment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74" fontId="2" fillId="8" borderId="1" xfId="0" applyNumberFormat="1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68" fontId="2" fillId="8" borderId="1" xfId="2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175" fontId="2" fillId="8" borderId="1" xfId="0" applyNumberFormat="1" applyFont="1" applyFill="1" applyBorder="1" applyAlignment="1">
      <alignment horizontal="center" vertical="center" wrapText="1"/>
    </xf>
    <xf numFmtId="175" fontId="5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175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2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/>
    </xf>
    <xf numFmtId="16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2" fontId="2" fillId="8" borderId="1" xfId="0" applyNumberFormat="1" applyFont="1" applyFill="1" applyBorder="1" applyAlignment="1">
      <alignment horizontal="center" vertical="center" wrapText="1"/>
    </xf>
    <xf numFmtId="176" fontId="2" fillId="7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16" fontId="2" fillId="0" borderId="3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2;&#1054;&#1061;&#1054;&#1042;&#1048;&#1050;&#1054;&#1042;&#1040;%20&#1053;.&#1051;\&#1052;&#1059;&#1063;&#1050;&#1040;&#1045;&#1042;&#1040;1097-&#1087;%20&#1084;&#1072;&#1083;&#1099;&#1081;%20&#1080;%20&#1089;&#1088;&#1077;&#1076;&#1085;&#1080;&#1081;%20&#1089;%202018\&#1087;&#1088;&#1080;&#1083;&#1086;&#1078;&#1077;&#1085;&#1080;&#1103;%202017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8"/>
  <sheetViews>
    <sheetView view="pageBreakPreview" topLeftCell="A3" zoomScale="70" zoomScaleNormal="70" zoomScaleSheetLayoutView="70" workbookViewId="0">
      <selection activeCell="P18" sqref="P18"/>
    </sheetView>
  </sheetViews>
  <sheetFormatPr defaultRowHeight="15.75" outlineLevelRow="1" x14ac:dyDescent="0.25"/>
  <cols>
    <col min="1" max="1" width="6.375" style="4" customWidth="1"/>
    <col min="2" max="2" width="46" style="1" customWidth="1"/>
    <col min="3" max="3" width="11.75" style="1" customWidth="1"/>
    <col min="4" max="4" width="8.125" style="1" bestFit="1" customWidth="1"/>
    <col min="5" max="5" width="8.75" style="1" bestFit="1" customWidth="1"/>
    <col min="6" max="6" width="8.125" style="1" bestFit="1" customWidth="1"/>
    <col min="7" max="7" width="8.75" style="1" bestFit="1" customWidth="1"/>
    <col min="8" max="8" width="9.125" style="1" bestFit="1" customWidth="1"/>
    <col min="9" max="10" width="8.75" style="1" bestFit="1" customWidth="1"/>
    <col min="11" max="14" width="11.375" style="1" customWidth="1"/>
    <col min="15" max="15" width="13.25" style="1" customWidth="1"/>
    <col min="16" max="16384" width="9" style="1"/>
  </cols>
  <sheetData>
    <row r="1" spans="1:15" ht="73.5" hidden="1" customHeight="1" outlineLevel="1" x14ac:dyDescent="0.25">
      <c r="J1" s="181" t="s">
        <v>210</v>
      </c>
      <c r="K1" s="181"/>
      <c r="L1" s="181"/>
      <c r="M1" s="181"/>
      <c r="N1" s="181"/>
      <c r="O1" s="181"/>
    </row>
    <row r="2" spans="1:15" hidden="1" outlineLevel="1" x14ac:dyDescent="0.25"/>
    <row r="3" spans="1:15" collapsed="1" x14ac:dyDescent="0.25">
      <c r="F3" s="20"/>
      <c r="J3" s="182" t="s">
        <v>158</v>
      </c>
      <c r="K3" s="182"/>
      <c r="L3" s="182"/>
      <c r="M3" s="182"/>
      <c r="N3" s="182"/>
      <c r="O3" s="182"/>
    </row>
    <row r="4" spans="1:15" ht="46.5" customHeight="1" x14ac:dyDescent="0.25">
      <c r="F4" s="20"/>
      <c r="J4" s="182" t="str">
        <f>CONCATENATE("к паспорту муниципальной программы """,'пр 8 к Пр'!C15,"""")</f>
        <v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K4" s="182"/>
      <c r="L4" s="182"/>
      <c r="M4" s="182"/>
      <c r="N4" s="182"/>
      <c r="O4" s="182"/>
    </row>
    <row r="5" spans="1:15" x14ac:dyDescent="0.25">
      <c r="F5" s="20"/>
    </row>
    <row r="7" spans="1:15" x14ac:dyDescent="0.25">
      <c r="A7" s="185" t="s">
        <v>1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</row>
    <row r="8" spans="1:15" ht="61.5" customHeight="1" x14ac:dyDescent="0.25">
      <c r="A8" s="186" t="s">
        <v>184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</row>
    <row r="9" spans="1:15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</row>
    <row r="10" spans="1:15" x14ac:dyDescent="0.25">
      <c r="A10" s="21"/>
    </row>
    <row r="11" spans="1:15" ht="15.75" customHeight="1" x14ac:dyDescent="0.25">
      <c r="A11" s="187" t="s">
        <v>11</v>
      </c>
      <c r="B11" s="187" t="s">
        <v>4</v>
      </c>
      <c r="C11" s="187" t="s">
        <v>2</v>
      </c>
      <c r="D11" s="187">
        <v>2013</v>
      </c>
      <c r="E11" s="47"/>
      <c r="F11" s="189"/>
      <c r="G11" s="189"/>
      <c r="H11" s="189"/>
      <c r="I11" s="189"/>
      <c r="J11" s="189"/>
      <c r="K11" s="189"/>
      <c r="L11" s="189"/>
      <c r="M11" s="189"/>
      <c r="N11" s="189"/>
      <c r="O11" s="173"/>
    </row>
    <row r="12" spans="1:15" ht="95.25" customHeight="1" x14ac:dyDescent="0.25">
      <c r="A12" s="187"/>
      <c r="B12" s="187"/>
      <c r="C12" s="187"/>
      <c r="D12" s="187"/>
      <c r="E12" s="177">
        <v>2014</v>
      </c>
      <c r="F12" s="177">
        <v>2015</v>
      </c>
      <c r="G12" s="188">
        <v>2016</v>
      </c>
      <c r="H12" s="177">
        <v>2017</v>
      </c>
      <c r="I12" s="177">
        <v>2018</v>
      </c>
      <c r="J12" s="177">
        <v>2019</v>
      </c>
      <c r="K12" s="177">
        <v>2020</v>
      </c>
      <c r="L12" s="177">
        <v>2021</v>
      </c>
      <c r="M12" s="179">
        <v>2022</v>
      </c>
      <c r="N12" s="172" t="s">
        <v>5</v>
      </c>
      <c r="O12" s="173"/>
    </row>
    <row r="13" spans="1:15" x14ac:dyDescent="0.25">
      <c r="A13" s="187"/>
      <c r="B13" s="187"/>
      <c r="C13" s="187"/>
      <c r="D13" s="187"/>
      <c r="E13" s="177"/>
      <c r="F13" s="177"/>
      <c r="G13" s="188"/>
      <c r="H13" s="177"/>
      <c r="I13" s="177"/>
      <c r="J13" s="177"/>
      <c r="K13" s="177">
        <v>2020</v>
      </c>
      <c r="L13" s="177">
        <v>2020</v>
      </c>
      <c r="M13" s="180"/>
      <c r="N13" s="17">
        <v>2025</v>
      </c>
      <c r="O13" s="13">
        <v>2030</v>
      </c>
    </row>
    <row r="14" spans="1:15" x14ac:dyDescent="0.25">
      <c r="A14" s="13">
        <v>1</v>
      </c>
      <c r="B14" s="13">
        <v>2</v>
      </c>
      <c r="C14" s="13">
        <v>3</v>
      </c>
      <c r="D14" s="13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58">
        <v>11</v>
      </c>
      <c r="L14" s="97">
        <v>12</v>
      </c>
      <c r="M14" s="169">
        <v>13</v>
      </c>
      <c r="N14" s="97">
        <v>14</v>
      </c>
      <c r="O14" s="97">
        <v>15</v>
      </c>
    </row>
    <row r="15" spans="1:15" x14ac:dyDescent="0.25">
      <c r="A15" s="18">
        <v>1</v>
      </c>
      <c r="B15" s="178" t="s">
        <v>42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</row>
    <row r="16" spans="1:15" ht="31.5" x14ac:dyDescent="0.25">
      <c r="A16" s="22" t="s">
        <v>3</v>
      </c>
      <c r="B16" s="12" t="s">
        <v>43</v>
      </c>
      <c r="C16" s="13" t="s">
        <v>44</v>
      </c>
      <c r="D16" s="38">
        <v>1</v>
      </c>
      <c r="E16" s="38">
        <v>1</v>
      </c>
      <c r="F16" s="38">
        <v>1</v>
      </c>
      <c r="G16" s="38">
        <v>13</v>
      </c>
      <c r="H16" s="39">
        <v>33</v>
      </c>
      <c r="I16" s="40">
        <v>24</v>
      </c>
      <c r="J16" s="40">
        <v>5</v>
      </c>
      <c r="K16" s="40">
        <v>5</v>
      </c>
      <c r="L16" s="40">
        <f>K16</f>
        <v>5</v>
      </c>
      <c r="M16" s="40">
        <v>5</v>
      </c>
      <c r="N16" s="40">
        <v>5</v>
      </c>
      <c r="O16" s="40">
        <v>5</v>
      </c>
    </row>
    <row r="17" spans="1:17" s="66" customFormat="1" ht="36.75" customHeight="1" x14ac:dyDescent="0.25">
      <c r="A17" s="74">
        <v>2</v>
      </c>
      <c r="B17" s="183" t="s">
        <v>52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4"/>
    </row>
    <row r="18" spans="1:17" s="66" customFormat="1" ht="47.25" x14ac:dyDescent="0.25">
      <c r="A18" s="75" t="s">
        <v>50</v>
      </c>
      <c r="B18" s="130" t="s">
        <v>159</v>
      </c>
      <c r="C18" s="131" t="s">
        <v>160</v>
      </c>
      <c r="D18" s="132">
        <v>96.9</v>
      </c>
      <c r="E18" s="132">
        <v>101.9</v>
      </c>
      <c r="F18" s="132">
        <v>99.02</v>
      </c>
      <c r="G18" s="132">
        <v>101.2</v>
      </c>
      <c r="H18" s="132">
        <f>'пр.1 к ПП 2'!E15</f>
        <v>102.3</v>
      </c>
      <c r="I18" s="132">
        <v>102.1</v>
      </c>
      <c r="J18" s="132">
        <v>102.3</v>
      </c>
      <c r="K18" s="132">
        <v>100.4</v>
      </c>
      <c r="L18" s="133">
        <v>100.8</v>
      </c>
      <c r="M18" s="133">
        <v>100.9</v>
      </c>
      <c r="N18" s="134">
        <v>100.1</v>
      </c>
      <c r="O18" s="134">
        <v>100.11</v>
      </c>
    </row>
    <row r="19" spans="1:17" s="66" customFormat="1" ht="78.75" x14ac:dyDescent="0.25">
      <c r="A19" s="75" t="s">
        <v>51</v>
      </c>
      <c r="B19" s="135" t="s">
        <v>53</v>
      </c>
      <c r="C19" s="131" t="s">
        <v>44</v>
      </c>
      <c r="D19" s="132" t="s">
        <v>138</v>
      </c>
      <c r="E19" s="132" t="s">
        <v>138</v>
      </c>
      <c r="F19" s="132" t="s">
        <v>138</v>
      </c>
      <c r="G19" s="132" t="s">
        <v>138</v>
      </c>
      <c r="H19" s="132" t="s">
        <v>138</v>
      </c>
      <c r="I19" s="132" t="s">
        <v>138</v>
      </c>
      <c r="J19" s="170" t="s">
        <v>138</v>
      </c>
      <c r="K19" s="136">
        <v>3</v>
      </c>
      <c r="L19" s="137">
        <f t="shared" ref="L19" si="0">K19</f>
        <v>3</v>
      </c>
      <c r="M19" s="137">
        <v>3</v>
      </c>
      <c r="N19" s="136">
        <v>3</v>
      </c>
      <c r="O19" s="136">
        <v>3</v>
      </c>
    </row>
    <row r="20" spans="1:17" s="66" customFormat="1" ht="18" customHeight="1" x14ac:dyDescent="0.25">
      <c r="A20" s="74" t="s">
        <v>56</v>
      </c>
      <c r="B20" s="174" t="s">
        <v>55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6"/>
    </row>
    <row r="21" spans="1:17" s="89" customFormat="1" x14ac:dyDescent="0.25">
      <c r="A21" s="88" t="s">
        <v>69</v>
      </c>
      <c r="B21" s="130" t="s">
        <v>68</v>
      </c>
      <c r="C21" s="131" t="s">
        <v>54</v>
      </c>
      <c r="D21" s="138">
        <v>55.12</v>
      </c>
      <c r="E21" s="138">
        <v>46.94</v>
      </c>
      <c r="F21" s="139">
        <v>0</v>
      </c>
      <c r="G21" s="139">
        <v>0</v>
      </c>
      <c r="H21" s="139">
        <v>0</v>
      </c>
      <c r="I21" s="138">
        <v>29.171364000000001</v>
      </c>
      <c r="J21" s="138">
        <f>'пр.1 к ПП 3'!E15</f>
        <v>18.18</v>
      </c>
      <c r="K21" s="138">
        <f>'пр.1 к ПП 3'!F15</f>
        <v>0.61</v>
      </c>
      <c r="L21" s="138">
        <f>K21</f>
        <v>0.61</v>
      </c>
      <c r="M21" s="138">
        <f>L21</f>
        <v>0.61</v>
      </c>
      <c r="N21" s="138">
        <f>L21</f>
        <v>0.61</v>
      </c>
      <c r="O21" s="138">
        <f t="shared" ref="O21" si="1">N21</f>
        <v>0.61</v>
      </c>
      <c r="Q21" s="66"/>
    </row>
    <row r="22" spans="1:17" s="66" customFormat="1" x14ac:dyDescent="0.25">
      <c r="A22" s="74" t="s">
        <v>58</v>
      </c>
      <c r="B22" s="174" t="s">
        <v>57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6"/>
    </row>
    <row r="23" spans="1:17" s="66" customFormat="1" x14ac:dyDescent="0.25">
      <c r="A23" s="74" t="s">
        <v>62</v>
      </c>
      <c r="B23" s="140" t="s">
        <v>59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spans="1:17" s="66" customFormat="1" x14ac:dyDescent="0.25">
      <c r="A24" s="74" t="s">
        <v>64</v>
      </c>
      <c r="B24" s="141" t="s">
        <v>60</v>
      </c>
      <c r="C24" s="131" t="s">
        <v>67</v>
      </c>
      <c r="D24" s="142">
        <v>3</v>
      </c>
      <c r="E24" s="142">
        <v>3</v>
      </c>
      <c r="F24" s="142">
        <v>3</v>
      </c>
      <c r="G24" s="142">
        <v>2</v>
      </c>
      <c r="H24" s="142">
        <v>2</v>
      </c>
      <c r="I24" s="142">
        <v>2</v>
      </c>
      <c r="J24" s="142">
        <v>2</v>
      </c>
      <c r="K24" s="142">
        <v>2</v>
      </c>
      <c r="L24" s="137">
        <f t="shared" ref="L24:L25" si="2">K24</f>
        <v>2</v>
      </c>
      <c r="M24" s="137">
        <v>2</v>
      </c>
      <c r="N24" s="142">
        <v>2</v>
      </c>
      <c r="O24" s="142">
        <v>2</v>
      </c>
    </row>
    <row r="25" spans="1:17" s="66" customFormat="1" ht="31.5" x14ac:dyDescent="0.25">
      <c r="A25" s="74" t="s">
        <v>63</v>
      </c>
      <c r="B25" s="141" t="s">
        <v>61</v>
      </c>
      <c r="C25" s="131" t="s">
        <v>67</v>
      </c>
      <c r="D25" s="142">
        <v>11</v>
      </c>
      <c r="E25" s="142">
        <v>11</v>
      </c>
      <c r="F25" s="142">
        <v>11</v>
      </c>
      <c r="G25" s="142">
        <v>10</v>
      </c>
      <c r="H25" s="142">
        <v>10</v>
      </c>
      <c r="I25" s="142">
        <v>10</v>
      </c>
      <c r="J25" s="142">
        <v>10</v>
      </c>
      <c r="K25" s="142">
        <v>10</v>
      </c>
      <c r="L25" s="137">
        <f t="shared" si="2"/>
        <v>10</v>
      </c>
      <c r="M25" s="137">
        <v>10</v>
      </c>
      <c r="N25" s="142">
        <v>10</v>
      </c>
      <c r="O25" s="142">
        <v>10</v>
      </c>
    </row>
    <row r="26" spans="1:17" s="66" customFormat="1" x14ac:dyDescent="0.25">
      <c r="A26" s="74" t="s">
        <v>65</v>
      </c>
      <c r="B26" s="141" t="s">
        <v>66</v>
      </c>
      <c r="C26" s="131" t="s">
        <v>54</v>
      </c>
      <c r="D26" s="143">
        <v>1225.79</v>
      </c>
      <c r="E26" s="143">
        <v>1227.8630000000001</v>
      </c>
      <c r="F26" s="143">
        <v>1218.3440000000001</v>
      </c>
      <c r="G26" s="143">
        <v>795.47</v>
      </c>
      <c r="H26" s="143">
        <v>768</v>
      </c>
      <c r="I26" s="143">
        <v>803</v>
      </c>
      <c r="J26" s="162">
        <f>'пр. 1 к ПП 4'!E17</f>
        <v>802.6</v>
      </c>
      <c r="K26" s="143">
        <f>'пр. 1 к ПП 4'!F17</f>
        <v>804</v>
      </c>
      <c r="L26" s="144">
        <f>'пр. 1 к ПП 4'!G17</f>
        <v>805</v>
      </c>
      <c r="M26" s="144">
        <f>'пр. 1 к ПП 4'!H17</f>
        <v>806</v>
      </c>
      <c r="N26" s="143">
        <v>807</v>
      </c>
      <c r="O26" s="143">
        <v>808</v>
      </c>
    </row>
    <row r="27" spans="1:17" x14ac:dyDescent="0.25">
      <c r="A27" s="21"/>
    </row>
    <row r="28" spans="1:17" x14ac:dyDescent="0.25">
      <c r="A28" s="21"/>
      <c r="I28" s="1" t="s">
        <v>209</v>
      </c>
      <c r="J28" s="1" t="s">
        <v>209</v>
      </c>
    </row>
  </sheetData>
  <mergeCells count="25">
    <mergeCell ref="J1:O1"/>
    <mergeCell ref="J3:O3"/>
    <mergeCell ref="B17:O17"/>
    <mergeCell ref="B20:O20"/>
    <mergeCell ref="A7:O7"/>
    <mergeCell ref="A8:O8"/>
    <mergeCell ref="A9:O9"/>
    <mergeCell ref="A11:A13"/>
    <mergeCell ref="B11:B13"/>
    <mergeCell ref="C11:C13"/>
    <mergeCell ref="D11:D13"/>
    <mergeCell ref="F12:F13"/>
    <mergeCell ref="G12:G13"/>
    <mergeCell ref="F11:O11"/>
    <mergeCell ref="E12:E13"/>
    <mergeCell ref="J4:O4"/>
    <mergeCell ref="N12:O12"/>
    <mergeCell ref="B22:O22"/>
    <mergeCell ref="H12:H13"/>
    <mergeCell ref="I12:I13"/>
    <mergeCell ref="J12:J13"/>
    <mergeCell ref="B15:O15"/>
    <mergeCell ref="K12:K13"/>
    <mergeCell ref="L12:L13"/>
    <mergeCell ref="M12:M13"/>
  </mergeCells>
  <pageMargins left="0.78740157480314965" right="0.78740157480314965" top="1.1811023622047245" bottom="0.59055118110236227" header="0.31496062992125984" footer="0.31496062992125984"/>
  <pageSetup paperSize="9" scale="66" firstPageNumber="17" fitToHeight="0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16"/>
  <sheetViews>
    <sheetView view="pageBreakPreview" topLeftCell="A3" zoomScale="60" zoomScaleNormal="100" workbookViewId="0">
      <selection activeCell="S27" sqref="S27"/>
    </sheetView>
  </sheetViews>
  <sheetFormatPr defaultRowHeight="15.75" outlineLevelRow="1" x14ac:dyDescent="0.25"/>
  <cols>
    <col min="1" max="1" width="9" style="1"/>
    <col min="2" max="2" width="38.7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8" ht="67.5" hidden="1" customHeight="1" outlineLevel="1" x14ac:dyDescent="0.25">
      <c r="F1" s="182" t="s">
        <v>214</v>
      </c>
      <c r="G1" s="224"/>
      <c r="H1" s="224"/>
    </row>
    <row r="2" spans="1:8" hidden="1" outlineLevel="1" x14ac:dyDescent="0.25"/>
    <row r="3" spans="1:8" ht="179.25" customHeight="1" collapsed="1" x14ac:dyDescent="0.25">
      <c r="F3" s="197" t="str">
        <f>CONCATENATE("Приложение к информации об отдельном мероприятиии """,'пр 7 к Пр'!C36,"""")</f>
        <v>Приложение к информации об отдельном мероприятиии "Предоставление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организациях"</v>
      </c>
      <c r="G3" s="197"/>
      <c r="H3" s="197"/>
    </row>
    <row r="4" spans="1:8" ht="18.75" x14ac:dyDescent="0.25">
      <c r="A4" s="50"/>
    </row>
    <row r="5" spans="1:8" ht="18.75" x14ac:dyDescent="0.25">
      <c r="A5" s="2"/>
    </row>
    <row r="6" spans="1:8" ht="18.75" x14ac:dyDescent="0.25">
      <c r="A6" s="201" t="s">
        <v>1</v>
      </c>
      <c r="B6" s="201"/>
      <c r="C6" s="201"/>
      <c r="D6" s="201"/>
      <c r="E6" s="201"/>
      <c r="F6" s="201"/>
      <c r="G6" s="201"/>
      <c r="H6" s="201"/>
    </row>
    <row r="7" spans="1:8" ht="18.75" x14ac:dyDescent="0.25">
      <c r="A7" s="201" t="s">
        <v>141</v>
      </c>
      <c r="B7" s="201"/>
      <c r="C7" s="201"/>
      <c r="D7" s="201"/>
      <c r="E7" s="201"/>
      <c r="F7" s="201"/>
      <c r="G7" s="201"/>
      <c r="H7" s="201"/>
    </row>
    <row r="8" spans="1:8" ht="18.75" x14ac:dyDescent="0.25">
      <c r="A8" s="2"/>
    </row>
    <row r="9" spans="1:8" x14ac:dyDescent="0.25">
      <c r="A9" s="187" t="s">
        <v>11</v>
      </c>
      <c r="B9" s="187" t="s">
        <v>33</v>
      </c>
      <c r="C9" s="187" t="s">
        <v>2</v>
      </c>
      <c r="D9" s="187" t="s">
        <v>34</v>
      </c>
      <c r="E9" s="187" t="s">
        <v>142</v>
      </c>
      <c r="F9" s="187"/>
      <c r="G9" s="187"/>
      <c r="H9" s="187"/>
    </row>
    <row r="10" spans="1:8" x14ac:dyDescent="0.25">
      <c r="A10" s="187"/>
      <c r="B10" s="187"/>
      <c r="C10" s="187"/>
      <c r="D10" s="187"/>
      <c r="E10" s="14">
        <f>'пр 1 к ПП 1'!E10</f>
        <v>2019</v>
      </c>
      <c r="F10" s="14">
        <f>'пр 1 к ПП 1'!F10</f>
        <v>2020</v>
      </c>
      <c r="G10" s="14">
        <f>'пр 1 к ПП 1'!G10</f>
        <v>2021</v>
      </c>
      <c r="H10" s="14">
        <f>'пр 1 к ПП 1'!H10</f>
        <v>2022</v>
      </c>
    </row>
    <row r="11" spans="1:8" x14ac:dyDescent="0.25">
      <c r="A11" s="81">
        <v>1</v>
      </c>
      <c r="B11" s="81">
        <v>2</v>
      </c>
      <c r="C11" s="81">
        <v>3</v>
      </c>
      <c r="D11" s="81">
        <v>4</v>
      </c>
      <c r="E11" s="81">
        <v>5</v>
      </c>
      <c r="F11" s="81">
        <v>6</v>
      </c>
      <c r="G11" s="81">
        <v>7</v>
      </c>
      <c r="H11" s="81">
        <v>8</v>
      </c>
    </row>
    <row r="12" spans="1:8" ht="39.75" customHeight="1" x14ac:dyDescent="0.25">
      <c r="A12" s="217" t="str">
        <f>CONCATENATE('пр 7 к Пр'!B36,". ",'пр 7 к Пр'!C36,".")</f>
        <v>Отдельное мероприятие.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организациях.</v>
      </c>
      <c r="B12" s="217"/>
      <c r="C12" s="217"/>
      <c r="D12" s="217"/>
      <c r="E12" s="217"/>
      <c r="F12" s="217"/>
      <c r="G12" s="217"/>
      <c r="H12" s="217"/>
    </row>
    <row r="13" spans="1:8" x14ac:dyDescent="0.25">
      <c r="A13" s="217" t="s">
        <v>143</v>
      </c>
      <c r="B13" s="217"/>
      <c r="C13" s="217"/>
      <c r="D13" s="217"/>
      <c r="E13" s="217"/>
      <c r="F13" s="217"/>
      <c r="G13" s="217"/>
      <c r="H13" s="217"/>
    </row>
    <row r="14" spans="1:8" ht="63" x14ac:dyDescent="0.25">
      <c r="A14" s="81">
        <v>1</v>
      </c>
      <c r="B14" s="82" t="s">
        <v>181</v>
      </c>
      <c r="C14" s="81" t="s">
        <v>144</v>
      </c>
      <c r="D14" s="81" t="s">
        <v>145</v>
      </c>
      <c r="E14" s="81">
        <v>0</v>
      </c>
      <c r="F14" s="81">
        <v>0</v>
      </c>
      <c r="G14" s="81">
        <v>0</v>
      </c>
      <c r="H14" s="81">
        <v>0</v>
      </c>
    </row>
    <row r="15" spans="1:8" ht="18.75" x14ac:dyDescent="0.25">
      <c r="A15" s="2"/>
    </row>
    <row r="16" spans="1:8" ht="18.75" x14ac:dyDescent="0.25">
      <c r="A16" s="2"/>
    </row>
  </sheetData>
  <mergeCells count="11">
    <mergeCell ref="F1:H1"/>
    <mergeCell ref="A12:H12"/>
    <mergeCell ref="A13:H13"/>
    <mergeCell ref="F3:H3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G30"/>
  <sheetViews>
    <sheetView view="pageBreakPreview" topLeftCell="A25" zoomScaleNormal="75" zoomScaleSheetLayoutView="100" workbookViewId="0">
      <selection activeCell="S27" sqref="S27"/>
    </sheetView>
  </sheetViews>
  <sheetFormatPr defaultRowHeight="15.75" x14ac:dyDescent="0.25"/>
  <cols>
    <col min="1" max="1" width="4.5" style="4" customWidth="1"/>
    <col min="2" max="2" width="45.25" style="1" customWidth="1"/>
    <col min="3" max="3" width="51.875" style="1" customWidth="1"/>
    <col min="4" max="5" width="16.375" style="1" customWidth="1"/>
    <col min="6" max="16384" width="9" style="1"/>
  </cols>
  <sheetData>
    <row r="1" spans="1:7" x14ac:dyDescent="0.25">
      <c r="A1" s="57"/>
      <c r="D1" s="196" t="s">
        <v>146</v>
      </c>
      <c r="E1" s="196"/>
    </row>
    <row r="2" spans="1:7" ht="95.25" customHeight="1" x14ac:dyDescent="0.25">
      <c r="A2" s="57"/>
      <c r="D2" s="182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E2" s="182"/>
      <c r="F2" s="60"/>
      <c r="G2" s="60"/>
    </row>
    <row r="3" spans="1:7" x14ac:dyDescent="0.25">
      <c r="A3" s="57"/>
    </row>
    <row r="4" spans="1:7" x14ac:dyDescent="0.25">
      <c r="A4" s="57"/>
    </row>
    <row r="5" spans="1:7" x14ac:dyDescent="0.25">
      <c r="A5" s="185" t="s">
        <v>0</v>
      </c>
      <c r="B5" s="185"/>
      <c r="C5" s="185"/>
      <c r="D5" s="185"/>
      <c r="E5" s="185"/>
    </row>
    <row r="6" spans="1:7" ht="54" customHeight="1" x14ac:dyDescent="0.25">
      <c r="A6" s="186" t="str">
        <f>CONCATENATE("об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""",'пр 8 к Пр'!C15,"""")</f>
        <v>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B6" s="186"/>
      <c r="C6" s="186"/>
      <c r="D6" s="186"/>
      <c r="E6" s="186"/>
    </row>
    <row r="7" spans="1:7" x14ac:dyDescent="0.25">
      <c r="A7" s="185"/>
      <c r="B7" s="185"/>
      <c r="C7" s="185"/>
      <c r="D7" s="185"/>
      <c r="E7" s="185"/>
    </row>
    <row r="8" spans="1:7" x14ac:dyDescent="0.25">
      <c r="A8" s="57"/>
    </row>
    <row r="9" spans="1:7" ht="63" x14ac:dyDescent="0.25">
      <c r="A9" s="58" t="s">
        <v>11</v>
      </c>
      <c r="B9" s="41" t="s">
        <v>6</v>
      </c>
      <c r="C9" s="41" t="s">
        <v>7</v>
      </c>
      <c r="D9" s="41" t="s">
        <v>8</v>
      </c>
      <c r="E9" s="41" t="s">
        <v>9</v>
      </c>
    </row>
    <row r="10" spans="1:7" x14ac:dyDescent="0.25">
      <c r="A10" s="58">
        <v>1</v>
      </c>
      <c r="B10" s="41">
        <v>2</v>
      </c>
      <c r="C10" s="41">
        <v>3</v>
      </c>
      <c r="D10" s="41">
        <v>4</v>
      </c>
      <c r="E10" s="41">
        <v>5</v>
      </c>
    </row>
    <row r="11" spans="1:7" ht="42" customHeight="1" x14ac:dyDescent="0.25">
      <c r="A11" s="65">
        <v>1</v>
      </c>
      <c r="B11" s="228" t="s">
        <v>166</v>
      </c>
      <c r="C11" s="228"/>
      <c r="D11" s="228"/>
      <c r="E11" s="228"/>
    </row>
    <row r="12" spans="1:7" x14ac:dyDescent="0.25">
      <c r="A12" s="215" t="s">
        <v>3</v>
      </c>
      <c r="B12" s="233" t="s">
        <v>162</v>
      </c>
      <c r="C12" s="234"/>
      <c r="D12" s="234"/>
      <c r="E12" s="235"/>
    </row>
    <row r="13" spans="1:7" x14ac:dyDescent="0.25">
      <c r="A13" s="216"/>
      <c r="B13" s="211" t="s">
        <v>161</v>
      </c>
      <c r="C13" s="232"/>
      <c r="D13" s="232"/>
      <c r="E13" s="212"/>
    </row>
    <row r="14" spans="1:7" ht="63" x14ac:dyDescent="0.25">
      <c r="A14" s="58" t="s">
        <v>78</v>
      </c>
      <c r="B14" s="42" t="s">
        <v>129</v>
      </c>
      <c r="C14" s="42" t="s">
        <v>131</v>
      </c>
      <c r="D14" s="58" t="s">
        <v>73</v>
      </c>
      <c r="E14" s="99" t="s">
        <v>201</v>
      </c>
    </row>
    <row r="15" spans="1:7" ht="39" customHeight="1" x14ac:dyDescent="0.25">
      <c r="A15" s="65">
        <v>2</v>
      </c>
      <c r="B15" s="225" t="s">
        <v>167</v>
      </c>
      <c r="C15" s="226"/>
      <c r="D15" s="226"/>
      <c r="E15" s="227"/>
    </row>
    <row r="16" spans="1:7" ht="36.75" customHeight="1" x14ac:dyDescent="0.25">
      <c r="A16" s="215" t="s">
        <v>50</v>
      </c>
      <c r="B16" s="229" t="s">
        <v>168</v>
      </c>
      <c r="C16" s="230"/>
      <c r="D16" s="230"/>
      <c r="E16" s="231"/>
    </row>
    <row r="17" spans="1:5" ht="31.5" customHeight="1" x14ac:dyDescent="0.25">
      <c r="A17" s="216"/>
      <c r="B17" s="229" t="s">
        <v>169</v>
      </c>
      <c r="C17" s="230"/>
      <c r="D17" s="230"/>
      <c r="E17" s="231"/>
    </row>
    <row r="18" spans="1:5" ht="78.75" x14ac:dyDescent="0.25">
      <c r="A18" s="58" t="s">
        <v>74</v>
      </c>
      <c r="B18" s="42" t="s">
        <v>129</v>
      </c>
      <c r="C18" s="80" t="s">
        <v>132</v>
      </c>
      <c r="D18" s="79" t="s">
        <v>73</v>
      </c>
      <c r="E18" s="99" t="s">
        <v>204</v>
      </c>
    </row>
    <row r="19" spans="1:5" x14ac:dyDescent="0.25">
      <c r="A19" s="65">
        <v>3</v>
      </c>
      <c r="B19" s="225" t="s">
        <v>170</v>
      </c>
      <c r="C19" s="226"/>
      <c r="D19" s="226"/>
      <c r="E19" s="227"/>
    </row>
    <row r="20" spans="1:5" ht="25.5" customHeight="1" x14ac:dyDescent="0.25">
      <c r="A20" s="215" t="s">
        <v>69</v>
      </c>
      <c r="B20" s="229" t="s">
        <v>171</v>
      </c>
      <c r="C20" s="230"/>
      <c r="D20" s="230"/>
      <c r="E20" s="231"/>
    </row>
    <row r="21" spans="1:5" ht="28.5" customHeight="1" x14ac:dyDescent="0.25">
      <c r="A21" s="216"/>
      <c r="B21" s="229" t="s">
        <v>172</v>
      </c>
      <c r="C21" s="230"/>
      <c r="D21" s="230"/>
      <c r="E21" s="231"/>
    </row>
    <row r="22" spans="1:5" ht="78.75" x14ac:dyDescent="0.25">
      <c r="A22" s="58" t="s">
        <v>163</v>
      </c>
      <c r="B22" s="42" t="s">
        <v>129</v>
      </c>
      <c r="C22" s="42" t="s">
        <v>133</v>
      </c>
      <c r="D22" s="58" t="s">
        <v>73</v>
      </c>
      <c r="E22" s="99" t="s">
        <v>202</v>
      </c>
    </row>
    <row r="23" spans="1:5" ht="31.5" customHeight="1" x14ac:dyDescent="0.25">
      <c r="A23" s="65">
        <v>4</v>
      </c>
      <c r="B23" s="225" t="s">
        <v>173</v>
      </c>
      <c r="C23" s="226"/>
      <c r="D23" s="226"/>
      <c r="E23" s="227"/>
    </row>
    <row r="24" spans="1:5" ht="31.5" customHeight="1" x14ac:dyDescent="0.25">
      <c r="A24" s="215" t="s">
        <v>62</v>
      </c>
      <c r="B24" s="229" t="s">
        <v>174</v>
      </c>
      <c r="C24" s="230"/>
      <c r="D24" s="230"/>
      <c r="E24" s="231"/>
    </row>
    <row r="25" spans="1:5" ht="31.5" customHeight="1" x14ac:dyDescent="0.25">
      <c r="A25" s="216"/>
      <c r="B25" s="229" t="s">
        <v>175</v>
      </c>
      <c r="C25" s="230"/>
      <c r="D25" s="230"/>
      <c r="E25" s="231"/>
    </row>
    <row r="26" spans="1:5" ht="110.25" x14ac:dyDescent="0.25">
      <c r="A26" s="58" t="s">
        <v>64</v>
      </c>
      <c r="B26" s="42" t="s">
        <v>129</v>
      </c>
      <c r="C26" s="42" t="s">
        <v>134</v>
      </c>
      <c r="D26" s="58" t="s">
        <v>73</v>
      </c>
      <c r="E26" s="99" t="s">
        <v>203</v>
      </c>
    </row>
    <row r="27" spans="1:5" ht="35.25" customHeight="1" x14ac:dyDescent="0.25">
      <c r="A27" s="65">
        <v>5</v>
      </c>
      <c r="B27" s="225" t="s">
        <v>176</v>
      </c>
      <c r="C27" s="226"/>
      <c r="D27" s="226"/>
      <c r="E27" s="227"/>
    </row>
    <row r="28" spans="1:5" ht="35.25" customHeight="1" x14ac:dyDescent="0.25">
      <c r="A28" s="215" t="s">
        <v>164</v>
      </c>
      <c r="B28" s="229" t="s">
        <v>177</v>
      </c>
      <c r="C28" s="230"/>
      <c r="D28" s="230"/>
      <c r="E28" s="231"/>
    </row>
    <row r="29" spans="1:5" ht="35.25" customHeight="1" x14ac:dyDescent="0.25">
      <c r="A29" s="216"/>
      <c r="B29" s="229" t="s">
        <v>178</v>
      </c>
      <c r="C29" s="230"/>
      <c r="D29" s="230"/>
      <c r="E29" s="231"/>
    </row>
    <row r="30" spans="1:5" ht="63" x14ac:dyDescent="0.25">
      <c r="A30" s="58" t="s">
        <v>165</v>
      </c>
      <c r="B30" s="59" t="s">
        <v>129</v>
      </c>
      <c r="C30" s="59" t="s">
        <v>179</v>
      </c>
      <c r="D30" s="58" t="s">
        <v>73</v>
      </c>
      <c r="E30" s="58" t="s">
        <v>205</v>
      </c>
    </row>
  </sheetData>
  <mergeCells count="25">
    <mergeCell ref="B29:E29"/>
    <mergeCell ref="A28:A29"/>
    <mergeCell ref="B28:E28"/>
    <mergeCell ref="B17:E17"/>
    <mergeCell ref="A12:A13"/>
    <mergeCell ref="A16:A17"/>
    <mergeCell ref="A20:A21"/>
    <mergeCell ref="A24:A25"/>
    <mergeCell ref="B25:E25"/>
    <mergeCell ref="B21:E21"/>
    <mergeCell ref="B27:E27"/>
    <mergeCell ref="B13:E13"/>
    <mergeCell ref="B12:E12"/>
    <mergeCell ref="B24:E24"/>
    <mergeCell ref="B20:E20"/>
    <mergeCell ref="B16:E16"/>
    <mergeCell ref="B15:E15"/>
    <mergeCell ref="B19:E19"/>
    <mergeCell ref="B23:E23"/>
    <mergeCell ref="D1:E1"/>
    <mergeCell ref="B11:E11"/>
    <mergeCell ref="A5:E5"/>
    <mergeCell ref="A6:E6"/>
    <mergeCell ref="A7:E7"/>
    <mergeCell ref="D2:E2"/>
  </mergeCells>
  <pageMargins left="0.78740157480314965" right="0.78740157480314965" top="1.1811023622047245" bottom="0.59055118110236227" header="0.31496062992125984" footer="0.31496062992125984"/>
  <pageSetup paperSize="9" scale="90" firstPageNumber="48" orientation="landscape" useFirstPageNumber="1" r:id="rId1"/>
  <rowBreaks count="1" manualBreakCount="1">
    <brk id="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M40"/>
  <sheetViews>
    <sheetView view="pageBreakPreview" topLeftCell="A22" zoomScale="75" zoomScaleNormal="85" zoomScaleSheetLayoutView="75" workbookViewId="0">
      <selection activeCell="C28" sqref="C28:C31"/>
    </sheetView>
  </sheetViews>
  <sheetFormatPr defaultRowHeight="15.75" outlineLevelRow="1" x14ac:dyDescent="0.2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 ht="73.5" hidden="1" customHeight="1" outlineLevel="1" x14ac:dyDescent="0.3">
      <c r="J1" s="208" t="s">
        <v>224</v>
      </c>
      <c r="K1" s="208"/>
      <c r="L1" s="208"/>
    </row>
    <row r="2" spans="1:12" ht="18.75" hidden="1" outlineLevel="1" x14ac:dyDescent="0.3">
      <c r="J2" s="8"/>
      <c r="K2" s="8"/>
      <c r="L2" s="8"/>
    </row>
    <row r="3" spans="1:12" ht="18.75" hidden="1" outlineLevel="1" x14ac:dyDescent="0.3">
      <c r="J3" s="8"/>
      <c r="K3" s="8"/>
      <c r="L3" s="8"/>
    </row>
    <row r="4" spans="1:12" ht="18.75" collapsed="1" x14ac:dyDescent="0.3">
      <c r="D4" s="7"/>
      <c r="J4" s="237" t="s">
        <v>147</v>
      </c>
      <c r="K4" s="238"/>
      <c r="L4" s="238"/>
    </row>
    <row r="5" spans="1:12" ht="104.25" customHeight="1" x14ac:dyDescent="0.3">
      <c r="D5" s="7"/>
      <c r="J5" s="237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K5" s="237"/>
      <c r="L5" s="237"/>
    </row>
    <row r="6" spans="1:12" ht="18.75" x14ac:dyDescent="0.25">
      <c r="D6" s="7"/>
      <c r="J6" s="52"/>
      <c r="K6" s="52"/>
    </row>
    <row r="7" spans="1:12" ht="18.75" x14ac:dyDescent="0.25">
      <c r="A7" s="2"/>
    </row>
    <row r="8" spans="1:12" ht="18.75" x14ac:dyDescent="0.25">
      <c r="A8" s="201" t="s">
        <v>0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1:12" ht="60" customHeight="1" x14ac:dyDescent="0.25">
      <c r="A9" s="210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</row>
    <row r="10" spans="1:12" ht="18.75" x14ac:dyDescent="0.25">
      <c r="A10" s="201" t="s">
        <v>123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</row>
    <row r="11" spans="1:12" ht="18.75" x14ac:dyDescent="0.25">
      <c r="L11" s="5" t="s">
        <v>12</v>
      </c>
    </row>
    <row r="12" spans="1:12" ht="60" customHeight="1" x14ac:dyDescent="0.25">
      <c r="A12" s="187" t="s">
        <v>11</v>
      </c>
      <c r="B12" s="187" t="s">
        <v>26</v>
      </c>
      <c r="C12" s="187" t="s">
        <v>27</v>
      </c>
      <c r="D12" s="187" t="s">
        <v>15</v>
      </c>
      <c r="E12" s="187" t="s">
        <v>16</v>
      </c>
      <c r="F12" s="187"/>
      <c r="G12" s="187"/>
      <c r="H12" s="187"/>
      <c r="I12" s="58">
        <f>'пр 1 к ПП 1'!F10</f>
        <v>2020</v>
      </c>
      <c r="J12" s="97">
        <f>'пр 1 к ПП 1'!G10</f>
        <v>2021</v>
      </c>
      <c r="K12" s="97">
        <f>'пр 1 к ПП 1'!H10</f>
        <v>2022</v>
      </c>
      <c r="L12" s="187" t="s">
        <v>17</v>
      </c>
    </row>
    <row r="13" spans="1:12" ht="49.5" customHeight="1" x14ac:dyDescent="0.25">
      <c r="A13" s="187"/>
      <c r="B13" s="187"/>
      <c r="C13" s="187"/>
      <c r="D13" s="187"/>
      <c r="E13" s="3" t="s">
        <v>18</v>
      </c>
      <c r="F13" s="3" t="s">
        <v>19</v>
      </c>
      <c r="G13" s="3" t="s">
        <v>20</v>
      </c>
      <c r="H13" s="3" t="s">
        <v>21</v>
      </c>
      <c r="I13" s="3" t="s">
        <v>22</v>
      </c>
      <c r="J13" s="3" t="s">
        <v>22</v>
      </c>
      <c r="K13" s="3" t="s">
        <v>22</v>
      </c>
      <c r="L13" s="187"/>
    </row>
    <row r="14" spans="1:12" x14ac:dyDescent="0.25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47.25" x14ac:dyDescent="0.25">
      <c r="A15" s="178"/>
      <c r="B15" s="178" t="s">
        <v>31</v>
      </c>
      <c r="C15" s="178" t="s">
        <v>139</v>
      </c>
      <c r="D15" s="34" t="s">
        <v>119</v>
      </c>
      <c r="E15" s="35" t="s">
        <v>23</v>
      </c>
      <c r="F15" s="35" t="s">
        <v>23</v>
      </c>
      <c r="G15" s="35" t="s">
        <v>23</v>
      </c>
      <c r="H15" s="35" t="s">
        <v>23</v>
      </c>
      <c r="I15" s="83">
        <f>I17+I18</f>
        <v>8872.0600000000013</v>
      </c>
      <c r="J15" s="83">
        <f t="shared" ref="J15:L15" si="0">J17+J18</f>
        <v>8872.0600000000013</v>
      </c>
      <c r="K15" s="83">
        <f t="shared" si="0"/>
        <v>8872.0600000000013</v>
      </c>
      <c r="L15" s="83">
        <f t="shared" si="0"/>
        <v>26616.18</v>
      </c>
    </row>
    <row r="16" spans="1:12" s="66" customFormat="1" x14ac:dyDescent="0.25">
      <c r="A16" s="178"/>
      <c r="B16" s="178"/>
      <c r="C16" s="178"/>
      <c r="D16" s="67" t="s">
        <v>24</v>
      </c>
      <c r="E16" s="86" t="s">
        <v>23</v>
      </c>
      <c r="F16" s="86" t="s">
        <v>23</v>
      </c>
      <c r="G16" s="86" t="s">
        <v>23</v>
      </c>
      <c r="H16" s="86" t="s">
        <v>23</v>
      </c>
      <c r="I16" s="87" t="s">
        <v>23</v>
      </c>
      <c r="J16" s="87" t="s">
        <v>23</v>
      </c>
      <c r="K16" s="87" t="s">
        <v>23</v>
      </c>
      <c r="L16" s="87" t="s">
        <v>23</v>
      </c>
    </row>
    <row r="17" spans="1:12" s="66" customFormat="1" ht="31.5" x14ac:dyDescent="0.25">
      <c r="A17" s="178"/>
      <c r="B17" s="178"/>
      <c r="C17" s="178"/>
      <c r="D17" s="67" t="s">
        <v>73</v>
      </c>
      <c r="E17" s="86">
        <v>241</v>
      </c>
      <c r="F17" s="86" t="s">
        <v>23</v>
      </c>
      <c r="G17" s="86" t="s">
        <v>23</v>
      </c>
      <c r="H17" s="86" t="s">
        <v>23</v>
      </c>
      <c r="I17" s="87">
        <f>I21+I25+I26+I27+I30+I31+I34+I35+I38</f>
        <v>8847.0600000000013</v>
      </c>
      <c r="J17" s="87">
        <f>J21+J25+J26+J27+J30+J31+J34+J35+J38</f>
        <v>8847.0600000000013</v>
      </c>
      <c r="K17" s="87">
        <f t="shared" ref="K17:L17" si="1">K21+K25+K26+K27+K30+K31+K34+K35+K38</f>
        <v>8847.0600000000013</v>
      </c>
      <c r="L17" s="87">
        <f t="shared" si="1"/>
        <v>26541.18</v>
      </c>
    </row>
    <row r="18" spans="1:12" s="66" customFormat="1" ht="63" x14ac:dyDescent="0.25">
      <c r="A18" s="178"/>
      <c r="B18" s="178"/>
      <c r="C18" s="178"/>
      <c r="D18" s="67" t="s">
        <v>87</v>
      </c>
      <c r="E18" s="86">
        <v>244</v>
      </c>
      <c r="F18" s="86" t="s">
        <v>23</v>
      </c>
      <c r="G18" s="86" t="s">
        <v>23</v>
      </c>
      <c r="H18" s="86" t="s">
        <v>23</v>
      </c>
      <c r="I18" s="87">
        <f>I22</f>
        <v>25</v>
      </c>
      <c r="J18" s="87">
        <f t="shared" ref="J18:K18" si="2">J22</f>
        <v>25</v>
      </c>
      <c r="K18" s="87">
        <f t="shared" si="2"/>
        <v>25</v>
      </c>
      <c r="L18" s="87">
        <f t="shared" ref="L18:L31" si="3">I18+J18+K18</f>
        <v>75</v>
      </c>
    </row>
    <row r="19" spans="1:12" ht="94.5" customHeight="1" x14ac:dyDescent="0.25">
      <c r="A19" s="178"/>
      <c r="B19" s="245" t="s">
        <v>10</v>
      </c>
      <c r="C19" s="245" t="str">
        <f>'пр 8 к Пр'!C22</f>
        <v>Поддержка развития  малого и среднего предпринимательства на территории  Туруханского района</v>
      </c>
      <c r="D19" s="32" t="s">
        <v>28</v>
      </c>
      <c r="E19" s="33" t="s">
        <v>23</v>
      </c>
      <c r="F19" s="33" t="s">
        <v>23</v>
      </c>
      <c r="G19" s="33" t="s">
        <v>23</v>
      </c>
      <c r="H19" s="33" t="s">
        <v>23</v>
      </c>
      <c r="I19" s="84">
        <f>I21+I22</f>
        <v>125</v>
      </c>
      <c r="J19" s="84">
        <f t="shared" ref="J19:K19" si="4">J21+J22</f>
        <v>125</v>
      </c>
      <c r="K19" s="84">
        <f t="shared" si="4"/>
        <v>125</v>
      </c>
      <c r="L19" s="84">
        <f t="shared" si="3"/>
        <v>375</v>
      </c>
    </row>
    <row r="20" spans="1:12" x14ac:dyDescent="0.25">
      <c r="A20" s="178"/>
      <c r="B20" s="246"/>
      <c r="C20" s="246"/>
      <c r="D20" s="16" t="s">
        <v>24</v>
      </c>
      <c r="E20" s="17" t="s">
        <v>23</v>
      </c>
      <c r="F20" s="3" t="s">
        <v>23</v>
      </c>
      <c r="G20" s="3" t="s">
        <v>23</v>
      </c>
      <c r="H20" s="3" t="s">
        <v>23</v>
      </c>
      <c r="I20" s="31" t="s">
        <v>23</v>
      </c>
      <c r="J20" s="31" t="s">
        <v>23</v>
      </c>
      <c r="K20" s="31" t="s">
        <v>23</v>
      </c>
      <c r="L20" s="31" t="s">
        <v>23</v>
      </c>
    </row>
    <row r="21" spans="1:12" ht="31.5" x14ac:dyDescent="0.25">
      <c r="A21" s="178"/>
      <c r="B21" s="246"/>
      <c r="C21" s="246"/>
      <c r="D21" s="16" t="s">
        <v>73</v>
      </c>
      <c r="E21" s="17">
        <f>'пр 2 к ПП 1'!D14</f>
        <v>241</v>
      </c>
      <c r="F21" s="17" t="str">
        <f>'пр 2 к ПП 1'!E14</f>
        <v>0412</v>
      </c>
      <c r="G21" s="17" t="str">
        <f>'пр 2 к ПП 1'!F14</f>
        <v>0810081380</v>
      </c>
      <c r="H21" s="17" t="str">
        <f>'пр 2 к ПП 1'!G14</f>
        <v>811</v>
      </c>
      <c r="I21" s="129">
        <f>'пр 2 к ПП 1'!H14</f>
        <v>100</v>
      </c>
      <c r="J21" s="31">
        <f>'пр 2 к ПП 1'!I14</f>
        <v>100</v>
      </c>
      <c r="K21" s="31">
        <f>'пр 2 к ПП 1'!J14</f>
        <v>100</v>
      </c>
      <c r="L21" s="31">
        <f t="shared" si="3"/>
        <v>300</v>
      </c>
    </row>
    <row r="22" spans="1:12" ht="63" x14ac:dyDescent="0.25">
      <c r="A22" s="178"/>
      <c r="B22" s="247"/>
      <c r="C22" s="247"/>
      <c r="D22" s="16" t="s">
        <v>87</v>
      </c>
      <c r="E22" s="17">
        <f>'пр 2 к ПП 1'!D16</f>
        <v>244</v>
      </c>
      <c r="F22" s="17" t="str">
        <f>'пр 2 к ПП 1'!E16</f>
        <v>0412</v>
      </c>
      <c r="G22" s="17" t="str">
        <f>'пр 2 к ПП 1'!F16</f>
        <v>0810081380</v>
      </c>
      <c r="H22" s="17">
        <f>'пр 2 к ПП 1'!G16</f>
        <v>811</v>
      </c>
      <c r="I22" s="31">
        <f>'пр 2 к ПП 1'!H16</f>
        <v>25</v>
      </c>
      <c r="J22" s="31">
        <f>'пр 2 к ПП 1'!I16</f>
        <v>25</v>
      </c>
      <c r="K22" s="31">
        <f>'пр 2 к ПП 1'!J16</f>
        <v>25</v>
      </c>
      <c r="L22" s="31">
        <f t="shared" si="3"/>
        <v>75</v>
      </c>
    </row>
    <row r="23" spans="1:12" ht="31.5" x14ac:dyDescent="0.25">
      <c r="A23" s="178"/>
      <c r="B23" s="236" t="s">
        <v>120</v>
      </c>
      <c r="C23" s="178" t="str">
        <f>'пр 8 к Пр'!C29</f>
        <v>Развитие сельского хозяйства и регулирование рынков сельскохозяйственной продукции, сырья и продовольствия</v>
      </c>
      <c r="D23" s="32" t="s">
        <v>25</v>
      </c>
      <c r="E23" s="33" t="s">
        <v>23</v>
      </c>
      <c r="F23" s="33" t="s">
        <v>23</v>
      </c>
      <c r="G23" s="33" t="s">
        <v>23</v>
      </c>
      <c r="H23" s="33" t="s">
        <v>23</v>
      </c>
      <c r="I23" s="84">
        <f>I25+I26+I27</f>
        <v>600</v>
      </c>
      <c r="J23" s="84">
        <f t="shared" ref="J23:L23" si="5">J25+J26+J27</f>
        <v>600</v>
      </c>
      <c r="K23" s="84">
        <f t="shared" si="5"/>
        <v>600</v>
      </c>
      <c r="L23" s="84">
        <f t="shared" si="5"/>
        <v>1800</v>
      </c>
    </row>
    <row r="24" spans="1:12" x14ac:dyDescent="0.25">
      <c r="A24" s="178"/>
      <c r="B24" s="236"/>
      <c r="C24" s="178"/>
      <c r="D24" s="49" t="s">
        <v>24</v>
      </c>
      <c r="E24" s="49" t="s">
        <v>23</v>
      </c>
      <c r="F24" s="49" t="s">
        <v>23</v>
      </c>
      <c r="G24" s="49" t="s">
        <v>23</v>
      </c>
      <c r="H24" s="49" t="s">
        <v>23</v>
      </c>
      <c r="I24" s="31" t="s">
        <v>23</v>
      </c>
      <c r="J24" s="31" t="s">
        <v>23</v>
      </c>
      <c r="K24" s="31" t="s">
        <v>23</v>
      </c>
      <c r="L24" s="31" t="s">
        <v>23</v>
      </c>
    </row>
    <row r="25" spans="1:12" ht="31.5" customHeight="1" x14ac:dyDescent="0.25">
      <c r="A25" s="178"/>
      <c r="B25" s="236"/>
      <c r="C25" s="178"/>
      <c r="D25" s="220" t="s">
        <v>73</v>
      </c>
      <c r="E25" s="27">
        <v>241</v>
      </c>
      <c r="F25" s="27" t="s">
        <v>97</v>
      </c>
      <c r="G25" s="27" t="s">
        <v>98</v>
      </c>
      <c r="H25" s="48">
        <v>811</v>
      </c>
      <c r="I25" s="129">
        <f>'пр.2 к ПП 2'!H16</f>
        <v>500</v>
      </c>
      <c r="J25" s="129">
        <f>'пр.2 к ПП 2'!I16</f>
        <v>500</v>
      </c>
      <c r="K25" s="129">
        <f>'пр.2 к ПП 2'!J16</f>
        <v>500</v>
      </c>
      <c r="L25" s="31">
        <f t="shared" si="3"/>
        <v>1500</v>
      </c>
    </row>
    <row r="26" spans="1:12" ht="31.5" customHeight="1" x14ac:dyDescent="0.25">
      <c r="A26" s="178"/>
      <c r="B26" s="236"/>
      <c r="C26" s="178"/>
      <c r="D26" s="242"/>
      <c r="E26" s="164" t="s">
        <v>221</v>
      </c>
      <c r="F26" s="164" t="s">
        <v>97</v>
      </c>
      <c r="G26" s="164" t="s">
        <v>226</v>
      </c>
      <c r="H26" s="86">
        <v>811</v>
      </c>
      <c r="I26" s="87">
        <f>'пр.2 к ПП 2'!H17</f>
        <v>0</v>
      </c>
      <c r="J26" s="87">
        <f>'пр.2 к ПП 2'!I17</f>
        <v>0</v>
      </c>
      <c r="K26" s="87">
        <f>'пр.2 к ПП 2'!J17</f>
        <v>0</v>
      </c>
      <c r="L26" s="87">
        <f>'пр.2 к ПП 2'!K17</f>
        <v>0</v>
      </c>
    </row>
    <row r="27" spans="1:12" x14ac:dyDescent="0.25">
      <c r="A27" s="178"/>
      <c r="B27" s="236"/>
      <c r="C27" s="178"/>
      <c r="D27" s="221"/>
      <c r="E27" s="27">
        <v>241</v>
      </c>
      <c r="F27" s="48" t="s">
        <v>97</v>
      </c>
      <c r="G27" s="48" t="s">
        <v>99</v>
      </c>
      <c r="H27" s="48">
        <v>811</v>
      </c>
      <c r="I27" s="129">
        <f>'пр.2 к ПП 2'!H19</f>
        <v>100</v>
      </c>
      <c r="J27" s="31">
        <f>'пр.2 к ПП 2'!I19</f>
        <v>100</v>
      </c>
      <c r="K27" s="31">
        <f>'пр.2 к ПП 2'!J19</f>
        <v>100</v>
      </c>
      <c r="L27" s="31">
        <f t="shared" si="3"/>
        <v>300</v>
      </c>
    </row>
    <row r="28" spans="1:12" ht="31.5" customHeight="1" x14ac:dyDescent="0.25">
      <c r="A28" s="215"/>
      <c r="B28" s="220" t="s">
        <v>121</v>
      </c>
      <c r="C28" s="220" t="s">
        <v>183</v>
      </c>
      <c r="D28" s="32" t="s">
        <v>25</v>
      </c>
      <c r="E28" s="33" t="s">
        <v>23</v>
      </c>
      <c r="F28" s="33" t="s">
        <v>23</v>
      </c>
      <c r="G28" s="33" t="s">
        <v>23</v>
      </c>
      <c r="H28" s="33" t="s">
        <v>23</v>
      </c>
      <c r="I28" s="84">
        <f>I30+I31</f>
        <v>100</v>
      </c>
      <c r="J28" s="84">
        <f t="shared" ref="J28:K28" si="6">J30+J31</f>
        <v>100</v>
      </c>
      <c r="K28" s="84">
        <f t="shared" si="6"/>
        <v>100</v>
      </c>
      <c r="L28" s="84">
        <f t="shared" si="3"/>
        <v>300</v>
      </c>
    </row>
    <row r="29" spans="1:12" x14ac:dyDescent="0.25">
      <c r="A29" s="243"/>
      <c r="B29" s="242"/>
      <c r="C29" s="242"/>
      <c r="D29" s="49" t="s">
        <v>24</v>
      </c>
      <c r="E29" s="48" t="s">
        <v>23</v>
      </c>
      <c r="F29" s="48" t="s">
        <v>23</v>
      </c>
      <c r="G29" s="48" t="s">
        <v>23</v>
      </c>
      <c r="H29" s="48" t="s">
        <v>23</v>
      </c>
      <c r="I29" s="31" t="s">
        <v>23</v>
      </c>
      <c r="J29" s="31" t="s">
        <v>23</v>
      </c>
      <c r="K29" s="31" t="s">
        <v>23</v>
      </c>
      <c r="L29" s="31" t="s">
        <v>23</v>
      </c>
    </row>
    <row r="30" spans="1:12" ht="33" customHeight="1" x14ac:dyDescent="0.25">
      <c r="A30" s="243"/>
      <c r="B30" s="242"/>
      <c r="C30" s="242"/>
      <c r="D30" s="220" t="s">
        <v>73</v>
      </c>
      <c r="E30" s="215">
        <v>241</v>
      </c>
      <c r="F30" s="213" t="s">
        <v>81</v>
      </c>
      <c r="G30" s="213" t="s">
        <v>124</v>
      </c>
      <c r="H30" s="27" t="s">
        <v>186</v>
      </c>
      <c r="I30" s="129">
        <f>'пр.2 к ПП 3'!H15</f>
        <v>100</v>
      </c>
      <c r="J30" s="31">
        <f>'пр.2 к ПП 3'!I15</f>
        <v>100</v>
      </c>
      <c r="K30" s="31">
        <f>'пр.2 к ПП 3'!J15</f>
        <v>100</v>
      </c>
      <c r="L30" s="31">
        <f t="shared" si="3"/>
        <v>300</v>
      </c>
    </row>
    <row r="31" spans="1:12" ht="33" customHeight="1" x14ac:dyDescent="0.25">
      <c r="A31" s="216"/>
      <c r="B31" s="221"/>
      <c r="C31" s="221"/>
      <c r="D31" s="221"/>
      <c r="E31" s="216"/>
      <c r="F31" s="214"/>
      <c r="G31" s="214"/>
      <c r="H31" s="27" t="s">
        <v>125</v>
      </c>
      <c r="I31" s="31">
        <f>'пр.2 к ПП 3'!H16</f>
        <v>0</v>
      </c>
      <c r="J31" s="31">
        <f>'пр.2 к ПП 3'!I16</f>
        <v>0</v>
      </c>
      <c r="K31" s="31">
        <f>'пр.2 к ПП 3'!J16</f>
        <v>0</v>
      </c>
      <c r="L31" s="31">
        <f t="shared" si="3"/>
        <v>0</v>
      </c>
    </row>
    <row r="32" spans="1:12" ht="31.5" customHeight="1" x14ac:dyDescent="0.25">
      <c r="A32" s="187"/>
      <c r="B32" s="244" t="s">
        <v>122</v>
      </c>
      <c r="C32" s="187" t="str">
        <f>'пр 8 к Пр'!C43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v>
      </c>
      <c r="D32" s="32" t="s">
        <v>25</v>
      </c>
      <c r="E32" s="33" t="s">
        <v>23</v>
      </c>
      <c r="F32" s="33" t="s">
        <v>23</v>
      </c>
      <c r="G32" s="33" t="s">
        <v>23</v>
      </c>
      <c r="H32" s="33" t="s">
        <v>23</v>
      </c>
      <c r="I32" s="84">
        <f>I34+I35</f>
        <v>6959.0510000000004</v>
      </c>
      <c r="J32" s="84">
        <f t="shared" ref="J32:K32" si="7">J34+J35</f>
        <v>6959.0510000000004</v>
      </c>
      <c r="K32" s="84">
        <f t="shared" si="7"/>
        <v>6959.0510000000004</v>
      </c>
      <c r="L32" s="84">
        <f>L34+L35</f>
        <v>20877.153000000002</v>
      </c>
    </row>
    <row r="33" spans="1:13" ht="31.5" customHeight="1" x14ac:dyDescent="0.25">
      <c r="A33" s="187"/>
      <c r="B33" s="244"/>
      <c r="C33" s="187"/>
      <c r="D33" s="155" t="s">
        <v>24</v>
      </c>
      <c r="E33" s="154" t="s">
        <v>23</v>
      </c>
      <c r="F33" s="154" t="s">
        <v>23</v>
      </c>
      <c r="G33" s="154" t="s">
        <v>23</v>
      </c>
      <c r="H33" s="154" t="s">
        <v>23</v>
      </c>
      <c r="I33" s="31" t="s">
        <v>23</v>
      </c>
      <c r="J33" s="31" t="s">
        <v>23</v>
      </c>
      <c r="K33" s="31" t="s">
        <v>23</v>
      </c>
      <c r="L33" s="31" t="s">
        <v>23</v>
      </c>
    </row>
    <row r="34" spans="1:13" ht="41.25" customHeight="1" x14ac:dyDescent="0.25">
      <c r="A34" s="187"/>
      <c r="B34" s="244"/>
      <c r="C34" s="187"/>
      <c r="D34" s="187" t="s">
        <v>73</v>
      </c>
      <c r="E34" s="154">
        <v>241</v>
      </c>
      <c r="F34" s="154" t="s">
        <v>81</v>
      </c>
      <c r="G34" s="27" t="s">
        <v>130</v>
      </c>
      <c r="H34" s="154">
        <v>811</v>
      </c>
      <c r="I34" s="87">
        <f>'пр. 2 к ПП 4'!H14</f>
        <v>6959.0510000000004</v>
      </c>
      <c r="J34" s="31">
        <f>'пр. 2 к ПП 4'!I16</f>
        <v>6959.0510000000004</v>
      </c>
      <c r="K34" s="31">
        <f>'пр. 2 к ПП 4'!J16</f>
        <v>6959.0510000000004</v>
      </c>
      <c r="L34" s="31">
        <f>I34+J34+K34</f>
        <v>20877.153000000002</v>
      </c>
      <c r="M34" s="1">
        <f>1+2+2+1+2+1</f>
        <v>9</v>
      </c>
    </row>
    <row r="35" spans="1:13" ht="41.25" customHeight="1" x14ac:dyDescent="0.25">
      <c r="A35" s="187"/>
      <c r="B35" s="244"/>
      <c r="C35" s="187"/>
      <c r="D35" s="187"/>
      <c r="E35" s="86">
        <v>241</v>
      </c>
      <c r="F35" s="86">
        <v>412</v>
      </c>
      <c r="G35" s="164" t="s">
        <v>227</v>
      </c>
      <c r="H35" s="86">
        <v>811</v>
      </c>
      <c r="I35" s="87">
        <f>'пр. 2 к ПП 4'!H15</f>
        <v>0</v>
      </c>
      <c r="J35" s="87">
        <f>'пр. 2 к ПП 4'!I15</f>
        <v>0</v>
      </c>
      <c r="K35" s="87">
        <f>'пр. 2 к ПП 4'!J15</f>
        <v>0</v>
      </c>
      <c r="L35" s="87">
        <f>'пр. 2 к ПП 4'!K15</f>
        <v>0</v>
      </c>
    </row>
    <row r="36" spans="1:13" ht="38.25" customHeight="1" x14ac:dyDescent="0.25">
      <c r="A36" s="239"/>
      <c r="B36" s="178" t="s">
        <v>140</v>
      </c>
      <c r="C36" s="178" t="str">
        <f>'пр 8 к Пр'!C50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36" s="32" t="s">
        <v>25</v>
      </c>
      <c r="E36" s="33" t="s">
        <v>23</v>
      </c>
      <c r="F36" s="33" t="s">
        <v>23</v>
      </c>
      <c r="G36" s="95" t="s">
        <v>23</v>
      </c>
      <c r="H36" s="95" t="s">
        <v>23</v>
      </c>
      <c r="I36" s="96">
        <f>I38</f>
        <v>1088.009</v>
      </c>
      <c r="J36" s="96">
        <f t="shared" ref="J36:K36" si="8">J38</f>
        <v>1088.009</v>
      </c>
      <c r="K36" s="96">
        <f t="shared" si="8"/>
        <v>1088.009</v>
      </c>
      <c r="L36" s="96">
        <f t="shared" ref="L36" si="9">I36+J36+K36</f>
        <v>3264.027</v>
      </c>
    </row>
    <row r="37" spans="1:13" ht="18.75" customHeight="1" x14ac:dyDescent="0.25">
      <c r="A37" s="240"/>
      <c r="B37" s="178"/>
      <c r="C37" s="178"/>
      <c r="D37" s="49" t="s">
        <v>24</v>
      </c>
      <c r="E37" s="48" t="s">
        <v>23</v>
      </c>
      <c r="F37" s="48" t="s">
        <v>23</v>
      </c>
      <c r="G37" s="93" t="s">
        <v>23</v>
      </c>
      <c r="H37" s="93" t="s">
        <v>23</v>
      </c>
      <c r="I37" s="31" t="s">
        <v>23</v>
      </c>
      <c r="J37" s="31" t="s">
        <v>23</v>
      </c>
      <c r="K37" s="31" t="s">
        <v>23</v>
      </c>
      <c r="L37" s="31" t="s">
        <v>23</v>
      </c>
    </row>
    <row r="38" spans="1:13" ht="67.5" customHeight="1" x14ac:dyDescent="0.25">
      <c r="A38" s="241"/>
      <c r="B38" s="178"/>
      <c r="C38" s="178"/>
      <c r="D38" s="49" t="s">
        <v>73</v>
      </c>
      <c r="E38" s="48">
        <v>241</v>
      </c>
      <c r="F38" s="93" t="s">
        <v>81</v>
      </c>
      <c r="G38" s="27" t="s">
        <v>180</v>
      </c>
      <c r="H38" s="93">
        <v>811</v>
      </c>
      <c r="I38" s="148">
        <v>1088.009</v>
      </c>
      <c r="J38" s="85">
        <f>I38</f>
        <v>1088.009</v>
      </c>
      <c r="K38" s="85">
        <f>J38</f>
        <v>1088.009</v>
      </c>
      <c r="L38" s="85">
        <f t="shared" ref="L38" si="10">I38+J38+K38</f>
        <v>3264.027</v>
      </c>
    </row>
    <row r="40" spans="1:13" x14ac:dyDescent="0.25">
      <c r="I40" s="149" t="s">
        <v>213</v>
      </c>
    </row>
  </sheetData>
  <mergeCells count="36">
    <mergeCell ref="D34:D35"/>
    <mergeCell ref="C32:C35"/>
    <mergeCell ref="B32:B35"/>
    <mergeCell ref="A32:A35"/>
    <mergeCell ref="J1:L1"/>
    <mergeCell ref="G30:G31"/>
    <mergeCell ref="F30:F31"/>
    <mergeCell ref="E30:E31"/>
    <mergeCell ref="D30:D31"/>
    <mergeCell ref="E12:H12"/>
    <mergeCell ref="L12:L13"/>
    <mergeCell ref="D25:D27"/>
    <mergeCell ref="A19:A22"/>
    <mergeCell ref="B19:B22"/>
    <mergeCell ref="C19:C22"/>
    <mergeCell ref="A23:A27"/>
    <mergeCell ref="B36:B38"/>
    <mergeCell ref="C36:C38"/>
    <mergeCell ref="A36:A38"/>
    <mergeCell ref="C28:C31"/>
    <mergeCell ref="B28:B31"/>
    <mergeCell ref="A28:A31"/>
    <mergeCell ref="B23:B27"/>
    <mergeCell ref="C23:C27"/>
    <mergeCell ref="C15:C18"/>
    <mergeCell ref="J4:L4"/>
    <mergeCell ref="J5:L5"/>
    <mergeCell ref="A8:L8"/>
    <mergeCell ref="A9:L9"/>
    <mergeCell ref="A10:L10"/>
    <mergeCell ref="C12:C13"/>
    <mergeCell ref="D12:D13"/>
    <mergeCell ref="A12:A13"/>
    <mergeCell ref="B12:B13"/>
    <mergeCell ref="A15:A18"/>
    <mergeCell ref="B15:B18"/>
  </mergeCells>
  <pageMargins left="0.78740157480314965" right="0.78740157480314965" top="1.1811023622047245" bottom="0.59055118110236227" header="0.31496062992125984" footer="0.31496062992125984"/>
  <pageSetup paperSize="9" scale="71" firstPageNumber="51" fitToHeight="0" orientation="landscape" useFirstPageNumber="1" r:id="rId1"/>
  <headerFooter scaleWithDoc="0" alignWithMargins="0"/>
  <rowBreaks count="2" manualBreakCount="2">
    <brk id="18" max="16383" man="1"/>
    <brk id="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Q58"/>
  <sheetViews>
    <sheetView view="pageBreakPreview" topLeftCell="A4" zoomScale="75" zoomScaleNormal="75" zoomScaleSheetLayoutView="75" workbookViewId="0">
      <selection activeCell="J15" sqref="J15"/>
    </sheetView>
  </sheetViews>
  <sheetFormatPr defaultRowHeight="15.75" outlineLevelRow="1" outlineLevelCol="1" x14ac:dyDescent="0.25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6" width="15.125" style="68" hidden="1" customWidth="1" outlineLevel="1"/>
    <col min="7" max="7" width="14.875" style="68" hidden="1" customWidth="1" outlineLevel="1"/>
    <col min="8" max="10" width="13" style="68" hidden="1" customWidth="1" outlineLevel="1"/>
    <col min="11" max="11" width="15" style="1" bestFit="1" customWidth="1" collapsed="1"/>
    <col min="12" max="13" width="15" style="1" bestFit="1" customWidth="1"/>
    <col min="14" max="14" width="15.625" style="1" customWidth="1"/>
    <col min="15" max="15" width="9" style="1"/>
    <col min="16" max="16" width="15" style="118" hidden="1" customWidth="1" outlineLevel="1"/>
    <col min="17" max="17" width="9" style="1" collapsed="1"/>
    <col min="18" max="16384" width="9" style="1"/>
  </cols>
  <sheetData>
    <row r="1" spans="1:16" ht="85.5" hidden="1" customHeight="1" outlineLevel="1" x14ac:dyDescent="0.3">
      <c r="L1" s="208" t="s">
        <v>231</v>
      </c>
      <c r="M1" s="208"/>
      <c r="N1" s="208"/>
    </row>
    <row r="2" spans="1:16" ht="18.75" hidden="1" outlineLevel="1" x14ac:dyDescent="0.3">
      <c r="L2" s="8"/>
      <c r="M2" s="8"/>
      <c r="N2" s="8"/>
    </row>
    <row r="3" spans="1:16" ht="16.5" hidden="1" customHeight="1" outlineLevel="1" x14ac:dyDescent="0.3">
      <c r="L3" s="8"/>
      <c r="M3" s="8"/>
      <c r="N3" s="8"/>
    </row>
    <row r="4" spans="1:16" ht="18.75" collapsed="1" x14ac:dyDescent="0.25">
      <c r="C4" s="43"/>
      <c r="L4" s="197" t="s">
        <v>148</v>
      </c>
      <c r="M4" s="197"/>
      <c r="N4" s="197"/>
      <c r="P4" s="119"/>
    </row>
    <row r="5" spans="1:16" ht="95.25" customHeight="1" x14ac:dyDescent="0.3">
      <c r="C5" s="43"/>
      <c r="L5" s="237" t="str">
        <f>CONCATENATE("к муниципальной программе """,C15,"""")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M5" s="237"/>
      <c r="N5" s="237"/>
      <c r="P5" s="119"/>
    </row>
    <row r="6" spans="1:16" x14ac:dyDescent="0.25">
      <c r="C6" s="43"/>
    </row>
    <row r="7" spans="1:16" x14ac:dyDescent="0.25">
      <c r="A7" s="25"/>
    </row>
    <row r="8" spans="1:16" x14ac:dyDescent="0.25">
      <c r="A8" s="185" t="s">
        <v>0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P8" s="119"/>
    </row>
    <row r="9" spans="1:16" ht="57" customHeight="1" x14ac:dyDescent="0.25">
      <c r="A9" s="186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P9" s="119"/>
    </row>
    <row r="10" spans="1:16" x14ac:dyDescent="0.25">
      <c r="A10" s="25"/>
    </row>
    <row r="11" spans="1:16" x14ac:dyDescent="0.25">
      <c r="N11" s="44" t="s">
        <v>12</v>
      </c>
    </row>
    <row r="12" spans="1:16" ht="58.5" customHeight="1" x14ac:dyDescent="0.25">
      <c r="A12" s="187" t="s">
        <v>11</v>
      </c>
      <c r="B12" s="187" t="s">
        <v>26</v>
      </c>
      <c r="C12" s="187" t="s">
        <v>27</v>
      </c>
      <c r="D12" s="187" t="s">
        <v>30</v>
      </c>
      <c r="E12" s="69">
        <v>2014</v>
      </c>
      <c r="F12" s="69">
        <v>2015</v>
      </c>
      <c r="G12" s="69">
        <v>2016</v>
      </c>
      <c r="H12" s="69">
        <v>2017</v>
      </c>
      <c r="I12" s="69">
        <v>2018</v>
      </c>
      <c r="J12" s="69">
        <v>2019</v>
      </c>
      <c r="K12" s="58">
        <f>'пр 1 к ПП 1'!F10</f>
        <v>2020</v>
      </c>
      <c r="L12" s="97">
        <f>'пр 1 к ПП 1'!G10</f>
        <v>2021</v>
      </c>
      <c r="M12" s="97">
        <f>'пр 1 к ПП 1'!H10</f>
        <v>2022</v>
      </c>
      <c r="N12" s="187" t="s">
        <v>17</v>
      </c>
      <c r="P12" s="120"/>
    </row>
    <row r="13" spans="1:16" x14ac:dyDescent="0.25">
      <c r="A13" s="187"/>
      <c r="B13" s="187"/>
      <c r="C13" s="187"/>
      <c r="D13" s="187"/>
      <c r="E13" s="69"/>
      <c r="F13" s="69"/>
      <c r="G13" s="69"/>
      <c r="H13" s="69"/>
      <c r="I13" s="69"/>
      <c r="J13" s="69"/>
      <c r="K13" s="41" t="s">
        <v>22</v>
      </c>
      <c r="L13" s="41" t="s">
        <v>22</v>
      </c>
      <c r="M13" s="41" t="s">
        <v>22</v>
      </c>
      <c r="N13" s="187"/>
      <c r="P13" s="120"/>
    </row>
    <row r="14" spans="1:16" x14ac:dyDescent="0.25">
      <c r="A14" s="41">
        <v>1</v>
      </c>
      <c r="B14" s="41">
        <v>2</v>
      </c>
      <c r="C14" s="41">
        <v>3</v>
      </c>
      <c r="D14" s="41">
        <v>4</v>
      </c>
      <c r="E14" s="69"/>
      <c r="F14" s="69"/>
      <c r="G14" s="69"/>
      <c r="H14" s="69"/>
      <c r="I14" s="69"/>
      <c r="J14" s="69"/>
      <c r="K14" s="41">
        <v>5</v>
      </c>
      <c r="L14" s="41">
        <v>6</v>
      </c>
      <c r="M14" s="41">
        <v>7</v>
      </c>
      <c r="N14" s="41">
        <v>8</v>
      </c>
      <c r="P14" s="120"/>
    </row>
    <row r="15" spans="1:16" x14ac:dyDescent="0.25">
      <c r="A15" s="178"/>
      <c r="B15" s="245" t="s">
        <v>31</v>
      </c>
      <c r="C15" s="178" t="s">
        <v>139</v>
      </c>
      <c r="D15" s="53" t="s">
        <v>29</v>
      </c>
      <c r="E15" s="70">
        <f t="shared" ref="E15:H15" si="0">E22+E29+E36+E43+E50</f>
        <v>22475.25</v>
      </c>
      <c r="F15" s="70">
        <f t="shared" si="0"/>
        <v>12676.269130000001</v>
      </c>
      <c r="G15" s="70">
        <f t="shared" si="0"/>
        <v>9814.6774000000005</v>
      </c>
      <c r="H15" s="70">
        <f t="shared" si="0"/>
        <v>6100.6247000000003</v>
      </c>
      <c r="I15" s="70">
        <f t="shared" ref="I15" si="1">I22+I29+I36+I43+I50</f>
        <v>20716.64</v>
      </c>
      <c r="J15" s="70">
        <f>J16+J17+J18+J19+J20+J21</f>
        <v>19057.219499999999</v>
      </c>
      <c r="K15" s="54">
        <f>K22+K29+K36+K43+K50</f>
        <v>8872.0600000000013</v>
      </c>
      <c r="L15" s="54">
        <f>L22+L29+L36+L43+L50</f>
        <v>8872.0600000000013</v>
      </c>
      <c r="M15" s="54">
        <f>M22+M29+M36+M43+M50</f>
        <v>8872.0600000000013</v>
      </c>
      <c r="N15" s="54">
        <f>K15+L15+M15</f>
        <v>26616.180000000004</v>
      </c>
      <c r="P15" s="121">
        <f>SUM(E15:M15)</f>
        <v>117456.86072999999</v>
      </c>
    </row>
    <row r="16" spans="1:16" x14ac:dyDescent="0.25">
      <c r="A16" s="178"/>
      <c r="B16" s="246"/>
      <c r="C16" s="178"/>
      <c r="D16" s="42" t="s">
        <v>13</v>
      </c>
      <c r="E16" s="71">
        <f t="shared" ref="E16:M16" si="2">E23+E30+E37+E44+E51</f>
        <v>0</v>
      </c>
      <c r="F16" s="71">
        <f t="shared" si="2"/>
        <v>0</v>
      </c>
      <c r="G16" s="71">
        <f t="shared" si="2"/>
        <v>0</v>
      </c>
      <c r="H16" s="71">
        <f t="shared" si="2"/>
        <v>0</v>
      </c>
      <c r="I16" s="71">
        <f t="shared" ref="I16" si="3">I23+I30+I37+I44+I51</f>
        <v>0</v>
      </c>
      <c r="J16" s="71"/>
      <c r="K16" s="36">
        <f t="shared" si="2"/>
        <v>0</v>
      </c>
      <c r="L16" s="36">
        <f t="shared" si="2"/>
        <v>0</v>
      </c>
      <c r="M16" s="36">
        <f t="shared" si="2"/>
        <v>0</v>
      </c>
      <c r="N16" s="36">
        <f t="shared" ref="N16:N49" si="4">K16+L16+M16</f>
        <v>0</v>
      </c>
      <c r="P16" s="120">
        <f t="shared" ref="P16:P56" si="5">SUM(E16:M16)</f>
        <v>0</v>
      </c>
    </row>
    <row r="17" spans="1:16" x14ac:dyDescent="0.25">
      <c r="A17" s="178"/>
      <c r="B17" s="246"/>
      <c r="C17" s="178"/>
      <c r="D17" s="9" t="s">
        <v>126</v>
      </c>
      <c r="E17" s="71">
        <f t="shared" ref="E17:M17" si="6">E24+E31+E38+E45+E52</f>
        <v>0</v>
      </c>
      <c r="F17" s="71">
        <f t="shared" si="6"/>
        <v>0</v>
      </c>
      <c r="G17" s="71">
        <f t="shared" si="6"/>
        <v>0</v>
      </c>
      <c r="H17" s="71">
        <f t="shared" si="6"/>
        <v>0</v>
      </c>
      <c r="I17" s="71">
        <f t="shared" ref="I17" si="7">I24+I31+I38+I45+I52</f>
        <v>0</v>
      </c>
      <c r="J17" s="71"/>
      <c r="K17" s="36">
        <f t="shared" si="6"/>
        <v>0</v>
      </c>
      <c r="L17" s="36">
        <f t="shared" si="6"/>
        <v>0</v>
      </c>
      <c r="M17" s="36">
        <f t="shared" si="6"/>
        <v>0</v>
      </c>
      <c r="N17" s="36">
        <f t="shared" si="4"/>
        <v>0</v>
      </c>
      <c r="P17" s="120">
        <f t="shared" si="5"/>
        <v>0</v>
      </c>
    </row>
    <row r="18" spans="1:16" x14ac:dyDescent="0.25">
      <c r="A18" s="178"/>
      <c r="B18" s="246"/>
      <c r="C18" s="178"/>
      <c r="D18" s="42" t="s">
        <v>127</v>
      </c>
      <c r="E18" s="71">
        <f t="shared" ref="E18:M18" si="8">E25+E32+E39+E46+E53</f>
        <v>0</v>
      </c>
      <c r="F18" s="71">
        <f t="shared" si="8"/>
        <v>0</v>
      </c>
      <c r="G18" s="71">
        <f t="shared" si="8"/>
        <v>0</v>
      </c>
      <c r="H18" s="71">
        <f t="shared" si="8"/>
        <v>0</v>
      </c>
      <c r="I18" s="71">
        <f t="shared" ref="I18" si="9">I25+I32+I39+I46+I53</f>
        <v>0</v>
      </c>
      <c r="J18" s="71"/>
      <c r="K18" s="36">
        <f t="shared" si="8"/>
        <v>0</v>
      </c>
      <c r="L18" s="36">
        <f t="shared" si="8"/>
        <v>0</v>
      </c>
      <c r="M18" s="36">
        <f t="shared" si="8"/>
        <v>0</v>
      </c>
      <c r="N18" s="36">
        <f t="shared" si="4"/>
        <v>0</v>
      </c>
      <c r="P18" s="120">
        <f t="shared" si="5"/>
        <v>0</v>
      </c>
    </row>
    <row r="19" spans="1:16" x14ac:dyDescent="0.25">
      <c r="A19" s="178"/>
      <c r="B19" s="246"/>
      <c r="C19" s="178"/>
      <c r="D19" s="42" t="s">
        <v>32</v>
      </c>
      <c r="E19" s="71">
        <f>E26+E33+E40+E47+E54</f>
        <v>22475.25</v>
      </c>
      <c r="F19" s="71">
        <f t="shared" ref="F19:M19" si="10">F26+F33+F40+F47+F54</f>
        <v>12676.269130000001</v>
      </c>
      <c r="G19" s="71">
        <f t="shared" si="10"/>
        <v>9814.6774000000005</v>
      </c>
      <c r="H19" s="71">
        <f t="shared" si="10"/>
        <v>6100.6247000000003</v>
      </c>
      <c r="I19" s="71">
        <f t="shared" ref="I19:J19" si="11">I26+I33+I40+I47+I54</f>
        <v>20716.64</v>
      </c>
      <c r="J19" s="71">
        <f t="shared" si="11"/>
        <v>19057.219499999999</v>
      </c>
      <c r="K19" s="36">
        <f>K26+K33+K40+K47+K54</f>
        <v>8872.0600000000013</v>
      </c>
      <c r="L19" s="36">
        <f>L26+L33+L40+L47+L54</f>
        <v>8872.0600000000013</v>
      </c>
      <c r="M19" s="36">
        <f t="shared" si="10"/>
        <v>8872.0600000000013</v>
      </c>
      <c r="N19" s="36">
        <f t="shared" si="4"/>
        <v>26616.180000000004</v>
      </c>
      <c r="P19" s="120">
        <f t="shared" si="5"/>
        <v>117456.86072999999</v>
      </c>
    </row>
    <row r="20" spans="1:16" ht="47.25" x14ac:dyDescent="0.25">
      <c r="A20" s="178"/>
      <c r="B20" s="246"/>
      <c r="C20" s="178"/>
      <c r="D20" s="10" t="s">
        <v>128</v>
      </c>
      <c r="E20" s="72"/>
      <c r="F20" s="72"/>
      <c r="G20" s="72"/>
      <c r="H20" s="72"/>
      <c r="I20" s="72"/>
      <c r="J20" s="72"/>
      <c r="K20" s="36">
        <f t="shared" ref="K20:M20" si="12">K27+K34+K41+K48</f>
        <v>0</v>
      </c>
      <c r="L20" s="36">
        <f t="shared" si="12"/>
        <v>0</v>
      </c>
      <c r="M20" s="36">
        <f t="shared" si="12"/>
        <v>0</v>
      </c>
      <c r="N20" s="36">
        <f t="shared" si="4"/>
        <v>0</v>
      </c>
      <c r="P20" s="120">
        <f t="shared" si="5"/>
        <v>0</v>
      </c>
    </row>
    <row r="21" spans="1:16" x14ac:dyDescent="0.25">
      <c r="A21" s="178"/>
      <c r="B21" s="247"/>
      <c r="C21" s="178"/>
      <c r="D21" s="42" t="s">
        <v>14</v>
      </c>
      <c r="E21" s="71"/>
      <c r="F21" s="71"/>
      <c r="G21" s="71"/>
      <c r="H21" s="71"/>
      <c r="I21" s="71"/>
      <c r="J21" s="71"/>
      <c r="K21" s="36">
        <f t="shared" ref="K21:M21" si="13">K28+K35+K42+K49</f>
        <v>0</v>
      </c>
      <c r="L21" s="36">
        <f t="shared" si="13"/>
        <v>0</v>
      </c>
      <c r="M21" s="36">
        <f t="shared" si="13"/>
        <v>0</v>
      </c>
      <c r="N21" s="36">
        <f t="shared" si="4"/>
        <v>0</v>
      </c>
      <c r="P21" s="120">
        <f t="shared" si="5"/>
        <v>0</v>
      </c>
    </row>
    <row r="22" spans="1:16" x14ac:dyDescent="0.25">
      <c r="A22" s="178"/>
      <c r="B22" s="245" t="s">
        <v>10</v>
      </c>
      <c r="C22" s="178" t="s">
        <v>115</v>
      </c>
      <c r="D22" s="55" t="s">
        <v>29</v>
      </c>
      <c r="E22" s="73">
        <f t="shared" ref="E22:I22" si="14">E24+E25+E26+E27+E28</f>
        <v>0</v>
      </c>
      <c r="F22" s="73">
        <f t="shared" si="14"/>
        <v>250</v>
      </c>
      <c r="G22" s="73">
        <f t="shared" si="14"/>
        <v>0</v>
      </c>
      <c r="H22" s="73">
        <f t="shared" si="14"/>
        <v>25</v>
      </c>
      <c r="I22" s="73">
        <f t="shared" si="14"/>
        <v>0</v>
      </c>
      <c r="J22" s="73">
        <f>SUM(J23:J26)</f>
        <v>25</v>
      </c>
      <c r="K22" s="56">
        <f>K24+K25+K26+K27+K28</f>
        <v>125</v>
      </c>
      <c r="L22" s="56">
        <f t="shared" ref="L22:M22" si="15">L24+L25+L26+L27+L28</f>
        <v>125</v>
      </c>
      <c r="M22" s="56">
        <f t="shared" si="15"/>
        <v>125</v>
      </c>
      <c r="N22" s="56">
        <f t="shared" si="4"/>
        <v>375</v>
      </c>
      <c r="P22" s="122">
        <f t="shared" si="5"/>
        <v>675</v>
      </c>
    </row>
    <row r="23" spans="1:16" x14ac:dyDescent="0.25">
      <c r="A23" s="178"/>
      <c r="B23" s="246"/>
      <c r="C23" s="178"/>
      <c r="D23" s="42" t="s">
        <v>13</v>
      </c>
      <c r="E23" s="71"/>
      <c r="F23" s="71"/>
      <c r="G23" s="71"/>
      <c r="H23" s="71"/>
      <c r="I23" s="71"/>
      <c r="J23" s="71"/>
      <c r="K23" s="36"/>
      <c r="L23" s="36"/>
      <c r="M23" s="36"/>
      <c r="N23" s="36">
        <f t="shared" si="4"/>
        <v>0</v>
      </c>
      <c r="P23" s="120">
        <f t="shared" si="5"/>
        <v>0</v>
      </c>
    </row>
    <row r="24" spans="1:16" x14ac:dyDescent="0.25">
      <c r="A24" s="178"/>
      <c r="B24" s="246"/>
      <c r="C24" s="178"/>
      <c r="D24" s="9" t="s">
        <v>126</v>
      </c>
      <c r="E24" s="71"/>
      <c r="F24" s="71"/>
      <c r="G24" s="71"/>
      <c r="H24" s="71"/>
      <c r="I24" s="71"/>
      <c r="J24" s="71"/>
      <c r="K24" s="36">
        <v>0</v>
      </c>
      <c r="L24" s="36">
        <v>0</v>
      </c>
      <c r="M24" s="36">
        <v>0</v>
      </c>
      <c r="N24" s="36">
        <f t="shared" si="4"/>
        <v>0</v>
      </c>
      <c r="P24" s="120">
        <f t="shared" si="5"/>
        <v>0</v>
      </c>
    </row>
    <row r="25" spans="1:16" x14ac:dyDescent="0.25">
      <c r="A25" s="178"/>
      <c r="B25" s="246"/>
      <c r="C25" s="178"/>
      <c r="D25" s="42" t="s">
        <v>127</v>
      </c>
      <c r="E25" s="71"/>
      <c r="F25" s="71"/>
      <c r="G25" s="71"/>
      <c r="H25" s="71"/>
      <c r="I25" s="71"/>
      <c r="J25" s="71"/>
      <c r="K25" s="36">
        <v>0</v>
      </c>
      <c r="L25" s="36">
        <v>0</v>
      </c>
      <c r="M25" s="36">
        <v>0</v>
      </c>
      <c r="N25" s="36">
        <f t="shared" si="4"/>
        <v>0</v>
      </c>
      <c r="P25" s="120">
        <f t="shared" si="5"/>
        <v>0</v>
      </c>
    </row>
    <row r="26" spans="1:16" x14ac:dyDescent="0.25">
      <c r="A26" s="178"/>
      <c r="B26" s="246"/>
      <c r="C26" s="178"/>
      <c r="D26" s="42" t="s">
        <v>32</v>
      </c>
      <c r="E26" s="71">
        <v>0</v>
      </c>
      <c r="F26" s="71">
        <v>250</v>
      </c>
      <c r="G26" s="71">
        <v>0</v>
      </c>
      <c r="H26" s="71">
        <v>25</v>
      </c>
      <c r="I26" s="71">
        <v>0</v>
      </c>
      <c r="J26" s="71">
        <v>25</v>
      </c>
      <c r="K26" s="36">
        <f>'пр 7 к Пр'!I21+'пр 7 к Пр'!I22</f>
        <v>125</v>
      </c>
      <c r="L26" s="36">
        <f>'пр 7 к Пр'!J21+'пр 7 к Пр'!J22</f>
        <v>125</v>
      </c>
      <c r="M26" s="36">
        <f>'пр 7 к Пр'!K21+'пр 7 к Пр'!K22</f>
        <v>125</v>
      </c>
      <c r="N26" s="36">
        <f t="shared" si="4"/>
        <v>375</v>
      </c>
      <c r="P26" s="120">
        <f t="shared" si="5"/>
        <v>675</v>
      </c>
    </row>
    <row r="27" spans="1:16" ht="47.25" x14ac:dyDescent="0.25">
      <c r="A27" s="178"/>
      <c r="B27" s="246"/>
      <c r="C27" s="178"/>
      <c r="D27" s="10" t="s">
        <v>128</v>
      </c>
      <c r="E27" s="72"/>
      <c r="F27" s="72"/>
      <c r="G27" s="72"/>
      <c r="H27" s="72"/>
      <c r="I27" s="72"/>
      <c r="J27" s="72"/>
      <c r="K27" s="36">
        <v>0</v>
      </c>
      <c r="L27" s="36">
        <v>0</v>
      </c>
      <c r="M27" s="36">
        <v>0</v>
      </c>
      <c r="N27" s="36">
        <f t="shared" si="4"/>
        <v>0</v>
      </c>
      <c r="P27" s="120">
        <f t="shared" si="5"/>
        <v>0</v>
      </c>
    </row>
    <row r="28" spans="1:16" x14ac:dyDescent="0.25">
      <c r="A28" s="178"/>
      <c r="B28" s="247"/>
      <c r="C28" s="178"/>
      <c r="D28" s="42" t="s">
        <v>14</v>
      </c>
      <c r="E28" s="71"/>
      <c r="F28" s="71"/>
      <c r="G28" s="71"/>
      <c r="H28" s="71"/>
      <c r="I28" s="71"/>
      <c r="J28" s="71"/>
      <c r="K28" s="36">
        <v>0</v>
      </c>
      <c r="L28" s="36">
        <v>0</v>
      </c>
      <c r="M28" s="36">
        <v>0</v>
      </c>
      <c r="N28" s="36">
        <f t="shared" si="4"/>
        <v>0</v>
      </c>
      <c r="P28" s="120">
        <f t="shared" si="5"/>
        <v>0</v>
      </c>
    </row>
    <row r="29" spans="1:16" x14ac:dyDescent="0.25">
      <c r="A29" s="178"/>
      <c r="B29" s="245" t="s">
        <v>120</v>
      </c>
      <c r="C29" s="236" t="s">
        <v>116</v>
      </c>
      <c r="D29" s="55" t="s">
        <v>29</v>
      </c>
      <c r="E29" s="73">
        <f t="shared" ref="E29:I29" si="16">E31+E32+E33+E34+E35</f>
        <v>9600</v>
      </c>
      <c r="F29" s="73">
        <f t="shared" si="16"/>
        <v>4452.8500000000004</v>
      </c>
      <c r="G29" s="73">
        <f t="shared" si="16"/>
        <v>4200</v>
      </c>
      <c r="H29" s="73">
        <f t="shared" si="16"/>
        <v>800</v>
      </c>
      <c r="I29" s="73">
        <f t="shared" si="16"/>
        <v>10609</v>
      </c>
      <c r="J29" s="73">
        <f>J31+J32+J33+J34+J35</f>
        <v>9203.2000000000007</v>
      </c>
      <c r="K29" s="56">
        <f>K31+K32+K33+K34+K35</f>
        <v>600</v>
      </c>
      <c r="L29" s="56">
        <f t="shared" ref="L29:M29" si="17">L31+L32+L33+L34+L35</f>
        <v>600</v>
      </c>
      <c r="M29" s="56">
        <f t="shared" si="17"/>
        <v>600</v>
      </c>
      <c r="N29" s="56">
        <f t="shared" si="4"/>
        <v>1800</v>
      </c>
      <c r="P29" s="122">
        <f t="shared" si="5"/>
        <v>40665.050000000003</v>
      </c>
    </row>
    <row r="30" spans="1:16" x14ac:dyDescent="0.25">
      <c r="A30" s="178"/>
      <c r="B30" s="246"/>
      <c r="C30" s="236"/>
      <c r="D30" s="42" t="s">
        <v>13</v>
      </c>
      <c r="E30" s="71"/>
      <c r="F30" s="71"/>
      <c r="G30" s="71"/>
      <c r="H30" s="71"/>
      <c r="I30" s="71"/>
      <c r="J30" s="71"/>
      <c r="K30" s="36"/>
      <c r="L30" s="36"/>
      <c r="M30" s="36"/>
      <c r="N30" s="36">
        <f t="shared" si="4"/>
        <v>0</v>
      </c>
      <c r="P30" s="120">
        <f t="shared" si="5"/>
        <v>0</v>
      </c>
    </row>
    <row r="31" spans="1:16" x14ac:dyDescent="0.25">
      <c r="A31" s="178"/>
      <c r="B31" s="246"/>
      <c r="C31" s="236"/>
      <c r="D31" s="9" t="s">
        <v>126</v>
      </c>
      <c r="E31" s="71"/>
      <c r="F31" s="71"/>
      <c r="G31" s="71"/>
      <c r="H31" s="71"/>
      <c r="I31" s="71"/>
      <c r="J31" s="71"/>
      <c r="K31" s="36">
        <v>0</v>
      </c>
      <c r="L31" s="36">
        <v>0</v>
      </c>
      <c r="M31" s="36">
        <v>0</v>
      </c>
      <c r="N31" s="36">
        <f t="shared" si="4"/>
        <v>0</v>
      </c>
      <c r="P31" s="120">
        <f t="shared" si="5"/>
        <v>0</v>
      </c>
    </row>
    <row r="32" spans="1:16" x14ac:dyDescent="0.25">
      <c r="A32" s="178"/>
      <c r="B32" s="246"/>
      <c r="C32" s="236"/>
      <c r="D32" s="42" t="s">
        <v>127</v>
      </c>
      <c r="E32" s="71"/>
      <c r="F32" s="71"/>
      <c r="G32" s="71"/>
      <c r="H32" s="71"/>
      <c r="I32" s="71"/>
      <c r="J32" s="71"/>
      <c r="K32" s="166"/>
      <c r="L32" s="166"/>
      <c r="M32" s="166"/>
      <c r="N32" s="166"/>
      <c r="P32" s="120">
        <f t="shared" si="5"/>
        <v>0</v>
      </c>
    </row>
    <row r="33" spans="1:16" x14ac:dyDescent="0.25">
      <c r="A33" s="178"/>
      <c r="B33" s="246"/>
      <c r="C33" s="236"/>
      <c r="D33" s="42" t="s">
        <v>32</v>
      </c>
      <c r="E33" s="71">
        <v>9600</v>
      </c>
      <c r="F33" s="71">
        <v>4452.8500000000004</v>
      </c>
      <c r="G33" s="71">
        <v>4200</v>
      </c>
      <c r="H33" s="71">
        <v>800</v>
      </c>
      <c r="I33" s="71">
        <v>10609</v>
      </c>
      <c r="J33" s="71">
        <v>9203.2000000000007</v>
      </c>
      <c r="K33" s="166">
        <f>'пр 7 к Пр'!I23</f>
        <v>600</v>
      </c>
      <c r="L33" s="166">
        <f>'пр 7 к Пр'!J23</f>
        <v>600</v>
      </c>
      <c r="M33" s="166">
        <f>'пр 7 к Пр'!K23</f>
        <v>600</v>
      </c>
      <c r="N33" s="166">
        <f>'пр 7 к Пр'!L23</f>
        <v>1800</v>
      </c>
      <c r="P33" s="120">
        <f t="shared" si="5"/>
        <v>40665.050000000003</v>
      </c>
    </row>
    <row r="34" spans="1:16" ht="47.25" x14ac:dyDescent="0.25">
      <c r="A34" s="178"/>
      <c r="B34" s="246"/>
      <c r="C34" s="236"/>
      <c r="D34" s="10" t="s">
        <v>128</v>
      </c>
      <c r="E34" s="72"/>
      <c r="F34" s="72"/>
      <c r="G34" s="72"/>
      <c r="H34" s="72"/>
      <c r="I34" s="72"/>
      <c r="J34" s="72"/>
      <c r="K34" s="36">
        <v>0</v>
      </c>
      <c r="L34" s="36">
        <v>0</v>
      </c>
      <c r="M34" s="36">
        <v>0</v>
      </c>
      <c r="N34" s="36">
        <f t="shared" si="4"/>
        <v>0</v>
      </c>
      <c r="P34" s="120">
        <f t="shared" si="5"/>
        <v>0</v>
      </c>
    </row>
    <row r="35" spans="1:16" x14ac:dyDescent="0.25">
      <c r="A35" s="178"/>
      <c r="B35" s="247"/>
      <c r="C35" s="236"/>
      <c r="D35" s="42" t="s">
        <v>14</v>
      </c>
      <c r="E35" s="71"/>
      <c r="F35" s="71"/>
      <c r="G35" s="71"/>
      <c r="H35" s="71"/>
      <c r="I35" s="71"/>
      <c r="J35" s="71"/>
      <c r="K35" s="36">
        <v>0</v>
      </c>
      <c r="L35" s="36">
        <v>0</v>
      </c>
      <c r="M35" s="36">
        <v>0</v>
      </c>
      <c r="N35" s="36">
        <f t="shared" si="4"/>
        <v>0</v>
      </c>
      <c r="P35" s="120">
        <f t="shared" si="5"/>
        <v>0</v>
      </c>
    </row>
    <row r="36" spans="1:16" x14ac:dyDescent="0.25">
      <c r="A36" s="178"/>
      <c r="B36" s="245" t="s">
        <v>121</v>
      </c>
      <c r="C36" s="178" t="s">
        <v>117</v>
      </c>
      <c r="D36" s="55" t="s">
        <v>29</v>
      </c>
      <c r="E36" s="73">
        <f t="shared" ref="E36:I36" si="18">E38+E39+E40+E41+E42</f>
        <v>4694.55</v>
      </c>
      <c r="F36" s="73">
        <f t="shared" si="18"/>
        <v>0</v>
      </c>
      <c r="G36" s="73">
        <f t="shared" si="18"/>
        <v>0</v>
      </c>
      <c r="H36" s="73">
        <f t="shared" si="18"/>
        <v>0</v>
      </c>
      <c r="I36" s="73">
        <f t="shared" si="18"/>
        <v>2990.058</v>
      </c>
      <c r="J36" s="73">
        <f>J38+J39+J40+J41+J42</f>
        <v>3000</v>
      </c>
      <c r="K36" s="56">
        <f>K38+K39+K40+K41+K42</f>
        <v>100</v>
      </c>
      <c r="L36" s="56">
        <f t="shared" ref="L36:M36" si="19">L38+L39+L40+L41+L42</f>
        <v>100</v>
      </c>
      <c r="M36" s="56">
        <f t="shared" si="19"/>
        <v>100</v>
      </c>
      <c r="N36" s="56">
        <f t="shared" si="4"/>
        <v>300</v>
      </c>
      <c r="P36" s="122">
        <f t="shared" si="5"/>
        <v>10984.608</v>
      </c>
    </row>
    <row r="37" spans="1:16" x14ac:dyDescent="0.25">
      <c r="A37" s="178"/>
      <c r="B37" s="246"/>
      <c r="C37" s="178"/>
      <c r="D37" s="42" t="s">
        <v>13</v>
      </c>
      <c r="E37" s="71"/>
      <c r="F37" s="71"/>
      <c r="G37" s="71"/>
      <c r="H37" s="71"/>
      <c r="I37" s="71"/>
      <c r="J37" s="71"/>
      <c r="K37" s="36"/>
      <c r="L37" s="36"/>
      <c r="M37" s="36"/>
      <c r="N37" s="36">
        <f t="shared" si="4"/>
        <v>0</v>
      </c>
      <c r="P37" s="120">
        <f t="shared" si="5"/>
        <v>0</v>
      </c>
    </row>
    <row r="38" spans="1:16" x14ac:dyDescent="0.25">
      <c r="A38" s="178"/>
      <c r="B38" s="246"/>
      <c r="C38" s="178"/>
      <c r="D38" s="9" t="s">
        <v>126</v>
      </c>
      <c r="E38" s="71"/>
      <c r="F38" s="71"/>
      <c r="G38" s="71"/>
      <c r="H38" s="71"/>
      <c r="I38" s="71"/>
      <c r="J38" s="71"/>
      <c r="K38" s="36">
        <v>0</v>
      </c>
      <c r="L38" s="36">
        <v>0</v>
      </c>
      <c r="M38" s="36">
        <v>0</v>
      </c>
      <c r="N38" s="36">
        <f t="shared" si="4"/>
        <v>0</v>
      </c>
      <c r="P38" s="120">
        <f t="shared" si="5"/>
        <v>0</v>
      </c>
    </row>
    <row r="39" spans="1:16" x14ac:dyDescent="0.25">
      <c r="A39" s="178"/>
      <c r="B39" s="246"/>
      <c r="C39" s="178"/>
      <c r="D39" s="42" t="s">
        <v>127</v>
      </c>
      <c r="E39" s="71"/>
      <c r="F39" s="71"/>
      <c r="G39" s="71"/>
      <c r="H39" s="71"/>
      <c r="I39" s="71"/>
      <c r="J39" s="71"/>
      <c r="K39" s="36">
        <v>0</v>
      </c>
      <c r="L39" s="36">
        <v>0</v>
      </c>
      <c r="M39" s="36">
        <v>0</v>
      </c>
      <c r="N39" s="36">
        <f t="shared" si="4"/>
        <v>0</v>
      </c>
      <c r="P39" s="120">
        <f t="shared" si="5"/>
        <v>0</v>
      </c>
    </row>
    <row r="40" spans="1:16" x14ac:dyDescent="0.25">
      <c r="A40" s="178"/>
      <c r="B40" s="246"/>
      <c r="C40" s="178"/>
      <c r="D40" s="42" t="s">
        <v>32</v>
      </c>
      <c r="E40" s="71">
        <v>4694.55</v>
      </c>
      <c r="F40" s="71">
        <v>0</v>
      </c>
      <c r="G40" s="71">
        <v>0</v>
      </c>
      <c r="H40" s="71">
        <v>0</v>
      </c>
      <c r="I40" s="71">
        <v>2990.058</v>
      </c>
      <c r="J40" s="71">
        <v>3000</v>
      </c>
      <c r="K40" s="36">
        <f>'пр 7 к Пр'!I30+'пр 7 к Пр'!I31</f>
        <v>100</v>
      </c>
      <c r="L40" s="36">
        <f>'пр 7 к Пр'!J30+'пр 7 к Пр'!J31</f>
        <v>100</v>
      </c>
      <c r="M40" s="36">
        <f>'пр 7 к Пр'!K30+'пр 7 к Пр'!K31</f>
        <v>100</v>
      </c>
      <c r="N40" s="36">
        <f t="shared" si="4"/>
        <v>300</v>
      </c>
      <c r="P40" s="120">
        <f t="shared" si="5"/>
        <v>10984.608</v>
      </c>
    </row>
    <row r="41" spans="1:16" ht="47.25" x14ac:dyDescent="0.25">
      <c r="A41" s="178"/>
      <c r="B41" s="246"/>
      <c r="C41" s="178"/>
      <c r="D41" s="10" t="s">
        <v>128</v>
      </c>
      <c r="E41" s="72"/>
      <c r="F41" s="72"/>
      <c r="G41" s="72"/>
      <c r="H41" s="72"/>
      <c r="I41" s="72"/>
      <c r="J41" s="72"/>
      <c r="K41" s="36">
        <v>0</v>
      </c>
      <c r="L41" s="36">
        <v>0</v>
      </c>
      <c r="M41" s="36">
        <v>0</v>
      </c>
      <c r="N41" s="36">
        <f t="shared" si="4"/>
        <v>0</v>
      </c>
      <c r="P41" s="120">
        <f t="shared" si="5"/>
        <v>0</v>
      </c>
    </row>
    <row r="42" spans="1:16" x14ac:dyDescent="0.25">
      <c r="A42" s="178"/>
      <c r="B42" s="247"/>
      <c r="C42" s="178"/>
      <c r="D42" s="42" t="s">
        <v>14</v>
      </c>
      <c r="E42" s="71"/>
      <c r="F42" s="71"/>
      <c r="G42" s="71"/>
      <c r="H42" s="71"/>
      <c r="I42" s="71"/>
      <c r="J42" s="71"/>
      <c r="K42" s="36">
        <v>0</v>
      </c>
      <c r="L42" s="36">
        <v>0</v>
      </c>
      <c r="M42" s="36">
        <v>0</v>
      </c>
      <c r="N42" s="36">
        <f t="shared" si="4"/>
        <v>0</v>
      </c>
      <c r="P42" s="120">
        <f t="shared" si="5"/>
        <v>0</v>
      </c>
    </row>
    <row r="43" spans="1:16" x14ac:dyDescent="0.25">
      <c r="A43" s="187"/>
      <c r="B43" s="220" t="s">
        <v>122</v>
      </c>
      <c r="C43" s="248" t="s">
        <v>118</v>
      </c>
      <c r="D43" s="55" t="s">
        <v>29</v>
      </c>
      <c r="E43" s="73">
        <f t="shared" ref="E43:I43" si="20">E45+E46+E47+E48+E49</f>
        <v>8180.7</v>
      </c>
      <c r="F43" s="73">
        <f t="shared" si="20"/>
        <v>7973.4191300000002</v>
      </c>
      <c r="G43" s="73">
        <f t="shared" si="20"/>
        <v>5614.6774000000005</v>
      </c>
      <c r="H43" s="73">
        <f t="shared" si="20"/>
        <v>5275.6247000000003</v>
      </c>
      <c r="I43" s="73">
        <f t="shared" si="20"/>
        <v>6082.2259999999997</v>
      </c>
      <c r="J43" s="73">
        <f>J45+J46+J47+J48+J49</f>
        <v>5741.0105000000003</v>
      </c>
      <c r="K43" s="56">
        <f>K45+K46+K47+K48+K49</f>
        <v>6959.0510000000004</v>
      </c>
      <c r="L43" s="56">
        <f t="shared" ref="L43:M43" si="21">L45+L46+L47+L48+L49</f>
        <v>6959.0510000000004</v>
      </c>
      <c r="M43" s="56">
        <f t="shared" si="21"/>
        <v>6959.0510000000004</v>
      </c>
      <c r="N43" s="56">
        <f t="shared" si="4"/>
        <v>20877.153000000002</v>
      </c>
      <c r="P43" s="122">
        <f t="shared" si="5"/>
        <v>59744.810730000005</v>
      </c>
    </row>
    <row r="44" spans="1:16" x14ac:dyDescent="0.25">
      <c r="A44" s="187"/>
      <c r="B44" s="242"/>
      <c r="C44" s="248"/>
      <c r="D44" s="42" t="s">
        <v>13</v>
      </c>
      <c r="E44" s="71"/>
      <c r="F44" s="71"/>
      <c r="G44" s="71"/>
      <c r="H44" s="71"/>
      <c r="I44" s="71"/>
      <c r="J44" s="71"/>
      <c r="K44" s="36"/>
      <c r="L44" s="36"/>
      <c r="M44" s="36"/>
      <c r="N44" s="36">
        <f t="shared" si="4"/>
        <v>0</v>
      </c>
      <c r="P44" s="120">
        <f t="shared" si="5"/>
        <v>0</v>
      </c>
    </row>
    <row r="45" spans="1:16" x14ac:dyDescent="0.25">
      <c r="A45" s="187"/>
      <c r="B45" s="242"/>
      <c r="C45" s="248"/>
      <c r="D45" s="9" t="s">
        <v>126</v>
      </c>
      <c r="E45" s="71"/>
      <c r="F45" s="71"/>
      <c r="G45" s="71"/>
      <c r="H45" s="71"/>
      <c r="I45" s="71"/>
      <c r="J45" s="71"/>
      <c r="K45" s="36">
        <v>0</v>
      </c>
      <c r="L45" s="36">
        <v>0</v>
      </c>
      <c r="M45" s="36">
        <v>0</v>
      </c>
      <c r="N45" s="36">
        <f t="shared" si="4"/>
        <v>0</v>
      </c>
      <c r="P45" s="120">
        <f t="shared" si="5"/>
        <v>0</v>
      </c>
    </row>
    <row r="46" spans="1:16" x14ac:dyDescent="0.25">
      <c r="A46" s="187"/>
      <c r="B46" s="242"/>
      <c r="C46" s="248"/>
      <c r="D46" s="42" t="s">
        <v>127</v>
      </c>
      <c r="E46" s="71"/>
      <c r="F46" s="71"/>
      <c r="G46" s="71"/>
      <c r="H46" s="71"/>
      <c r="I46" s="71"/>
      <c r="J46" s="71"/>
      <c r="K46" s="36">
        <v>0</v>
      </c>
      <c r="L46" s="36">
        <v>0</v>
      </c>
      <c r="M46" s="36">
        <v>0</v>
      </c>
      <c r="N46" s="36">
        <f t="shared" si="4"/>
        <v>0</v>
      </c>
      <c r="P46" s="120">
        <f t="shared" si="5"/>
        <v>0</v>
      </c>
    </row>
    <row r="47" spans="1:16" x14ac:dyDescent="0.25">
      <c r="A47" s="187"/>
      <c r="B47" s="242"/>
      <c r="C47" s="248"/>
      <c r="D47" s="42" t="s">
        <v>32</v>
      </c>
      <c r="E47" s="71">
        <v>8180.7</v>
      </c>
      <c r="F47" s="71">
        <v>7973.4191300000002</v>
      </c>
      <c r="G47" s="71">
        <v>5614.6774000000005</v>
      </c>
      <c r="H47" s="71">
        <v>5275.6247000000003</v>
      </c>
      <c r="I47" s="71">
        <v>6082.2259999999997</v>
      </c>
      <c r="J47" s="71">
        <v>5741.0105000000003</v>
      </c>
      <c r="K47" s="167">
        <f>'пр 7 к Пр'!I32</f>
        <v>6959.0510000000004</v>
      </c>
      <c r="L47" s="167">
        <f>'пр 7 к Пр'!J32</f>
        <v>6959.0510000000004</v>
      </c>
      <c r="M47" s="167">
        <f>'пр 7 к Пр'!K32</f>
        <v>6959.0510000000004</v>
      </c>
      <c r="N47" s="167">
        <f>'пр 7 к Пр'!L32</f>
        <v>20877.153000000002</v>
      </c>
      <c r="P47" s="123">
        <f t="shared" si="5"/>
        <v>59744.810730000005</v>
      </c>
    </row>
    <row r="48" spans="1:16" ht="47.25" x14ac:dyDescent="0.25">
      <c r="A48" s="187"/>
      <c r="B48" s="242"/>
      <c r="C48" s="248"/>
      <c r="D48" s="10" t="s">
        <v>128</v>
      </c>
      <c r="E48" s="72"/>
      <c r="F48" s="72"/>
      <c r="G48" s="72"/>
      <c r="H48" s="72"/>
      <c r="I48" s="72"/>
      <c r="J48" s="72"/>
      <c r="K48" s="37">
        <v>0</v>
      </c>
      <c r="L48" s="37">
        <v>0</v>
      </c>
      <c r="M48" s="37">
        <v>0</v>
      </c>
      <c r="N48" s="36">
        <f t="shared" si="4"/>
        <v>0</v>
      </c>
      <c r="P48" s="123">
        <f t="shared" si="5"/>
        <v>0</v>
      </c>
    </row>
    <row r="49" spans="1:16" x14ac:dyDescent="0.25">
      <c r="A49" s="187"/>
      <c r="B49" s="221"/>
      <c r="C49" s="248"/>
      <c r="D49" s="42" t="s">
        <v>14</v>
      </c>
      <c r="E49" s="71"/>
      <c r="F49" s="71"/>
      <c r="G49" s="71"/>
      <c r="H49" s="71"/>
      <c r="I49" s="71"/>
      <c r="J49" s="71"/>
      <c r="K49" s="37">
        <v>0</v>
      </c>
      <c r="L49" s="37">
        <v>0</v>
      </c>
      <c r="M49" s="37">
        <v>0</v>
      </c>
      <c r="N49" s="36">
        <f t="shared" si="4"/>
        <v>0</v>
      </c>
      <c r="P49" s="123">
        <f t="shared" si="5"/>
        <v>0</v>
      </c>
    </row>
    <row r="50" spans="1:16" x14ac:dyDescent="0.25">
      <c r="A50" s="187"/>
      <c r="B50" s="220" t="s">
        <v>140</v>
      </c>
      <c r="C50" s="217" t="s">
        <v>182</v>
      </c>
      <c r="D50" s="55" t="s">
        <v>29</v>
      </c>
      <c r="E50" s="73">
        <f t="shared" ref="E50:I50" si="22">E52+E53+E54+E55+E56</f>
        <v>0</v>
      </c>
      <c r="F50" s="73">
        <f t="shared" si="22"/>
        <v>0</v>
      </c>
      <c r="G50" s="73">
        <f t="shared" si="22"/>
        <v>0</v>
      </c>
      <c r="H50" s="73">
        <f t="shared" si="22"/>
        <v>0</v>
      </c>
      <c r="I50" s="73">
        <f t="shared" si="22"/>
        <v>1035.356</v>
      </c>
      <c r="J50" s="73">
        <f>J52+J53+J54+J55+J56</f>
        <v>1088.009</v>
      </c>
      <c r="K50" s="56">
        <f>K52+K53+K54+K55+K56</f>
        <v>1088.009</v>
      </c>
      <c r="L50" s="56">
        <f t="shared" ref="L50" si="23">L52+L53+L54+L55+L56</f>
        <v>1088.009</v>
      </c>
      <c r="M50" s="56">
        <f>M54</f>
        <v>1088.009</v>
      </c>
      <c r="N50" s="56">
        <f t="shared" ref="N50:N56" si="24">K50+L50+M50</f>
        <v>3264.027</v>
      </c>
      <c r="P50" s="122">
        <f t="shared" si="5"/>
        <v>5387.3919999999998</v>
      </c>
    </row>
    <row r="51" spans="1:16" x14ac:dyDescent="0.25">
      <c r="A51" s="187"/>
      <c r="B51" s="242"/>
      <c r="C51" s="217"/>
      <c r="D51" s="49" t="s">
        <v>13</v>
      </c>
      <c r="E51" s="71"/>
      <c r="F51" s="71"/>
      <c r="G51" s="71"/>
      <c r="H51" s="71"/>
      <c r="I51" s="71"/>
      <c r="J51" s="71"/>
      <c r="K51" s="36"/>
      <c r="L51" s="36"/>
      <c r="M51" s="36"/>
      <c r="N51" s="36">
        <f t="shared" si="24"/>
        <v>0</v>
      </c>
      <c r="P51" s="120">
        <f t="shared" si="5"/>
        <v>0</v>
      </c>
    </row>
    <row r="52" spans="1:16" x14ac:dyDescent="0.25">
      <c r="A52" s="187"/>
      <c r="B52" s="242"/>
      <c r="C52" s="217"/>
      <c r="D52" s="9" t="s">
        <v>126</v>
      </c>
      <c r="E52" s="71"/>
      <c r="F52" s="71"/>
      <c r="G52" s="71"/>
      <c r="H52" s="71"/>
      <c r="I52" s="71"/>
      <c r="J52" s="71"/>
      <c r="K52" s="36"/>
      <c r="L52" s="36"/>
      <c r="M52" s="36"/>
      <c r="N52" s="36">
        <f t="shared" si="24"/>
        <v>0</v>
      </c>
      <c r="P52" s="120">
        <f t="shared" si="5"/>
        <v>0</v>
      </c>
    </row>
    <row r="53" spans="1:16" x14ac:dyDescent="0.25">
      <c r="A53" s="187"/>
      <c r="B53" s="242"/>
      <c r="C53" s="217"/>
      <c r="D53" s="49" t="s">
        <v>127</v>
      </c>
      <c r="E53" s="71"/>
      <c r="F53" s="71"/>
      <c r="G53" s="71"/>
      <c r="H53" s="71"/>
      <c r="I53" s="71"/>
      <c r="J53" s="71"/>
      <c r="K53" s="36"/>
      <c r="L53" s="36"/>
      <c r="M53" s="36"/>
      <c r="N53" s="36">
        <f t="shared" si="24"/>
        <v>0</v>
      </c>
      <c r="P53" s="120">
        <f t="shared" si="5"/>
        <v>0</v>
      </c>
    </row>
    <row r="54" spans="1:16" x14ac:dyDescent="0.25">
      <c r="A54" s="187"/>
      <c r="B54" s="242"/>
      <c r="C54" s="217"/>
      <c r="D54" s="49" t="s">
        <v>32</v>
      </c>
      <c r="E54" s="71"/>
      <c r="F54" s="71"/>
      <c r="G54" s="71"/>
      <c r="H54" s="71">
        <v>0</v>
      </c>
      <c r="I54" s="71">
        <v>1035.356</v>
      </c>
      <c r="J54" s="71">
        <v>1088.009</v>
      </c>
      <c r="K54" s="37">
        <f>'пр 7 к Пр'!I38</f>
        <v>1088.009</v>
      </c>
      <c r="L54" s="37">
        <f>'пр 7 к Пр'!J38</f>
        <v>1088.009</v>
      </c>
      <c r="M54" s="37">
        <f>'пр 7 к Пр'!K38</f>
        <v>1088.009</v>
      </c>
      <c r="N54" s="36">
        <f t="shared" si="24"/>
        <v>3264.027</v>
      </c>
      <c r="P54" s="123">
        <f t="shared" si="5"/>
        <v>5387.3919999999998</v>
      </c>
    </row>
    <row r="55" spans="1:16" ht="47.25" x14ac:dyDescent="0.25">
      <c r="A55" s="187"/>
      <c r="B55" s="242"/>
      <c r="C55" s="217"/>
      <c r="D55" s="10" t="s">
        <v>128</v>
      </c>
      <c r="E55" s="72"/>
      <c r="F55" s="72"/>
      <c r="G55" s="72"/>
      <c r="H55" s="72"/>
      <c r="I55" s="72"/>
      <c r="J55" s="72"/>
      <c r="K55" s="37"/>
      <c r="L55" s="37"/>
      <c r="M55" s="37"/>
      <c r="N55" s="36">
        <f t="shared" si="24"/>
        <v>0</v>
      </c>
      <c r="P55" s="123">
        <f t="shared" si="5"/>
        <v>0</v>
      </c>
    </row>
    <row r="56" spans="1:16" x14ac:dyDescent="0.25">
      <c r="A56" s="187"/>
      <c r="B56" s="221"/>
      <c r="C56" s="217"/>
      <c r="D56" s="49" t="s">
        <v>14</v>
      </c>
      <c r="E56" s="71"/>
      <c r="F56" s="71"/>
      <c r="G56" s="71"/>
      <c r="H56" s="71"/>
      <c r="I56" s="71"/>
      <c r="J56" s="71"/>
      <c r="K56" s="37"/>
      <c r="L56" s="37"/>
      <c r="M56" s="37"/>
      <c r="N56" s="36">
        <f t="shared" si="24"/>
        <v>0</v>
      </c>
      <c r="P56" s="123">
        <f t="shared" si="5"/>
        <v>0</v>
      </c>
    </row>
    <row r="58" spans="1:16" x14ac:dyDescent="0.25">
      <c r="J58" s="171">
        <f>J22+J29+J36+J43+J50</f>
        <v>19057.219499999999</v>
      </c>
    </row>
  </sheetData>
  <mergeCells count="28">
    <mergeCell ref="L1:N1"/>
    <mergeCell ref="A50:A56"/>
    <mergeCell ref="B50:B56"/>
    <mergeCell ref="C50:C56"/>
    <mergeCell ref="C43:C49"/>
    <mergeCell ref="B43:B49"/>
    <mergeCell ref="A43:A49"/>
    <mergeCell ref="L4:N4"/>
    <mergeCell ref="A36:A42"/>
    <mergeCell ref="B36:B42"/>
    <mergeCell ref="C36:C42"/>
    <mergeCell ref="N12:N13"/>
    <mergeCell ref="A15:A21"/>
    <mergeCell ref="B15:B21"/>
    <mergeCell ref="C15:C21"/>
    <mergeCell ref="A8:N8"/>
    <mergeCell ref="A29:A35"/>
    <mergeCell ref="L5:N5"/>
    <mergeCell ref="B29:B35"/>
    <mergeCell ref="C29:C35"/>
    <mergeCell ref="A12:A13"/>
    <mergeCell ref="B12:B13"/>
    <mergeCell ref="C12:C13"/>
    <mergeCell ref="A9:N9"/>
    <mergeCell ref="A22:A28"/>
    <mergeCell ref="B22:B28"/>
    <mergeCell ref="D12:D13"/>
    <mergeCell ref="C22:C28"/>
  </mergeCells>
  <pageMargins left="0.78740157480314965" right="0.78740157480314965" top="1.1811023622047245" bottom="0.52" header="0.31496062992125984" footer="0.31496062992125984"/>
  <pageSetup paperSize="9" scale="83" firstPageNumber="54" fitToHeight="0" orientation="landscape" useFirstPageNumber="1" r:id="rId1"/>
  <rowBreaks count="2" manualBreakCount="2">
    <brk id="19" max="15" man="1"/>
    <brk id="40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="115" zoomScaleNormal="100" zoomScaleSheetLayoutView="115" workbookViewId="0">
      <selection activeCell="P25" sqref="P25"/>
    </sheetView>
  </sheetViews>
  <sheetFormatPr defaultRowHeight="15.75" x14ac:dyDescent="0.25"/>
  <cols>
    <col min="1" max="1" width="5" style="111" bestFit="1" customWidth="1"/>
    <col min="2" max="2" width="22.75" style="109" customWidth="1"/>
    <col min="3" max="3" width="12.875" style="109" customWidth="1"/>
    <col min="4" max="4" width="15.375" style="109" customWidth="1"/>
    <col min="5" max="5" width="10.375" style="109" bestFit="1" customWidth="1"/>
    <col min="6" max="16384" width="9" style="109"/>
  </cols>
  <sheetData>
    <row r="1" spans="1:12" ht="15.75" customHeight="1" x14ac:dyDescent="0.25">
      <c r="A1" s="249" t="s">
        <v>11</v>
      </c>
      <c r="B1" s="249" t="s">
        <v>188</v>
      </c>
      <c r="C1" s="249" t="s">
        <v>189</v>
      </c>
      <c r="D1" s="249" t="s">
        <v>190</v>
      </c>
      <c r="E1" s="249" t="s">
        <v>191</v>
      </c>
      <c r="F1" s="249"/>
      <c r="G1" s="249"/>
      <c r="H1" s="249"/>
      <c r="I1" s="249"/>
      <c r="J1" s="250"/>
    </row>
    <row r="2" spans="1:12" ht="15.75" customHeight="1" x14ac:dyDescent="0.25">
      <c r="A2" s="249"/>
      <c r="B2" s="249"/>
      <c r="C2" s="249"/>
      <c r="D2" s="249"/>
      <c r="E2" s="249" t="s">
        <v>198</v>
      </c>
      <c r="F2" s="249"/>
      <c r="G2" s="249"/>
      <c r="H2" s="249"/>
      <c r="I2" s="249" t="s">
        <v>192</v>
      </c>
      <c r="J2" s="250"/>
    </row>
    <row r="3" spans="1:12" ht="15.75" customHeight="1" x14ac:dyDescent="0.25">
      <c r="A3" s="249"/>
      <c r="B3" s="249"/>
      <c r="C3" s="249"/>
      <c r="D3" s="249"/>
      <c r="E3" s="249" t="s">
        <v>193</v>
      </c>
      <c r="F3" s="249"/>
      <c r="G3" s="249"/>
      <c r="H3" s="249" t="s">
        <v>194</v>
      </c>
      <c r="I3" s="249"/>
      <c r="J3" s="250"/>
    </row>
    <row r="4" spans="1:12" x14ac:dyDescent="0.25">
      <c r="A4" s="249"/>
      <c r="B4" s="249"/>
      <c r="C4" s="249"/>
      <c r="D4" s="249"/>
      <c r="E4" s="101">
        <v>2019</v>
      </c>
      <c r="F4" s="101">
        <v>2020</v>
      </c>
      <c r="G4" s="101">
        <v>2021</v>
      </c>
      <c r="H4" s="249"/>
      <c r="I4" s="249"/>
      <c r="J4" s="250"/>
    </row>
    <row r="5" spans="1:12" ht="60.75" customHeight="1" x14ac:dyDescent="0.25">
      <c r="A5" s="101">
        <v>1</v>
      </c>
      <c r="B5" s="105" t="str">
        <f>'пр 2 к ПП 1'!B14</f>
        <v>Поддержка малого и среднего предпринимательства</v>
      </c>
      <c r="C5" s="102" t="s">
        <v>197</v>
      </c>
      <c r="D5" s="101" t="s">
        <v>199</v>
      </c>
      <c r="E5" s="103">
        <f>'пр 2 к ПП 1'!H14</f>
        <v>100</v>
      </c>
      <c r="F5" s="103">
        <f>'пр 2 к ПП 1'!I14</f>
        <v>100</v>
      </c>
      <c r="G5" s="103">
        <f>'пр 2 к ПП 1'!J14</f>
        <v>100</v>
      </c>
      <c r="H5" s="103">
        <f t="shared" ref="H5:H6" si="0">SUM(E5:G5)</f>
        <v>300</v>
      </c>
      <c r="I5" s="101" t="s">
        <v>195</v>
      </c>
      <c r="J5" s="250"/>
    </row>
    <row r="6" spans="1:12" ht="60.75" customHeight="1" x14ac:dyDescent="0.25">
      <c r="A6" s="101">
        <v>2</v>
      </c>
      <c r="B6" s="105" t="str">
        <f>'пр 2 к ПП 1'!B16</f>
        <v>Поддержка и развитие предпринимательства среди молодежи</v>
      </c>
      <c r="C6" s="102" t="s">
        <v>197</v>
      </c>
      <c r="D6" s="101" t="s">
        <v>199</v>
      </c>
      <c r="E6" s="104">
        <f>'пр 2 к ПП 1'!H16</f>
        <v>25</v>
      </c>
      <c r="F6" s="104">
        <f>'пр 2 к ПП 1'!I16</f>
        <v>25</v>
      </c>
      <c r="G6" s="104">
        <f>'пр 2 к ПП 1'!J16</f>
        <v>25</v>
      </c>
      <c r="H6" s="103">
        <f t="shared" si="0"/>
        <v>75</v>
      </c>
      <c r="I6" s="101" t="s">
        <v>195</v>
      </c>
      <c r="J6" s="250"/>
    </row>
    <row r="7" spans="1:12" x14ac:dyDescent="0.25">
      <c r="A7" s="106"/>
      <c r="B7" s="107" t="s">
        <v>196</v>
      </c>
      <c r="C7" s="106" t="s">
        <v>23</v>
      </c>
      <c r="D7" s="106" t="s">
        <v>23</v>
      </c>
      <c r="E7" s="108">
        <f>E5+E6</f>
        <v>125</v>
      </c>
      <c r="F7" s="108">
        <f t="shared" ref="F7:H7" si="1">F5+F6</f>
        <v>125</v>
      </c>
      <c r="G7" s="108">
        <f t="shared" si="1"/>
        <v>125</v>
      </c>
      <c r="H7" s="108">
        <f t="shared" si="1"/>
        <v>375</v>
      </c>
      <c r="I7" s="106" t="s">
        <v>23</v>
      </c>
      <c r="J7" s="110"/>
    </row>
    <row r="9" spans="1:12" s="112" customFormat="1" x14ac:dyDescent="0.25">
      <c r="A9" s="113"/>
      <c r="E9" s="114">
        <f>'пр 2 к ПП 1'!H17</f>
        <v>125</v>
      </c>
      <c r="F9" s="114">
        <f>'пр 2 к ПП 1'!I17</f>
        <v>125</v>
      </c>
      <c r="G9" s="114">
        <f>'пр 2 к ПП 1'!J17</f>
        <v>125</v>
      </c>
      <c r="H9" s="114">
        <f>'пр 2 к ПП 1'!K17</f>
        <v>375</v>
      </c>
      <c r="K9" s="109"/>
      <c r="L9" s="109"/>
    </row>
    <row r="10" spans="1:12" s="112" customFormat="1" x14ac:dyDescent="0.25">
      <c r="A10" s="113"/>
      <c r="E10" s="115">
        <f>E9-E7</f>
        <v>0</v>
      </c>
      <c r="F10" s="115">
        <f t="shared" ref="F10:H10" si="2">F9-F7</f>
        <v>0</v>
      </c>
      <c r="G10" s="115">
        <f t="shared" si="2"/>
        <v>0</v>
      </c>
      <c r="H10" s="115">
        <f t="shared" si="2"/>
        <v>0</v>
      </c>
      <c r="K10" s="109"/>
      <c r="L10" s="109"/>
    </row>
    <row r="11" spans="1:12" s="112" customFormat="1" x14ac:dyDescent="0.25">
      <c r="A11" s="113"/>
      <c r="E11" s="115"/>
      <c r="F11" s="115"/>
      <c r="G11" s="115"/>
      <c r="H11" s="115"/>
      <c r="K11" s="109"/>
      <c r="L11" s="109"/>
    </row>
  </sheetData>
  <mergeCells count="10">
    <mergeCell ref="A1:A4"/>
    <mergeCell ref="B1:B4"/>
    <mergeCell ref="C1:C4"/>
    <mergeCell ref="D1:D4"/>
    <mergeCell ref="J1:J6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2"/>
  <sheetViews>
    <sheetView view="pageBreakPreview" zoomScaleNormal="100" zoomScaleSheetLayoutView="100" workbookViewId="0">
      <selection activeCell="P25" sqref="P25"/>
    </sheetView>
  </sheetViews>
  <sheetFormatPr defaultRowHeight="15.75" x14ac:dyDescent="0.25"/>
  <cols>
    <col min="1" max="1" width="5" style="111" bestFit="1" customWidth="1"/>
    <col min="2" max="2" width="22.75" style="109" customWidth="1"/>
    <col min="3" max="3" width="12.875" style="109" customWidth="1"/>
    <col min="4" max="4" width="15.375" style="109" customWidth="1"/>
    <col min="5" max="5" width="10.375" style="109" bestFit="1" customWidth="1"/>
    <col min="6" max="16384" width="9" style="109"/>
  </cols>
  <sheetData>
    <row r="1" spans="1:12" ht="15.75" customHeight="1" x14ac:dyDescent="0.25">
      <c r="A1" s="249" t="s">
        <v>11</v>
      </c>
      <c r="B1" s="249" t="s">
        <v>188</v>
      </c>
      <c r="C1" s="249" t="s">
        <v>189</v>
      </c>
      <c r="D1" s="249" t="s">
        <v>190</v>
      </c>
      <c r="E1" s="249" t="s">
        <v>191</v>
      </c>
      <c r="F1" s="249"/>
      <c r="G1" s="249"/>
      <c r="H1" s="249"/>
      <c r="I1" s="249"/>
      <c r="J1" s="250"/>
    </row>
    <row r="2" spans="1:12" ht="15.75" customHeight="1" x14ac:dyDescent="0.25">
      <c r="A2" s="249"/>
      <c r="B2" s="249"/>
      <c r="C2" s="249"/>
      <c r="D2" s="249"/>
      <c r="E2" s="249" t="s">
        <v>198</v>
      </c>
      <c r="F2" s="249"/>
      <c r="G2" s="249"/>
      <c r="H2" s="249"/>
      <c r="I2" s="249" t="s">
        <v>192</v>
      </c>
      <c r="J2" s="250"/>
    </row>
    <row r="3" spans="1:12" ht="15.75" customHeight="1" x14ac:dyDescent="0.25">
      <c r="A3" s="249"/>
      <c r="B3" s="249"/>
      <c r="C3" s="249"/>
      <c r="D3" s="249"/>
      <c r="E3" s="249" t="s">
        <v>193</v>
      </c>
      <c r="F3" s="249"/>
      <c r="G3" s="249"/>
      <c r="H3" s="249" t="s">
        <v>194</v>
      </c>
      <c r="I3" s="249"/>
      <c r="J3" s="250"/>
    </row>
    <row r="4" spans="1:12" x14ac:dyDescent="0.25">
      <c r="A4" s="249"/>
      <c r="B4" s="249"/>
      <c r="C4" s="249"/>
      <c r="D4" s="249"/>
      <c r="E4" s="101">
        <v>2020</v>
      </c>
      <c r="F4" s="101">
        <v>2021</v>
      </c>
      <c r="G4" s="101">
        <v>2022</v>
      </c>
      <c r="H4" s="249"/>
      <c r="I4" s="249"/>
      <c r="J4" s="250"/>
    </row>
    <row r="5" spans="1:12" ht="60.75" customHeight="1" x14ac:dyDescent="0.25">
      <c r="A5" s="101">
        <v>1</v>
      </c>
      <c r="B5" s="105" t="str">
        <f>'пр.2 к ПП 2'!B16</f>
        <v>Предоставление субсидии  на возмещение части затрат производства и реализации сельскохозяйственной продукции</v>
      </c>
      <c r="C5" s="102" t="s">
        <v>197</v>
      </c>
      <c r="D5" s="101" t="s">
        <v>199</v>
      </c>
      <c r="E5" s="103">
        <f>'пр.2 к ПП 2'!H16</f>
        <v>500</v>
      </c>
      <c r="F5" s="103">
        <f>'пр.2 к ПП 2'!I16</f>
        <v>500</v>
      </c>
      <c r="G5" s="103">
        <f>'пр.2 к ПП 2'!J16</f>
        <v>500</v>
      </c>
      <c r="H5" s="103">
        <f t="shared" ref="H5:H7" si="0">SUM(E5:G5)</f>
        <v>1500</v>
      </c>
      <c r="I5" s="101" t="s">
        <v>195</v>
      </c>
      <c r="J5" s="250"/>
    </row>
    <row r="6" spans="1:12" ht="89.25" x14ac:dyDescent="0.25">
      <c r="A6" s="156"/>
      <c r="B6" s="158" t="s">
        <v>220</v>
      </c>
      <c r="C6" s="159"/>
      <c r="D6" s="160"/>
      <c r="E6" s="161">
        <f>'пр.2 к ПП 2'!H17</f>
        <v>0</v>
      </c>
      <c r="F6" s="161">
        <f>'пр.2 к ПП 2'!I17</f>
        <v>0</v>
      </c>
      <c r="G6" s="161">
        <f>'пр.2 к ПП 2'!J17</f>
        <v>0</v>
      </c>
      <c r="H6" s="161">
        <f>SUM(E6:G6)</f>
        <v>0</v>
      </c>
      <c r="I6" s="160"/>
      <c r="J6" s="250"/>
    </row>
    <row r="7" spans="1:12" ht="60.75" customHeight="1" x14ac:dyDescent="0.25">
      <c r="A7" s="101">
        <v>2</v>
      </c>
      <c r="B7" s="105" t="str">
        <f>'пр.2 к ПП 2'!B19</f>
        <v>Предоставление субсидий на возмещение части затрат на приобретение крупно рогатого скота (коров, нетелей) гражданам, ведущим личное подсобное хозяйство на территории Туруханского района</v>
      </c>
      <c r="C7" s="102" t="s">
        <v>197</v>
      </c>
      <c r="D7" s="101" t="s">
        <v>199</v>
      </c>
      <c r="E7" s="104">
        <f>'пр.2 к ПП 2'!H19</f>
        <v>100</v>
      </c>
      <c r="F7" s="104">
        <f>'пр.2 к ПП 2'!I19</f>
        <v>100</v>
      </c>
      <c r="G7" s="104">
        <f>'пр.2 к ПП 2'!J19</f>
        <v>100</v>
      </c>
      <c r="H7" s="103">
        <f t="shared" si="0"/>
        <v>300</v>
      </c>
      <c r="I7" s="101" t="s">
        <v>195</v>
      </c>
      <c r="J7" s="250"/>
    </row>
    <row r="8" spans="1:12" x14ac:dyDescent="0.25">
      <c r="A8" s="106"/>
      <c r="B8" s="107" t="s">
        <v>196</v>
      </c>
      <c r="C8" s="106" t="s">
        <v>23</v>
      </c>
      <c r="D8" s="106" t="s">
        <v>23</v>
      </c>
      <c r="E8" s="108">
        <f>SUM(E5:E7)</f>
        <v>600</v>
      </c>
      <c r="F8" s="108">
        <f t="shared" ref="F8:H8" si="1">SUM(F5:F7)</f>
        <v>600</v>
      </c>
      <c r="G8" s="108">
        <f t="shared" si="1"/>
        <v>600</v>
      </c>
      <c r="H8" s="108">
        <f t="shared" si="1"/>
        <v>1800</v>
      </c>
      <c r="I8" s="106" t="s">
        <v>23</v>
      </c>
      <c r="J8" s="110"/>
    </row>
    <row r="10" spans="1:12" s="112" customFormat="1" x14ac:dyDescent="0.25">
      <c r="A10" s="113"/>
      <c r="E10" s="114">
        <f>'пр.2 к ПП 2'!H20</f>
        <v>600</v>
      </c>
      <c r="F10" s="114">
        <f>'пр.2 к ПП 2'!I20</f>
        <v>600</v>
      </c>
      <c r="G10" s="114">
        <f>'пр.2 к ПП 2'!J20</f>
        <v>600</v>
      </c>
      <c r="H10" s="114">
        <f>'пр.2 к ПП 2'!K20</f>
        <v>1800</v>
      </c>
      <c r="K10" s="109"/>
      <c r="L10" s="109"/>
    </row>
    <row r="11" spans="1:12" s="112" customFormat="1" x14ac:dyDescent="0.25">
      <c r="A11" s="113"/>
      <c r="E11" s="115">
        <f>E10-E8</f>
        <v>0</v>
      </c>
      <c r="F11" s="115">
        <f t="shared" ref="F11:H11" si="2">F10-F8</f>
        <v>0</v>
      </c>
      <c r="G11" s="115">
        <f t="shared" si="2"/>
        <v>0</v>
      </c>
      <c r="H11" s="115">
        <f t="shared" si="2"/>
        <v>0</v>
      </c>
      <c r="K11" s="109"/>
      <c r="L11" s="109"/>
    </row>
    <row r="12" spans="1:12" s="112" customFormat="1" x14ac:dyDescent="0.25">
      <c r="A12" s="113"/>
      <c r="E12" s="115"/>
      <c r="F12" s="115"/>
      <c r="G12" s="115"/>
      <c r="H12" s="115"/>
      <c r="K12" s="109"/>
      <c r="L12" s="109"/>
    </row>
  </sheetData>
  <mergeCells count="10">
    <mergeCell ref="A1:A4"/>
    <mergeCell ref="B1:B4"/>
    <mergeCell ref="C1:C4"/>
    <mergeCell ref="D1:D4"/>
    <mergeCell ref="J1:J7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0"/>
  <sheetViews>
    <sheetView view="pageBreakPreview" zoomScale="130" zoomScaleNormal="100" zoomScaleSheetLayoutView="130" workbookViewId="0">
      <selection activeCell="P25" sqref="P25"/>
    </sheetView>
  </sheetViews>
  <sheetFormatPr defaultRowHeight="15.75" x14ac:dyDescent="0.25"/>
  <cols>
    <col min="1" max="1" width="5" style="111" bestFit="1" customWidth="1"/>
    <col min="2" max="2" width="22.75" style="109" customWidth="1"/>
    <col min="3" max="3" width="12.875" style="109" customWidth="1"/>
    <col min="4" max="4" width="15.375" style="109" customWidth="1"/>
    <col min="5" max="5" width="10.375" style="109" bestFit="1" customWidth="1"/>
    <col min="6" max="16384" width="9" style="109"/>
  </cols>
  <sheetData>
    <row r="1" spans="1:12" ht="15.75" customHeight="1" x14ac:dyDescent="0.25">
      <c r="A1" s="249" t="s">
        <v>11</v>
      </c>
      <c r="B1" s="249" t="s">
        <v>188</v>
      </c>
      <c r="C1" s="249" t="s">
        <v>189</v>
      </c>
      <c r="D1" s="249" t="s">
        <v>190</v>
      </c>
      <c r="E1" s="249" t="s">
        <v>191</v>
      </c>
      <c r="F1" s="249"/>
      <c r="G1" s="249"/>
      <c r="H1" s="249"/>
      <c r="I1" s="249"/>
      <c r="J1" s="250"/>
    </row>
    <row r="2" spans="1:12" ht="15.75" customHeight="1" x14ac:dyDescent="0.25">
      <c r="A2" s="249"/>
      <c r="B2" s="249"/>
      <c r="C2" s="249"/>
      <c r="D2" s="249"/>
      <c r="E2" s="249" t="s">
        <v>198</v>
      </c>
      <c r="F2" s="249"/>
      <c r="G2" s="249"/>
      <c r="H2" s="249"/>
      <c r="I2" s="249" t="s">
        <v>192</v>
      </c>
      <c r="J2" s="250"/>
    </row>
    <row r="3" spans="1:12" ht="15.75" customHeight="1" x14ac:dyDescent="0.25">
      <c r="A3" s="249"/>
      <c r="B3" s="249"/>
      <c r="C3" s="249"/>
      <c r="D3" s="249"/>
      <c r="E3" s="249" t="s">
        <v>193</v>
      </c>
      <c r="F3" s="249"/>
      <c r="G3" s="249"/>
      <c r="H3" s="249" t="s">
        <v>194</v>
      </c>
      <c r="I3" s="249"/>
      <c r="J3" s="250"/>
    </row>
    <row r="4" spans="1:12" x14ac:dyDescent="0.25">
      <c r="A4" s="249"/>
      <c r="B4" s="249"/>
      <c r="C4" s="249"/>
      <c r="D4" s="249"/>
      <c r="E4" s="101">
        <v>2019</v>
      </c>
      <c r="F4" s="101">
        <v>2020</v>
      </c>
      <c r="G4" s="101">
        <v>2021</v>
      </c>
      <c r="H4" s="249"/>
      <c r="I4" s="249"/>
      <c r="J4" s="250"/>
    </row>
    <row r="5" spans="1:12" ht="60.75" customHeight="1" x14ac:dyDescent="0.25">
      <c r="A5" s="101">
        <v>1</v>
      </c>
      <c r="B5" s="105" t="str">
        <f>'пр.2 к ПП 3'!B15</f>
        <v xml:space="preserve">Предоставление субсидий на возмещение части затрат, связанных с транспортировкой основных продуктов питания  </v>
      </c>
      <c r="C5" s="102" t="s">
        <v>197</v>
      </c>
      <c r="D5" s="101" t="s">
        <v>199</v>
      </c>
      <c r="E5" s="103">
        <f>'пр.2 к ПП 3'!H15+'пр.2 к ПП 3'!H16</f>
        <v>100</v>
      </c>
      <c r="F5" s="103">
        <f>'пр.2 к ПП 3'!I15+'пр.2 к ПП 3'!I16</f>
        <v>100</v>
      </c>
      <c r="G5" s="103">
        <f>'пр.2 к ПП 3'!J15+'пр.2 к ПП 3'!J16</f>
        <v>100</v>
      </c>
      <c r="H5" s="103">
        <f t="shared" ref="H5" si="0">SUM(E5:G5)</f>
        <v>300</v>
      </c>
      <c r="I5" s="101" t="s">
        <v>195</v>
      </c>
      <c r="J5" s="250"/>
    </row>
    <row r="6" spans="1:12" x14ac:dyDescent="0.25">
      <c r="A6" s="106"/>
      <c r="B6" s="107" t="s">
        <v>196</v>
      </c>
      <c r="C6" s="106" t="s">
        <v>23</v>
      </c>
      <c r="D6" s="106" t="s">
        <v>23</v>
      </c>
      <c r="E6" s="108">
        <f>E5</f>
        <v>100</v>
      </c>
      <c r="F6" s="108">
        <f t="shared" ref="F6" si="1">F5</f>
        <v>100</v>
      </c>
      <c r="G6" s="108">
        <f t="shared" ref="G6" si="2">G5</f>
        <v>100</v>
      </c>
      <c r="H6" s="108">
        <f t="shared" ref="H6" si="3">H5</f>
        <v>300</v>
      </c>
      <c r="I6" s="106" t="s">
        <v>23</v>
      </c>
      <c r="J6" s="110"/>
    </row>
    <row r="8" spans="1:12" s="112" customFormat="1" x14ac:dyDescent="0.25">
      <c r="A8" s="113"/>
      <c r="E8" s="114">
        <f>'пр.2 к ПП 3'!H17</f>
        <v>100</v>
      </c>
      <c r="F8" s="114">
        <f>'пр.2 к ПП 3'!I17</f>
        <v>100</v>
      </c>
      <c r="G8" s="114">
        <f>'пр.2 к ПП 3'!J17</f>
        <v>100</v>
      </c>
      <c r="H8" s="114">
        <f>'пр.2 к ПП 3'!K17</f>
        <v>300</v>
      </c>
      <c r="K8" s="109"/>
      <c r="L8" s="109"/>
    </row>
    <row r="9" spans="1:12" s="112" customFormat="1" x14ac:dyDescent="0.25">
      <c r="A9" s="113"/>
      <c r="E9" s="115">
        <f>E8-E6</f>
        <v>0</v>
      </c>
      <c r="F9" s="115">
        <f t="shared" ref="F9:H9" si="4">F8-F6</f>
        <v>0</v>
      </c>
      <c r="G9" s="115">
        <f t="shared" si="4"/>
        <v>0</v>
      </c>
      <c r="H9" s="115">
        <f t="shared" si="4"/>
        <v>0</v>
      </c>
      <c r="K9" s="109"/>
      <c r="L9" s="109"/>
    </row>
    <row r="10" spans="1:12" s="112" customFormat="1" x14ac:dyDescent="0.25">
      <c r="A10" s="113"/>
      <c r="E10" s="115"/>
      <c r="F10" s="115"/>
      <c r="G10" s="115"/>
      <c r="H10" s="115"/>
      <c r="K10" s="109"/>
      <c r="L10" s="109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Normal="100" zoomScaleSheetLayoutView="100" workbookViewId="0">
      <selection activeCell="P25" sqref="P25"/>
    </sheetView>
  </sheetViews>
  <sheetFormatPr defaultRowHeight="15.75" x14ac:dyDescent="0.25"/>
  <cols>
    <col min="1" max="1" width="5" style="111" bestFit="1" customWidth="1"/>
    <col min="2" max="2" width="22.75" style="109" customWidth="1"/>
    <col min="3" max="3" width="12.875" style="109" customWidth="1"/>
    <col min="4" max="4" width="15.375" style="109" customWidth="1"/>
    <col min="5" max="5" width="10.375" style="109" bestFit="1" customWidth="1"/>
    <col min="6" max="16384" width="9" style="109"/>
  </cols>
  <sheetData>
    <row r="1" spans="1:12" ht="15.75" customHeight="1" x14ac:dyDescent="0.25">
      <c r="A1" s="249" t="s">
        <v>11</v>
      </c>
      <c r="B1" s="249" t="s">
        <v>188</v>
      </c>
      <c r="C1" s="249" t="s">
        <v>189</v>
      </c>
      <c r="D1" s="249" t="s">
        <v>190</v>
      </c>
      <c r="E1" s="249" t="s">
        <v>191</v>
      </c>
      <c r="F1" s="249"/>
      <c r="G1" s="249"/>
      <c r="H1" s="249"/>
      <c r="I1" s="249"/>
      <c r="J1" s="250"/>
    </row>
    <row r="2" spans="1:12" ht="15.75" customHeight="1" x14ac:dyDescent="0.25">
      <c r="A2" s="249"/>
      <c r="B2" s="249"/>
      <c r="C2" s="249"/>
      <c r="D2" s="249"/>
      <c r="E2" s="249" t="s">
        <v>198</v>
      </c>
      <c r="F2" s="249"/>
      <c r="G2" s="249"/>
      <c r="H2" s="249"/>
      <c r="I2" s="249" t="s">
        <v>192</v>
      </c>
      <c r="J2" s="250"/>
    </row>
    <row r="3" spans="1:12" ht="15.75" customHeight="1" x14ac:dyDescent="0.25">
      <c r="A3" s="249"/>
      <c r="B3" s="249"/>
      <c r="C3" s="249"/>
      <c r="D3" s="249"/>
      <c r="E3" s="249" t="s">
        <v>193</v>
      </c>
      <c r="F3" s="249"/>
      <c r="G3" s="249"/>
      <c r="H3" s="249" t="s">
        <v>194</v>
      </c>
      <c r="I3" s="249"/>
      <c r="J3" s="250"/>
    </row>
    <row r="4" spans="1:12" x14ac:dyDescent="0.25">
      <c r="A4" s="249"/>
      <c r="B4" s="249"/>
      <c r="C4" s="249"/>
      <c r="D4" s="249"/>
      <c r="E4" s="101">
        <v>2019</v>
      </c>
      <c r="F4" s="101">
        <v>2020</v>
      </c>
      <c r="G4" s="101">
        <v>2021</v>
      </c>
      <c r="H4" s="249"/>
      <c r="I4" s="249"/>
      <c r="J4" s="250"/>
    </row>
    <row r="5" spans="1:12" ht="78.75" customHeight="1" x14ac:dyDescent="0.25">
      <c r="A5" s="101">
        <v>1</v>
      </c>
      <c r="B5" s="105" t="str">
        <f>'пр. 2 к ПП 4'!B14</f>
        <v>Предоставление производителям хлеба субсидии на возмещение части затрат, связанных с производством  и реализацией хлеба</v>
      </c>
      <c r="C5" s="102" t="s">
        <v>197</v>
      </c>
      <c r="D5" s="101" t="s">
        <v>199</v>
      </c>
      <c r="E5" s="103">
        <f>'пр. 2 к ПП 4'!H14</f>
        <v>6959.0510000000004</v>
      </c>
      <c r="F5" s="103">
        <f>'пр. 2 к ПП 4'!I14</f>
        <v>6959.0510000000004</v>
      </c>
      <c r="G5" s="103">
        <f>'пр. 2 к ПП 4'!J14</f>
        <v>6959.0510000000004</v>
      </c>
      <c r="H5" s="103">
        <f t="shared" ref="H5" si="0">SUM(E5:G5)</f>
        <v>20877.153000000002</v>
      </c>
      <c r="I5" s="101" t="s">
        <v>195</v>
      </c>
      <c r="J5" s="250"/>
    </row>
    <row r="6" spans="1:12" ht="78.75" customHeight="1" x14ac:dyDescent="0.25">
      <c r="A6" s="156"/>
      <c r="B6" s="158" t="s">
        <v>113</v>
      </c>
      <c r="C6" s="159"/>
      <c r="D6" s="160"/>
      <c r="E6" s="161">
        <f>'пр. 2 к ПП 4'!H15</f>
        <v>0</v>
      </c>
      <c r="F6" s="161">
        <f>'пр. 2 к ПП 4'!I15</f>
        <v>0</v>
      </c>
      <c r="G6" s="161">
        <f>'пр. 2 к ПП 4'!J15</f>
        <v>0</v>
      </c>
      <c r="H6" s="161">
        <f>'пр. 2 к ПП 4'!K15</f>
        <v>0</v>
      </c>
      <c r="I6" s="156"/>
      <c r="J6" s="157"/>
    </row>
    <row r="7" spans="1:12" x14ac:dyDescent="0.25">
      <c r="A7" s="106"/>
      <c r="B7" s="107" t="s">
        <v>196</v>
      </c>
      <c r="C7" s="106" t="s">
        <v>23</v>
      </c>
      <c r="D7" s="106" t="s">
        <v>23</v>
      </c>
      <c r="E7" s="108">
        <f>SUM(E5:E6)</f>
        <v>6959.0510000000004</v>
      </c>
      <c r="F7" s="108">
        <f t="shared" ref="F7:H7" si="1">SUM(F5:F6)</f>
        <v>6959.0510000000004</v>
      </c>
      <c r="G7" s="108">
        <f t="shared" si="1"/>
        <v>6959.0510000000004</v>
      </c>
      <c r="H7" s="108">
        <f t="shared" si="1"/>
        <v>20877.153000000002</v>
      </c>
      <c r="I7" s="106" t="s">
        <v>23</v>
      </c>
      <c r="J7" s="110"/>
    </row>
    <row r="9" spans="1:12" s="112" customFormat="1" x14ac:dyDescent="0.25">
      <c r="A9" s="113"/>
      <c r="E9" s="114">
        <f>'пр. 2 к ПП 4'!H16</f>
        <v>6959.0510000000004</v>
      </c>
      <c r="F9" s="114">
        <f>'пр. 2 к ПП 4'!I16</f>
        <v>6959.0510000000004</v>
      </c>
      <c r="G9" s="114">
        <f>'пр. 2 к ПП 4'!J16</f>
        <v>6959.0510000000004</v>
      </c>
      <c r="H9" s="114">
        <f>'пр. 2 к ПП 4'!K16</f>
        <v>20877.153000000002</v>
      </c>
      <c r="K9" s="109"/>
      <c r="L9" s="109"/>
    </row>
    <row r="10" spans="1:12" s="112" customFormat="1" x14ac:dyDescent="0.25">
      <c r="A10" s="113"/>
      <c r="E10" s="115">
        <f>E9-E7</f>
        <v>0</v>
      </c>
      <c r="F10" s="115">
        <f t="shared" ref="F10:H10" si="2">F9-F7</f>
        <v>0</v>
      </c>
      <c r="G10" s="115">
        <f t="shared" si="2"/>
        <v>0</v>
      </c>
      <c r="H10" s="115">
        <f t="shared" si="2"/>
        <v>0</v>
      </c>
      <c r="K10" s="109"/>
      <c r="L10" s="109"/>
    </row>
    <row r="11" spans="1:12" s="112" customFormat="1" x14ac:dyDescent="0.25">
      <c r="A11" s="113"/>
      <c r="E11" s="115"/>
      <c r="F11" s="115"/>
      <c r="G11" s="115"/>
      <c r="H11" s="115"/>
      <c r="K11" s="109"/>
      <c r="L11" s="109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19"/>
  <sheetViews>
    <sheetView view="pageBreakPreview" topLeftCell="A4" zoomScale="85" zoomScaleNormal="70" zoomScaleSheetLayoutView="85" workbookViewId="0">
      <selection activeCell="G16" sqref="G16"/>
    </sheetView>
  </sheetViews>
  <sheetFormatPr defaultRowHeight="15.75" outlineLevelRow="1" x14ac:dyDescent="0.25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8" width="12.75" style="1" customWidth="1"/>
    <col min="9" max="16384" width="9" style="1"/>
  </cols>
  <sheetData>
    <row r="1" spans="1:8" ht="77.25" hidden="1" customHeight="1" outlineLevel="1" x14ac:dyDescent="0.25">
      <c r="E1" s="181" t="s">
        <v>211</v>
      </c>
      <c r="F1" s="181"/>
      <c r="G1" s="181"/>
      <c r="H1" s="181"/>
    </row>
    <row r="2" spans="1:8" hidden="1" outlineLevel="1" x14ac:dyDescent="0.25"/>
    <row r="3" spans="1:8" hidden="1" outlineLevel="1" x14ac:dyDescent="0.25"/>
    <row r="4" spans="1:8" ht="85.5" customHeight="1" collapsed="1" x14ac:dyDescent="0.25">
      <c r="E4" s="196" t="s">
        <v>156</v>
      </c>
      <c r="F4" s="196"/>
      <c r="G4" s="196"/>
      <c r="H4" s="196"/>
    </row>
    <row r="5" spans="1:8" x14ac:dyDescent="0.25">
      <c r="A5" s="25"/>
    </row>
    <row r="6" spans="1:8" x14ac:dyDescent="0.25">
      <c r="A6" s="185" t="s">
        <v>1</v>
      </c>
      <c r="B6" s="185"/>
      <c r="C6" s="185"/>
      <c r="D6" s="185"/>
      <c r="E6" s="185"/>
      <c r="F6" s="185"/>
      <c r="G6" s="185"/>
      <c r="H6" s="185"/>
    </row>
    <row r="7" spans="1:8" ht="21.75" customHeight="1" x14ac:dyDescent="0.25">
      <c r="A7" s="186" t="s">
        <v>76</v>
      </c>
      <c r="B7" s="186"/>
      <c r="C7" s="186"/>
      <c r="D7" s="186"/>
      <c r="E7" s="186"/>
      <c r="F7" s="186"/>
      <c r="G7" s="186"/>
      <c r="H7" s="186"/>
    </row>
    <row r="8" spans="1:8" x14ac:dyDescent="0.25">
      <c r="A8" s="25"/>
    </row>
    <row r="9" spans="1:8" x14ac:dyDescent="0.25">
      <c r="A9" s="187" t="s">
        <v>11</v>
      </c>
      <c r="B9" s="187" t="s">
        <v>33</v>
      </c>
      <c r="C9" s="187" t="s">
        <v>2</v>
      </c>
      <c r="D9" s="187" t="s">
        <v>34</v>
      </c>
      <c r="E9" s="187" t="s">
        <v>35</v>
      </c>
      <c r="F9" s="187"/>
      <c r="G9" s="187"/>
      <c r="H9" s="187"/>
    </row>
    <row r="10" spans="1:8" x14ac:dyDescent="0.25">
      <c r="A10" s="187"/>
      <c r="B10" s="187"/>
      <c r="C10" s="187"/>
      <c r="D10" s="187"/>
      <c r="E10" s="97">
        <v>2019</v>
      </c>
      <c r="F10" s="97">
        <v>2020</v>
      </c>
      <c r="G10" s="97">
        <v>2021</v>
      </c>
      <c r="H10" s="97">
        <v>2022</v>
      </c>
    </row>
    <row r="11" spans="1:8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x14ac:dyDescent="0.25">
      <c r="A12" s="193" t="s">
        <v>42</v>
      </c>
      <c r="B12" s="194"/>
      <c r="C12" s="194"/>
      <c r="D12" s="194"/>
      <c r="E12" s="194"/>
      <c r="F12" s="194"/>
      <c r="G12" s="194"/>
      <c r="H12" s="195"/>
    </row>
    <row r="13" spans="1:8" x14ac:dyDescent="0.25">
      <c r="A13" s="65">
        <v>1</v>
      </c>
      <c r="B13" s="190" t="s">
        <v>83</v>
      </c>
      <c r="C13" s="191"/>
      <c r="D13" s="191"/>
      <c r="E13" s="191"/>
      <c r="F13" s="191"/>
      <c r="G13" s="191"/>
      <c r="H13" s="192"/>
    </row>
    <row r="14" spans="1:8" ht="47.25" x14ac:dyDescent="0.25">
      <c r="A14" s="19" t="s">
        <v>3</v>
      </c>
      <c r="B14" s="18" t="s">
        <v>45</v>
      </c>
      <c r="C14" s="19" t="s">
        <v>44</v>
      </c>
      <c r="D14" s="18" t="s">
        <v>73</v>
      </c>
      <c r="E14" s="19">
        <v>0</v>
      </c>
      <c r="F14" s="19">
        <v>1</v>
      </c>
      <c r="G14" s="19">
        <f>F14</f>
        <v>1</v>
      </c>
      <c r="H14" s="19">
        <f>G14</f>
        <v>1</v>
      </c>
    </row>
    <row r="15" spans="1:8" ht="63" x14ac:dyDescent="0.25">
      <c r="A15" s="19" t="s">
        <v>78</v>
      </c>
      <c r="B15" s="18" t="s">
        <v>46</v>
      </c>
      <c r="C15" s="19" t="s">
        <v>44</v>
      </c>
      <c r="D15" s="18" t="s">
        <v>73</v>
      </c>
      <c r="E15" s="19">
        <v>0</v>
      </c>
      <c r="F15" s="19">
        <v>0</v>
      </c>
      <c r="G15" s="19">
        <f t="shared" ref="G15:H15" si="0">F15</f>
        <v>0</v>
      </c>
      <c r="H15" s="19">
        <f t="shared" si="0"/>
        <v>0</v>
      </c>
    </row>
    <row r="16" spans="1:8" ht="78.75" x14ac:dyDescent="0.25">
      <c r="A16" s="19" t="s">
        <v>79</v>
      </c>
      <c r="B16" s="126" t="s">
        <v>47</v>
      </c>
      <c r="C16" s="19" t="s">
        <v>44</v>
      </c>
      <c r="D16" s="126" t="s">
        <v>73</v>
      </c>
      <c r="E16" s="19">
        <v>0</v>
      </c>
      <c r="F16" s="19">
        <v>1</v>
      </c>
      <c r="G16" s="19">
        <f t="shared" ref="G16:H18" si="1">F16</f>
        <v>1</v>
      </c>
      <c r="H16" s="19">
        <f t="shared" si="1"/>
        <v>1</v>
      </c>
    </row>
    <row r="17" spans="1:8" s="100" customFormat="1" x14ac:dyDescent="0.25">
      <c r="A17" s="65">
        <v>2</v>
      </c>
      <c r="B17" s="190" t="s">
        <v>157</v>
      </c>
      <c r="C17" s="191"/>
      <c r="D17" s="191"/>
      <c r="E17" s="191"/>
      <c r="F17" s="191"/>
      <c r="G17" s="191"/>
      <c r="H17" s="192"/>
    </row>
    <row r="18" spans="1:8" s="100" customFormat="1" ht="47.25" x14ac:dyDescent="0.25">
      <c r="A18" s="127" t="s">
        <v>50</v>
      </c>
      <c r="B18" s="126" t="s">
        <v>75</v>
      </c>
      <c r="C18" s="125" t="s">
        <v>49</v>
      </c>
      <c r="D18" s="126" t="s">
        <v>73</v>
      </c>
      <c r="E18" s="145">
        <v>0</v>
      </c>
      <c r="F18" s="19">
        <v>2</v>
      </c>
      <c r="G18" s="19">
        <v>2</v>
      </c>
      <c r="H18" s="19">
        <f t="shared" si="1"/>
        <v>2</v>
      </c>
    </row>
    <row r="19" spans="1:8" x14ac:dyDescent="0.25">
      <c r="E19" s="1" t="s">
        <v>209</v>
      </c>
    </row>
  </sheetData>
  <mergeCells count="12">
    <mergeCell ref="E1:H1"/>
    <mergeCell ref="B13:H13"/>
    <mergeCell ref="A12:H12"/>
    <mergeCell ref="B17:H17"/>
    <mergeCell ref="E4:H4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59055118110236227" header="0.31496062992125984" footer="0.31496062992125984"/>
  <pageSetup paperSize="9" scale="90" firstPageNumber="25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7"/>
  <sheetViews>
    <sheetView view="pageBreakPreview" topLeftCell="A4" zoomScale="50" zoomScaleNormal="50" zoomScaleSheetLayoutView="50" workbookViewId="0">
      <selection activeCell="B14" sqref="B14"/>
    </sheetView>
  </sheetViews>
  <sheetFormatPr defaultRowHeight="18.75" outlineLevelRow="1" x14ac:dyDescent="0.3"/>
  <cols>
    <col min="1" max="1" width="4.75" style="8" customWidth="1"/>
    <col min="2" max="2" width="26.25" style="8" customWidth="1"/>
    <col min="3" max="3" width="25.125" style="8" customWidth="1"/>
    <col min="4" max="5" width="7.375" style="8" customWidth="1"/>
    <col min="6" max="6" width="11.75" style="8" customWidth="1"/>
    <col min="7" max="7" width="8.5" style="8" customWidth="1"/>
    <col min="8" max="8" width="12" style="8" customWidth="1"/>
    <col min="9" max="10" width="11.125" style="8" customWidth="1"/>
    <col min="11" max="11" width="19" style="8" customWidth="1"/>
    <col min="12" max="12" width="34.75" style="8" customWidth="1"/>
    <col min="13" max="16384" width="9" style="8"/>
  </cols>
  <sheetData>
    <row r="1" spans="1:12" ht="73.5" hidden="1" customHeight="1" outlineLevel="1" x14ac:dyDescent="0.3">
      <c r="K1" s="181" t="s">
        <v>187</v>
      </c>
      <c r="L1" s="181"/>
    </row>
    <row r="2" spans="1:12" hidden="1" outlineLevel="1" x14ac:dyDescent="0.3"/>
    <row r="3" spans="1:12" hidden="1" outlineLevel="1" x14ac:dyDescent="0.3"/>
    <row r="4" spans="1:12" ht="102.75" customHeight="1" collapsed="1" x14ac:dyDescent="0.3">
      <c r="K4" s="197" t="s">
        <v>155</v>
      </c>
      <c r="L4" s="197"/>
    </row>
    <row r="5" spans="1:12" x14ac:dyDescent="0.3">
      <c r="A5" s="2"/>
    </row>
    <row r="6" spans="1:12" x14ac:dyDescent="0.3">
      <c r="A6" s="201" t="s">
        <v>1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12" x14ac:dyDescent="0.3">
      <c r="A7" s="201" t="s">
        <v>77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x14ac:dyDescent="0.3">
      <c r="A8" s="2"/>
    </row>
    <row r="9" spans="1:12" ht="33.75" customHeight="1" x14ac:dyDescent="0.3">
      <c r="A9" s="187" t="s">
        <v>11</v>
      </c>
      <c r="B9" s="187" t="s">
        <v>37</v>
      </c>
      <c r="C9" s="187" t="s">
        <v>18</v>
      </c>
      <c r="D9" s="187" t="s">
        <v>16</v>
      </c>
      <c r="E9" s="187"/>
      <c r="F9" s="187"/>
      <c r="G9" s="187"/>
      <c r="H9" s="187" t="s">
        <v>38</v>
      </c>
      <c r="I9" s="187"/>
      <c r="J9" s="187"/>
      <c r="K9" s="187"/>
      <c r="L9" s="187" t="s">
        <v>39</v>
      </c>
    </row>
    <row r="10" spans="1:12" ht="79.5" customHeight="1" x14ac:dyDescent="0.3">
      <c r="A10" s="187"/>
      <c r="B10" s="187"/>
      <c r="C10" s="187"/>
      <c r="D10" s="3" t="s">
        <v>18</v>
      </c>
      <c r="E10" s="3" t="s">
        <v>19</v>
      </c>
      <c r="F10" s="3" t="s">
        <v>20</v>
      </c>
      <c r="G10" s="3" t="s">
        <v>21</v>
      </c>
      <c r="H10" s="58">
        <f>'пр 1 к ПП 1'!F10</f>
        <v>2020</v>
      </c>
      <c r="I10" s="97">
        <f>'пр 1 к ПП 1'!G10</f>
        <v>2021</v>
      </c>
      <c r="J10" s="97">
        <f>'пр 1 к ПП 1'!H10</f>
        <v>2022</v>
      </c>
      <c r="K10" s="3" t="s">
        <v>40</v>
      </c>
      <c r="L10" s="187"/>
    </row>
    <row r="11" spans="1:12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ht="18.75" customHeight="1" x14ac:dyDescent="0.3">
      <c r="A12" s="198" t="s">
        <v>84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200"/>
    </row>
    <row r="13" spans="1:12" x14ac:dyDescent="0.3">
      <c r="A13" s="62" t="s">
        <v>70</v>
      </c>
      <c r="B13" s="190" t="s">
        <v>83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2"/>
    </row>
    <row r="14" spans="1:12" ht="63" x14ac:dyDescent="0.3">
      <c r="A14" s="12" t="s">
        <v>3</v>
      </c>
      <c r="B14" s="98" t="s">
        <v>80</v>
      </c>
      <c r="C14" s="98" t="s">
        <v>73</v>
      </c>
      <c r="D14" s="99">
        <v>241</v>
      </c>
      <c r="E14" s="27" t="s">
        <v>81</v>
      </c>
      <c r="F14" s="116" t="s">
        <v>82</v>
      </c>
      <c r="G14" s="116" t="s">
        <v>186</v>
      </c>
      <c r="H14" s="128">
        <v>100</v>
      </c>
      <c r="I14" s="99">
        <v>100</v>
      </c>
      <c r="J14" s="99">
        <v>100</v>
      </c>
      <c r="K14" s="99">
        <f>H14+I14+J14</f>
        <v>300</v>
      </c>
      <c r="L14" s="98" t="s">
        <v>207</v>
      </c>
    </row>
    <row r="15" spans="1:12" ht="18.75" customHeight="1" x14ac:dyDescent="0.3">
      <c r="A15" s="62">
        <v>2</v>
      </c>
      <c r="B15" s="190" t="s">
        <v>85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2"/>
    </row>
    <row r="16" spans="1:12" ht="94.5" x14ac:dyDescent="0.3">
      <c r="A16" s="12" t="s">
        <v>50</v>
      </c>
      <c r="B16" s="98" t="s">
        <v>86</v>
      </c>
      <c r="C16" s="98" t="s">
        <v>87</v>
      </c>
      <c r="D16" s="99">
        <v>244</v>
      </c>
      <c r="E16" s="27" t="s">
        <v>81</v>
      </c>
      <c r="F16" s="27" t="s">
        <v>82</v>
      </c>
      <c r="G16" s="99">
        <v>811</v>
      </c>
      <c r="H16" s="99">
        <v>25</v>
      </c>
      <c r="I16" s="99">
        <v>25</v>
      </c>
      <c r="J16" s="99">
        <v>25</v>
      </c>
      <c r="K16" s="99">
        <f>H16+I16+J16</f>
        <v>75</v>
      </c>
      <c r="L16" s="98" t="s">
        <v>208</v>
      </c>
    </row>
    <row r="17" spans="1:12" x14ac:dyDescent="0.3">
      <c r="A17" s="63"/>
      <c r="B17" s="63" t="s">
        <v>41</v>
      </c>
      <c r="C17" s="63"/>
      <c r="D17" s="63"/>
      <c r="E17" s="63"/>
      <c r="F17" s="63"/>
      <c r="G17" s="63"/>
      <c r="H17" s="64">
        <f>H16+H14</f>
        <v>125</v>
      </c>
      <c r="I17" s="64">
        <f t="shared" ref="I17:K17" si="0">I16+I14</f>
        <v>125</v>
      </c>
      <c r="J17" s="64">
        <f t="shared" si="0"/>
        <v>125</v>
      </c>
      <c r="K17" s="64">
        <f t="shared" si="0"/>
        <v>375</v>
      </c>
      <c r="L17" s="63"/>
    </row>
  </sheetData>
  <mergeCells count="13">
    <mergeCell ref="K1:L1"/>
    <mergeCell ref="B13:L13"/>
    <mergeCell ref="B15:L15"/>
    <mergeCell ref="K4:L4"/>
    <mergeCell ref="A12:L12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8740157480314965" right="0.78740157480314965" top="1.1811023622047245" bottom="0.59055118110236227" header="0.31496062992125984" footer="0.31496062992125984"/>
  <pageSetup paperSize="9" scale="67" firstPageNumber="25" fitToHeight="0" orientation="landscape" useFirstPageNumber="1" r:id="rId1"/>
  <headerFooter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7"/>
  <sheetViews>
    <sheetView view="pageBreakPreview" topLeftCell="A4" zoomScale="60" zoomScaleNormal="100" workbookViewId="0">
      <selection activeCell="H25" sqref="H25"/>
    </sheetView>
  </sheetViews>
  <sheetFormatPr defaultRowHeight="15.75" outlineLevelRow="1" x14ac:dyDescent="0.25"/>
  <cols>
    <col min="1" max="1" width="9" style="1"/>
    <col min="2" max="2" width="42.37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2" hidden="1" customHeight="1" outlineLevel="1" x14ac:dyDescent="0.25">
      <c r="F1" s="181" t="s">
        <v>212</v>
      </c>
      <c r="G1" s="181"/>
      <c r="H1" s="181"/>
    </row>
    <row r="2" spans="1:8" hidden="1" outlineLevel="1" x14ac:dyDescent="0.25"/>
    <row r="3" spans="1:8" hidden="1" outlineLevel="1" x14ac:dyDescent="0.25"/>
    <row r="4" spans="1:8" ht="93" customHeight="1" collapsed="1" x14ac:dyDescent="0.25">
      <c r="F4" s="196" t="s">
        <v>154</v>
      </c>
      <c r="G4" s="196"/>
      <c r="H4" s="196"/>
    </row>
    <row r="5" spans="1:8" x14ac:dyDescent="0.25">
      <c r="A5" s="15"/>
    </row>
    <row r="6" spans="1:8" x14ac:dyDescent="0.25">
      <c r="A6" s="25"/>
    </row>
    <row r="7" spans="1:8" x14ac:dyDescent="0.25">
      <c r="A7" s="185" t="s">
        <v>1</v>
      </c>
      <c r="B7" s="185"/>
      <c r="C7" s="185"/>
      <c r="D7" s="185"/>
      <c r="E7" s="185"/>
      <c r="F7" s="185"/>
      <c r="G7" s="185"/>
      <c r="H7" s="185"/>
    </row>
    <row r="8" spans="1:8" ht="40.5" customHeight="1" x14ac:dyDescent="0.25">
      <c r="A8" s="186" t="s">
        <v>88</v>
      </c>
      <c r="B8" s="186"/>
      <c r="C8" s="186"/>
      <c r="D8" s="186"/>
      <c r="E8" s="186"/>
      <c r="F8" s="186"/>
      <c r="G8" s="186"/>
      <c r="H8" s="186"/>
    </row>
    <row r="9" spans="1:8" x14ac:dyDescent="0.25">
      <c r="A9" s="25"/>
    </row>
    <row r="10" spans="1:8" x14ac:dyDescent="0.25">
      <c r="A10" s="187" t="s">
        <v>11</v>
      </c>
      <c r="B10" s="187" t="s">
        <v>33</v>
      </c>
      <c r="C10" s="187" t="s">
        <v>2</v>
      </c>
      <c r="D10" s="187" t="s">
        <v>34</v>
      </c>
      <c r="E10" s="187" t="s">
        <v>35</v>
      </c>
      <c r="F10" s="187"/>
      <c r="G10" s="187"/>
      <c r="H10" s="187"/>
    </row>
    <row r="11" spans="1:8" x14ac:dyDescent="0.25">
      <c r="A11" s="187"/>
      <c r="B11" s="187"/>
      <c r="C11" s="187"/>
      <c r="D11" s="187"/>
      <c r="E11" s="14">
        <f>'пр 1 к ПП 1'!E10</f>
        <v>2019</v>
      </c>
      <c r="F11" s="14">
        <f>'пр 1 к ПП 1'!F10</f>
        <v>2020</v>
      </c>
      <c r="G11" s="14">
        <f>'пр 1 к ПП 1'!G10</f>
        <v>2021</v>
      </c>
      <c r="H11" s="14">
        <f>'пр 1 к ПП 1'!H10</f>
        <v>2022</v>
      </c>
    </row>
    <row r="12" spans="1:8" x14ac:dyDescent="0.25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</row>
    <row r="13" spans="1:8" ht="34.5" customHeight="1" x14ac:dyDescent="0.25">
      <c r="A13" s="202" t="s">
        <v>89</v>
      </c>
      <c r="B13" s="203"/>
      <c r="C13" s="203"/>
      <c r="D13" s="203"/>
      <c r="E13" s="203"/>
      <c r="F13" s="203"/>
      <c r="G13" s="203"/>
      <c r="H13" s="204"/>
    </row>
    <row r="14" spans="1:8" x14ac:dyDescent="0.25">
      <c r="A14" s="13" t="s">
        <v>71</v>
      </c>
      <c r="B14" s="202" t="s">
        <v>90</v>
      </c>
      <c r="C14" s="203"/>
      <c r="D14" s="203"/>
      <c r="E14" s="203"/>
      <c r="F14" s="203"/>
      <c r="G14" s="203"/>
      <c r="H14" s="204"/>
    </row>
    <row r="15" spans="1:8" ht="63" customHeight="1" x14ac:dyDescent="0.25">
      <c r="A15" s="24">
        <v>1</v>
      </c>
      <c r="B15" s="76" t="str">
        <f>'[1]пр к пасп'!B19</f>
        <v>Индекс производства, к соответствующему периоду предыдущего года (по всем категориям хозяйств)</v>
      </c>
      <c r="C15" s="77" t="s">
        <v>54</v>
      </c>
      <c r="D15" s="117" t="s">
        <v>206</v>
      </c>
      <c r="E15" s="146">
        <v>102.3</v>
      </c>
      <c r="F15" s="94">
        <v>100.4</v>
      </c>
      <c r="G15" s="94">
        <v>100.8</v>
      </c>
      <c r="H15" s="94">
        <v>100.9</v>
      </c>
    </row>
    <row r="16" spans="1:8" x14ac:dyDescent="0.25">
      <c r="A16" s="12" t="s">
        <v>72</v>
      </c>
      <c r="B16" s="205" t="s">
        <v>92</v>
      </c>
      <c r="C16" s="206"/>
      <c r="D16" s="206"/>
      <c r="E16" s="206"/>
      <c r="F16" s="206"/>
      <c r="G16" s="206"/>
      <c r="H16" s="207"/>
    </row>
    <row r="17" spans="1:8" ht="78.75" x14ac:dyDescent="0.25">
      <c r="A17" s="24">
        <v>2</v>
      </c>
      <c r="B17" s="76" t="s">
        <v>185</v>
      </c>
      <c r="C17" s="77" t="s">
        <v>44</v>
      </c>
      <c r="D17" s="77" t="s">
        <v>73</v>
      </c>
      <c r="E17" s="78" t="str">
        <f>'пр к пасп'!I19</f>
        <v>-</v>
      </c>
      <c r="F17" s="78" t="str">
        <f>'пр к пасп'!J19</f>
        <v>-</v>
      </c>
      <c r="G17" s="78">
        <f>'пр к пасп'!K19</f>
        <v>3</v>
      </c>
      <c r="H17" s="78">
        <f>'пр к пасп'!L19</f>
        <v>3</v>
      </c>
    </row>
  </sheetData>
  <mergeCells count="12">
    <mergeCell ref="F1:H1"/>
    <mergeCell ref="F4:H4"/>
    <mergeCell ref="A13:H13"/>
    <mergeCell ref="B14:H14"/>
    <mergeCell ref="B16:H16"/>
    <mergeCell ref="A7:H7"/>
    <mergeCell ref="A8:H8"/>
    <mergeCell ref="A10:A11"/>
    <mergeCell ref="B10:B11"/>
    <mergeCell ref="C10:C11"/>
    <mergeCell ref="D10:D11"/>
    <mergeCell ref="E10:H10"/>
  </mergeCells>
  <pageMargins left="0.19685039370078741" right="0.19685039370078741" top="1.1811023622047245" bottom="0.59055118110236227" header="0.31496062992125984" footer="0.31496062992125984"/>
  <pageSetup paperSize="9" firstPageNumber="30" orientation="landscape" useFirstPageNumber="1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20"/>
  <sheetViews>
    <sheetView tabSelected="1" view="pageBreakPreview" topLeftCell="A8" zoomScale="70" zoomScaleNormal="75" zoomScaleSheetLayoutView="70" workbookViewId="0">
      <selection activeCell="F17" sqref="F17"/>
    </sheetView>
  </sheetViews>
  <sheetFormatPr defaultRowHeight="19.5" customHeight="1" outlineLevelRow="1" x14ac:dyDescent="0.3"/>
  <cols>
    <col min="1" max="1" width="4.75" style="8" customWidth="1"/>
    <col min="2" max="2" width="35" style="8" customWidth="1"/>
    <col min="3" max="3" width="15.125" style="8" customWidth="1"/>
    <col min="4" max="5" width="7.375" style="8" customWidth="1"/>
    <col min="6" max="6" width="12.75" style="8" customWidth="1"/>
    <col min="7" max="7" width="5.75" style="8" customWidth="1"/>
    <col min="8" max="8" width="12" style="8" customWidth="1"/>
    <col min="9" max="9" width="9.5" style="8" customWidth="1"/>
    <col min="10" max="10" width="9.125" style="8" customWidth="1"/>
    <col min="11" max="11" width="14" style="8" customWidth="1"/>
    <col min="12" max="12" width="34.375" style="8" customWidth="1"/>
    <col min="13" max="16384" width="9" style="8"/>
  </cols>
  <sheetData>
    <row r="1" spans="1:12" ht="81.75" hidden="1" customHeight="1" outlineLevel="1" x14ac:dyDescent="0.3">
      <c r="K1" s="208" t="s">
        <v>222</v>
      </c>
      <c r="L1" s="208"/>
    </row>
    <row r="2" spans="1:12" ht="19.5" hidden="1" customHeight="1" outlineLevel="1" x14ac:dyDescent="0.3"/>
    <row r="3" spans="1:12" ht="19.5" hidden="1" customHeight="1" outlineLevel="1" x14ac:dyDescent="0.3"/>
    <row r="4" spans="1:12" ht="19.5" hidden="1" customHeight="1" outlineLevel="1" x14ac:dyDescent="0.3"/>
    <row r="5" spans="1:12" ht="107.25" customHeight="1" collapsed="1" x14ac:dyDescent="0.3">
      <c r="K5" s="197" t="s">
        <v>153</v>
      </c>
      <c r="L5" s="209"/>
    </row>
    <row r="6" spans="1:12" ht="19.5" customHeight="1" x14ac:dyDescent="0.3">
      <c r="K6" s="11"/>
    </row>
    <row r="7" spans="1:12" ht="19.5" customHeight="1" x14ac:dyDescent="0.3">
      <c r="A7" s="2"/>
    </row>
    <row r="8" spans="1:12" ht="19.5" customHeight="1" x14ac:dyDescent="0.3">
      <c r="A8" s="201" t="s">
        <v>1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1:12" ht="19.5" customHeight="1" x14ac:dyDescent="0.3">
      <c r="A9" s="210" t="s">
        <v>93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</row>
    <row r="10" spans="1:12" ht="19.5" customHeight="1" x14ac:dyDescent="0.3">
      <c r="A10" s="2"/>
    </row>
    <row r="11" spans="1:12" ht="52.5" customHeight="1" x14ac:dyDescent="0.3">
      <c r="A11" s="187" t="s">
        <v>11</v>
      </c>
      <c r="B11" s="187" t="s">
        <v>37</v>
      </c>
      <c r="C11" s="187" t="s">
        <v>18</v>
      </c>
      <c r="D11" s="187" t="s">
        <v>16</v>
      </c>
      <c r="E11" s="187"/>
      <c r="F11" s="187"/>
      <c r="G11" s="187"/>
      <c r="H11" s="187" t="s">
        <v>38</v>
      </c>
      <c r="I11" s="187"/>
      <c r="J11" s="187"/>
      <c r="K11" s="187"/>
      <c r="L11" s="187" t="s">
        <v>39</v>
      </c>
    </row>
    <row r="12" spans="1:12" ht="105.75" customHeight="1" x14ac:dyDescent="0.3">
      <c r="A12" s="187"/>
      <c r="B12" s="187"/>
      <c r="C12" s="187"/>
      <c r="D12" s="91" t="s">
        <v>18</v>
      </c>
      <c r="E12" s="91" t="s">
        <v>19</v>
      </c>
      <c r="F12" s="91" t="s">
        <v>20</v>
      </c>
      <c r="G12" s="91" t="s">
        <v>21</v>
      </c>
      <c r="H12" s="91">
        <f>'пр 2 к ПП 1'!H10</f>
        <v>2020</v>
      </c>
      <c r="I12" s="97">
        <f>'пр 2 к ПП 1'!I10</f>
        <v>2021</v>
      </c>
      <c r="J12" s="97">
        <f>'пр 2 к ПП 1'!J10</f>
        <v>2022</v>
      </c>
      <c r="K12" s="91" t="s">
        <v>40</v>
      </c>
      <c r="L12" s="187"/>
    </row>
    <row r="13" spans="1:12" ht="19.5" customHeight="1" x14ac:dyDescent="0.3">
      <c r="A13" s="91">
        <v>1</v>
      </c>
      <c r="B13" s="91">
        <v>2</v>
      </c>
      <c r="C13" s="91">
        <v>3</v>
      </c>
      <c r="D13" s="91">
        <v>4</v>
      </c>
      <c r="E13" s="91">
        <v>5</v>
      </c>
      <c r="F13" s="91">
        <v>6</v>
      </c>
      <c r="G13" s="91">
        <v>7</v>
      </c>
      <c r="H13" s="91">
        <v>8</v>
      </c>
      <c r="I13" s="91">
        <v>9</v>
      </c>
      <c r="J13" s="91">
        <v>10</v>
      </c>
      <c r="K13" s="91">
        <v>11</v>
      </c>
      <c r="L13" s="91">
        <v>12</v>
      </c>
    </row>
    <row r="14" spans="1:12" ht="19.5" customHeight="1" x14ac:dyDescent="0.3">
      <c r="A14" s="202" t="s">
        <v>95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4"/>
    </row>
    <row r="15" spans="1:12" ht="47.25" customHeight="1" x14ac:dyDescent="0.3">
      <c r="A15" s="90"/>
      <c r="B15" s="202" t="s">
        <v>96</v>
      </c>
      <c r="C15" s="203"/>
      <c r="D15" s="203"/>
      <c r="E15" s="203"/>
      <c r="F15" s="203"/>
      <c r="G15" s="204"/>
      <c r="H15" s="90"/>
      <c r="I15" s="90"/>
      <c r="J15" s="90"/>
      <c r="K15" s="90"/>
      <c r="L15" s="90"/>
    </row>
    <row r="16" spans="1:12" ht="108.75" customHeight="1" x14ac:dyDescent="0.3">
      <c r="A16" s="90"/>
      <c r="B16" s="90" t="s">
        <v>94</v>
      </c>
      <c r="C16" s="92" t="s">
        <v>73</v>
      </c>
      <c r="D16" s="27">
        <v>241</v>
      </c>
      <c r="E16" s="27" t="s">
        <v>97</v>
      </c>
      <c r="F16" s="27" t="s">
        <v>98</v>
      </c>
      <c r="G16" s="27" t="s">
        <v>186</v>
      </c>
      <c r="H16" s="129">
        <v>500</v>
      </c>
      <c r="I16" s="31">
        <v>500</v>
      </c>
      <c r="J16" s="31">
        <v>500</v>
      </c>
      <c r="K16" s="31">
        <f>H16+I16+J16</f>
        <v>1500</v>
      </c>
      <c r="L16" s="90" t="s">
        <v>136</v>
      </c>
    </row>
    <row r="17" spans="1:12" ht="108.75" customHeight="1" x14ac:dyDescent="0.3">
      <c r="A17" s="155"/>
      <c r="B17" s="67" t="s">
        <v>220</v>
      </c>
      <c r="C17" s="163" t="str">
        <f>C16</f>
        <v>Администрация Туруханского района</v>
      </c>
      <c r="D17" s="164" t="s">
        <v>221</v>
      </c>
      <c r="E17" s="164" t="s">
        <v>97</v>
      </c>
      <c r="F17" s="164" t="s">
        <v>226</v>
      </c>
      <c r="G17" s="164" t="s">
        <v>186</v>
      </c>
      <c r="H17" s="87">
        <v>0</v>
      </c>
      <c r="I17" s="87">
        <v>0</v>
      </c>
      <c r="J17" s="87">
        <v>0</v>
      </c>
      <c r="K17" s="87">
        <f>SUM(H17:J17)</f>
        <v>0</v>
      </c>
      <c r="L17" s="67" t="s">
        <v>228</v>
      </c>
    </row>
    <row r="18" spans="1:12" ht="19.5" customHeight="1" x14ac:dyDescent="0.3">
      <c r="A18" s="90"/>
      <c r="B18" s="202" t="s">
        <v>91</v>
      </c>
      <c r="C18" s="203"/>
      <c r="D18" s="203"/>
      <c r="E18" s="203"/>
      <c r="F18" s="203"/>
      <c r="G18" s="204"/>
      <c r="H18" s="129"/>
      <c r="I18" s="168"/>
      <c r="J18" s="168"/>
      <c r="K18" s="168"/>
      <c r="L18" s="90"/>
    </row>
    <row r="19" spans="1:12" ht="109.5" customHeight="1" x14ac:dyDescent="0.3">
      <c r="A19" s="90"/>
      <c r="B19" s="92" t="s">
        <v>200</v>
      </c>
      <c r="C19" s="92" t="s">
        <v>73</v>
      </c>
      <c r="D19" s="27">
        <v>241</v>
      </c>
      <c r="E19" s="27" t="s">
        <v>97</v>
      </c>
      <c r="F19" s="27" t="s">
        <v>99</v>
      </c>
      <c r="G19" s="27" t="s">
        <v>186</v>
      </c>
      <c r="H19" s="129">
        <v>100</v>
      </c>
      <c r="I19" s="31">
        <v>100</v>
      </c>
      <c r="J19" s="31">
        <v>100</v>
      </c>
      <c r="K19" s="31">
        <f>H19+I19+J19</f>
        <v>300</v>
      </c>
      <c r="L19" s="90" t="s">
        <v>229</v>
      </c>
    </row>
    <row r="20" spans="1:12" ht="19.5" customHeight="1" x14ac:dyDescent="0.3">
      <c r="A20" s="90"/>
      <c r="B20" s="45" t="s">
        <v>41</v>
      </c>
      <c r="C20" s="45"/>
      <c r="D20" s="45"/>
      <c r="E20" s="45"/>
      <c r="F20" s="45"/>
      <c r="G20" s="45"/>
      <c r="H20" s="46">
        <f>H16+H17+H19</f>
        <v>600</v>
      </c>
      <c r="I20" s="46">
        <f t="shared" ref="I20:K20" si="0">I16+I17+I19</f>
        <v>600</v>
      </c>
      <c r="J20" s="46">
        <f t="shared" si="0"/>
        <v>600</v>
      </c>
      <c r="K20" s="46">
        <f t="shared" si="0"/>
        <v>1800</v>
      </c>
      <c r="L20" s="90"/>
    </row>
  </sheetData>
  <mergeCells count="13">
    <mergeCell ref="K1:L1"/>
    <mergeCell ref="K5:L5"/>
    <mergeCell ref="A14:L14"/>
    <mergeCell ref="B15:G15"/>
    <mergeCell ref="B18:G18"/>
    <mergeCell ref="A8:L8"/>
    <mergeCell ref="A9:L9"/>
    <mergeCell ref="A11:A12"/>
    <mergeCell ref="B11:B12"/>
    <mergeCell ref="C11:C12"/>
    <mergeCell ref="D11:G11"/>
    <mergeCell ref="H11:K11"/>
    <mergeCell ref="L11:L12"/>
  </mergeCells>
  <pageMargins left="0.19685039370078741" right="0.19685039370078741" top="0.59" bottom="0.57999999999999996" header="0.31496062992125984" footer="0.26"/>
  <pageSetup paperSize="9" scale="75" firstPageNumber="32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8"/>
  <sheetViews>
    <sheetView view="pageBreakPreview" topLeftCell="A4" zoomScale="60" zoomScaleNormal="100" workbookViewId="0">
      <selection activeCell="H25" sqref="H25"/>
    </sheetView>
  </sheetViews>
  <sheetFormatPr defaultRowHeight="15.75" outlineLevelRow="1" x14ac:dyDescent="0.25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hidden="1" customHeight="1" outlineLevel="1" x14ac:dyDescent="0.25">
      <c r="F1" s="181" t="s">
        <v>217</v>
      </c>
      <c r="G1" s="181"/>
      <c r="H1" s="181"/>
    </row>
    <row r="2" spans="1:8" hidden="1" outlineLevel="1" x14ac:dyDescent="0.25"/>
    <row r="3" spans="1:8" hidden="1" outlineLevel="1" x14ac:dyDescent="0.25"/>
    <row r="4" spans="1:8" ht="115.5" customHeight="1" collapsed="1" x14ac:dyDescent="0.25">
      <c r="F4" s="196" t="s">
        <v>149</v>
      </c>
      <c r="G4" s="196"/>
      <c r="H4" s="196"/>
    </row>
    <row r="5" spans="1:8" x14ac:dyDescent="0.25">
      <c r="F5" s="15"/>
    </row>
    <row r="6" spans="1:8" x14ac:dyDescent="0.25">
      <c r="A6" s="25"/>
    </row>
    <row r="7" spans="1:8" x14ac:dyDescent="0.25">
      <c r="A7" s="185" t="s">
        <v>1</v>
      </c>
      <c r="B7" s="185"/>
      <c r="C7" s="185"/>
      <c r="D7" s="185"/>
      <c r="E7" s="185"/>
      <c r="F7" s="185"/>
      <c r="G7" s="185"/>
      <c r="H7" s="185"/>
    </row>
    <row r="8" spans="1:8" x14ac:dyDescent="0.25">
      <c r="A8" s="185" t="s">
        <v>36</v>
      </c>
      <c r="B8" s="185"/>
      <c r="C8" s="185"/>
      <c r="D8" s="185"/>
      <c r="E8" s="185"/>
      <c r="F8" s="185"/>
      <c r="G8" s="185"/>
      <c r="H8" s="185"/>
    </row>
    <row r="9" spans="1:8" x14ac:dyDescent="0.25">
      <c r="A9" s="25"/>
    </row>
    <row r="10" spans="1:8" x14ac:dyDescent="0.25">
      <c r="A10" s="187" t="s">
        <v>11</v>
      </c>
      <c r="B10" s="187" t="s">
        <v>33</v>
      </c>
      <c r="C10" s="187" t="s">
        <v>2</v>
      </c>
      <c r="D10" s="187" t="s">
        <v>34</v>
      </c>
      <c r="E10" s="187" t="s">
        <v>35</v>
      </c>
      <c r="F10" s="187"/>
      <c r="G10" s="187"/>
      <c r="H10" s="187"/>
    </row>
    <row r="11" spans="1:8" x14ac:dyDescent="0.25">
      <c r="A11" s="187"/>
      <c r="B11" s="187"/>
      <c r="C11" s="187"/>
      <c r="D11" s="187"/>
      <c r="E11" s="51">
        <f>'пр 1 к ПП 1'!E10</f>
        <v>2019</v>
      </c>
      <c r="F11" s="97">
        <f>'пр 1 к ПП 1'!F10</f>
        <v>2020</v>
      </c>
      <c r="G11" s="97">
        <f>'пр 1 к ПП 1'!G10</f>
        <v>2021</v>
      </c>
      <c r="H11" s="97">
        <f>'пр 1 к ПП 1'!H10</f>
        <v>2022</v>
      </c>
    </row>
    <row r="12" spans="1:8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</row>
    <row r="13" spans="1:8" x14ac:dyDescent="0.25">
      <c r="A13" s="16"/>
      <c r="B13" s="6" t="s">
        <v>100</v>
      </c>
      <c r="C13" s="16"/>
      <c r="D13" s="16"/>
      <c r="E13" s="16"/>
      <c r="F13" s="16"/>
      <c r="G13" s="16"/>
      <c r="H13" s="16"/>
    </row>
    <row r="14" spans="1:8" ht="45.75" customHeight="1" x14ac:dyDescent="0.25">
      <c r="A14" s="16"/>
      <c r="B14" s="18" t="s">
        <v>101</v>
      </c>
      <c r="C14" s="16"/>
      <c r="D14" s="16"/>
      <c r="E14" s="16"/>
      <c r="F14" s="16"/>
      <c r="G14" s="16"/>
      <c r="H14" s="16"/>
    </row>
    <row r="15" spans="1:8" ht="31.5" x14ac:dyDescent="0.25">
      <c r="A15" s="17" t="s">
        <v>70</v>
      </c>
      <c r="B15" s="16" t="s">
        <v>68</v>
      </c>
      <c r="C15" s="24" t="s">
        <v>54</v>
      </c>
      <c r="D15" s="24" t="s">
        <v>102</v>
      </c>
      <c r="E15" s="61">
        <v>18.18</v>
      </c>
      <c r="F15" s="61">
        <v>0.61</v>
      </c>
      <c r="G15" s="61">
        <v>0.61</v>
      </c>
      <c r="H15" s="61">
        <v>0.61</v>
      </c>
    </row>
    <row r="16" spans="1:8" x14ac:dyDescent="0.25">
      <c r="A16" s="25"/>
    </row>
    <row r="17" spans="1:6" x14ac:dyDescent="0.25">
      <c r="A17" s="25"/>
      <c r="F17" s="1" t="s">
        <v>209</v>
      </c>
    </row>
    <row r="18" spans="1:6" x14ac:dyDescent="0.25">
      <c r="A18" s="25"/>
    </row>
  </sheetData>
  <mergeCells count="9">
    <mergeCell ref="F1:H1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19685039370078741" header="0.31496062992125984" footer="0.31496062992125984"/>
  <pageSetup paperSize="9" scale="89" firstPageNumber="39" orientation="landscape" useFirstPageNumber="1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O22"/>
  <sheetViews>
    <sheetView view="pageBreakPreview" topLeftCell="A4" zoomScale="60" zoomScaleNormal="100" workbookViewId="0">
      <selection activeCell="H25" sqref="H25"/>
    </sheetView>
  </sheetViews>
  <sheetFormatPr defaultRowHeight="15.75" outlineLevelRow="1" x14ac:dyDescent="0.25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5" ht="75" hidden="1" customHeight="1" outlineLevel="1" x14ac:dyDescent="0.25">
      <c r="J1" s="181" t="s">
        <v>218</v>
      </c>
      <c r="K1" s="181"/>
      <c r="L1" s="181"/>
    </row>
    <row r="2" spans="1:15" hidden="1" outlineLevel="1" x14ac:dyDescent="0.25"/>
    <row r="3" spans="1:15" hidden="1" outlineLevel="1" x14ac:dyDescent="0.25"/>
    <row r="4" spans="1:15" ht="98.25" customHeight="1" collapsed="1" x14ac:dyDescent="0.25">
      <c r="J4" s="196" t="s">
        <v>150</v>
      </c>
      <c r="K4" s="196"/>
      <c r="L4" s="196"/>
    </row>
    <row r="5" spans="1:15" x14ac:dyDescent="0.25">
      <c r="K5" s="30"/>
    </row>
    <row r="6" spans="1:15" x14ac:dyDescent="0.25">
      <c r="A6" s="25"/>
    </row>
    <row r="7" spans="1:15" x14ac:dyDescent="0.25">
      <c r="A7" s="185" t="s">
        <v>1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5" ht="30.75" customHeight="1" x14ac:dyDescent="0.25">
      <c r="A8" s="186" t="s">
        <v>103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</row>
    <row r="9" spans="1:15" x14ac:dyDescent="0.25">
      <c r="A9" s="25"/>
    </row>
    <row r="10" spans="1:15" ht="33.75" customHeight="1" x14ac:dyDescent="0.25">
      <c r="A10" s="187" t="s">
        <v>11</v>
      </c>
      <c r="B10" s="187" t="s">
        <v>37</v>
      </c>
      <c r="C10" s="187" t="s">
        <v>18</v>
      </c>
      <c r="D10" s="187" t="s">
        <v>16</v>
      </c>
      <c r="E10" s="187"/>
      <c r="F10" s="187"/>
      <c r="G10" s="187"/>
      <c r="H10" s="187" t="s">
        <v>38</v>
      </c>
      <c r="I10" s="187"/>
      <c r="J10" s="187"/>
      <c r="K10" s="187"/>
      <c r="L10" s="187" t="s">
        <v>39</v>
      </c>
    </row>
    <row r="11" spans="1:15" ht="112.5" customHeight="1" x14ac:dyDescent="0.25">
      <c r="A11" s="187"/>
      <c r="B11" s="187"/>
      <c r="C11" s="187"/>
      <c r="D11" s="17" t="s">
        <v>18</v>
      </c>
      <c r="E11" s="17" t="s">
        <v>19</v>
      </c>
      <c r="F11" s="17" t="s">
        <v>20</v>
      </c>
      <c r="G11" s="17" t="s">
        <v>21</v>
      </c>
      <c r="H11" s="17">
        <f>'пр 2 к ПП 1'!H10</f>
        <v>2020</v>
      </c>
      <c r="I11" s="97">
        <f>'пр 2 к ПП 1'!I10</f>
        <v>2021</v>
      </c>
      <c r="J11" s="97">
        <f>'пр 2 к ПП 1'!J10</f>
        <v>2022</v>
      </c>
      <c r="K11" s="17" t="s">
        <v>40</v>
      </c>
      <c r="L11" s="187"/>
    </row>
    <row r="12" spans="1:15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5" ht="15.75" customHeight="1" x14ac:dyDescent="0.25">
      <c r="A13" s="202" t="s">
        <v>104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4"/>
    </row>
    <row r="14" spans="1:15" ht="34.5" customHeight="1" x14ac:dyDescent="0.25">
      <c r="A14" s="202" t="s">
        <v>105</v>
      </c>
      <c r="B14" s="203"/>
      <c r="C14" s="203"/>
      <c r="D14" s="203"/>
      <c r="E14" s="203"/>
      <c r="F14" s="203"/>
      <c r="G14" s="204"/>
      <c r="H14" s="16"/>
      <c r="I14" s="16"/>
      <c r="J14" s="16"/>
      <c r="K14" s="16"/>
      <c r="L14" s="16"/>
    </row>
    <row r="15" spans="1:15" ht="57" customHeight="1" x14ac:dyDescent="0.25">
      <c r="A15" s="218">
        <v>1</v>
      </c>
      <c r="B15" s="217" t="s">
        <v>106</v>
      </c>
      <c r="C15" s="215" t="s">
        <v>73</v>
      </c>
      <c r="D15" s="215">
        <v>241</v>
      </c>
      <c r="E15" s="215" t="s">
        <v>81</v>
      </c>
      <c r="F15" s="213" t="s">
        <v>124</v>
      </c>
      <c r="G15" s="51">
        <v>811</v>
      </c>
      <c r="H15" s="150">
        <v>100</v>
      </c>
      <c r="I15" s="17">
        <v>100</v>
      </c>
      <c r="J15" s="17">
        <v>100</v>
      </c>
      <c r="K15" s="152">
        <f>H15+I15+J15</f>
        <v>300</v>
      </c>
      <c r="L15" s="220" t="s">
        <v>137</v>
      </c>
      <c r="O15" s="1" t="s">
        <v>215</v>
      </c>
    </row>
    <row r="16" spans="1:15" ht="57" customHeight="1" x14ac:dyDescent="0.25">
      <c r="A16" s="219"/>
      <c r="B16" s="217"/>
      <c r="C16" s="216"/>
      <c r="D16" s="216"/>
      <c r="E16" s="216"/>
      <c r="F16" s="214"/>
      <c r="G16" s="51">
        <v>540</v>
      </c>
      <c r="H16" s="17">
        <v>0</v>
      </c>
      <c r="I16" s="17">
        <v>0</v>
      </c>
      <c r="J16" s="17">
        <v>0</v>
      </c>
      <c r="K16" s="17">
        <v>0</v>
      </c>
      <c r="L16" s="221"/>
    </row>
    <row r="17" spans="1:12" x14ac:dyDescent="0.25">
      <c r="A17" s="211" t="s">
        <v>41</v>
      </c>
      <c r="B17" s="212"/>
      <c r="C17" s="28"/>
      <c r="D17" s="28"/>
      <c r="E17" s="28"/>
      <c r="F17" s="28"/>
      <c r="G17" s="28"/>
      <c r="H17" s="151">
        <f>H15</f>
        <v>100</v>
      </c>
      <c r="I17" s="29">
        <f t="shared" ref="I17:K17" si="0">I15</f>
        <v>100</v>
      </c>
      <c r="J17" s="29">
        <f t="shared" si="0"/>
        <v>100</v>
      </c>
      <c r="K17" s="153">
        <f t="shared" si="0"/>
        <v>300</v>
      </c>
      <c r="L17" s="16"/>
    </row>
    <row r="19" spans="1:12" x14ac:dyDescent="0.25">
      <c r="H19" s="1" t="s">
        <v>209</v>
      </c>
    </row>
    <row r="22" spans="1:12" x14ac:dyDescent="0.25">
      <c r="H22" s="1">
        <f>H15*1000/102</f>
        <v>980.39215686274508</v>
      </c>
    </row>
  </sheetData>
  <mergeCells count="20"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  <mergeCell ref="A17:B17"/>
    <mergeCell ref="A13:L13"/>
    <mergeCell ref="A14:G14"/>
    <mergeCell ref="F15:F16"/>
    <mergeCell ref="E15:E16"/>
    <mergeCell ref="D15:D16"/>
    <mergeCell ref="C15:C16"/>
    <mergeCell ref="B15:B16"/>
    <mergeCell ref="A15:A16"/>
    <mergeCell ref="L15:L16"/>
  </mergeCells>
  <pageMargins left="0.78740157480314965" right="0.78740157480314965" top="1.1811023622047245" bottom="0.19685039370078741" header="0.31496062992125984" footer="0.31496062992125984"/>
  <pageSetup paperSize="9" scale="78" firstPageNumber="39" orientation="landscape" useFirstPageNumber="1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H20"/>
  <sheetViews>
    <sheetView view="pageBreakPreview" topLeftCell="A4" zoomScale="60" zoomScaleNormal="100" workbookViewId="0">
      <selection activeCell="P16" sqref="P16"/>
    </sheetView>
  </sheetViews>
  <sheetFormatPr defaultRowHeight="15.75" outlineLevelRow="1" x14ac:dyDescent="0.25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12.875" style="1" customWidth="1"/>
    <col min="6" max="8" width="12" style="1" customWidth="1"/>
    <col min="9" max="16384" width="9" style="1"/>
  </cols>
  <sheetData>
    <row r="1" spans="1:8" ht="69.75" hidden="1" customHeight="1" outlineLevel="1" x14ac:dyDescent="0.25">
      <c r="F1" s="181" t="s">
        <v>219</v>
      </c>
      <c r="G1" s="181"/>
      <c r="H1" s="181"/>
    </row>
    <row r="2" spans="1:8" hidden="1" outlineLevel="1" x14ac:dyDescent="0.25"/>
    <row r="3" spans="1:8" hidden="1" outlineLevel="1" x14ac:dyDescent="0.25"/>
    <row r="4" spans="1:8" ht="123" customHeight="1" collapsed="1" x14ac:dyDescent="0.25">
      <c r="F4" s="196" t="s">
        <v>151</v>
      </c>
      <c r="G4" s="196"/>
      <c r="H4" s="196"/>
    </row>
    <row r="5" spans="1:8" x14ac:dyDescent="0.25">
      <c r="A5" s="25"/>
    </row>
    <row r="6" spans="1:8" x14ac:dyDescent="0.25">
      <c r="A6" s="185" t="s">
        <v>1</v>
      </c>
      <c r="B6" s="185"/>
      <c r="C6" s="185"/>
      <c r="D6" s="185"/>
      <c r="E6" s="185"/>
      <c r="F6" s="185"/>
      <c r="G6" s="185"/>
      <c r="H6" s="185"/>
    </row>
    <row r="7" spans="1:8" ht="36.75" customHeight="1" x14ac:dyDescent="0.25">
      <c r="A7" s="186" t="s">
        <v>135</v>
      </c>
      <c r="B7" s="186"/>
      <c r="C7" s="186"/>
      <c r="D7" s="186"/>
      <c r="E7" s="186"/>
      <c r="F7" s="186"/>
      <c r="G7" s="186"/>
      <c r="H7" s="186"/>
    </row>
    <row r="8" spans="1:8" x14ac:dyDescent="0.25">
      <c r="A8" s="25"/>
    </row>
    <row r="9" spans="1:8" x14ac:dyDescent="0.25">
      <c r="A9" s="187" t="s">
        <v>11</v>
      </c>
      <c r="B9" s="187" t="s">
        <v>33</v>
      </c>
      <c r="C9" s="187" t="s">
        <v>2</v>
      </c>
      <c r="D9" s="187" t="s">
        <v>34</v>
      </c>
      <c r="E9" s="187" t="s">
        <v>35</v>
      </c>
      <c r="F9" s="187"/>
      <c r="G9" s="187"/>
      <c r="H9" s="187"/>
    </row>
    <row r="10" spans="1:8" x14ac:dyDescent="0.25">
      <c r="A10" s="187"/>
      <c r="B10" s="187"/>
      <c r="C10" s="187"/>
      <c r="D10" s="187"/>
      <c r="E10" s="58">
        <f>'пр 1 к ПП 1'!E10</f>
        <v>2019</v>
      </c>
      <c r="F10" s="97">
        <f>'пр 1 к ПП 1'!F10</f>
        <v>2020</v>
      </c>
      <c r="G10" s="97">
        <f>'пр 1 к ПП 1'!G10</f>
        <v>2021</v>
      </c>
      <c r="H10" s="97">
        <f>'пр 1 к ПП 1'!H10</f>
        <v>2022</v>
      </c>
    </row>
    <row r="11" spans="1:8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</row>
    <row r="12" spans="1:8" ht="39" customHeight="1" x14ac:dyDescent="0.25">
      <c r="A12" s="202" t="s">
        <v>107</v>
      </c>
      <c r="B12" s="203"/>
      <c r="C12" s="203"/>
      <c r="D12" s="203"/>
      <c r="E12" s="203"/>
      <c r="F12" s="203"/>
      <c r="G12" s="203"/>
      <c r="H12" s="204"/>
    </row>
    <row r="13" spans="1:8" ht="54" customHeight="1" x14ac:dyDescent="0.25">
      <c r="A13" s="16"/>
      <c r="B13" s="202" t="s">
        <v>108</v>
      </c>
      <c r="C13" s="203"/>
      <c r="D13" s="204"/>
      <c r="E13" s="16"/>
      <c r="F13" s="16"/>
      <c r="G13" s="16"/>
      <c r="H13" s="16"/>
    </row>
    <row r="14" spans="1:8" x14ac:dyDescent="0.25">
      <c r="A14" s="16">
        <v>1</v>
      </c>
      <c r="B14" s="16" t="s">
        <v>59</v>
      </c>
      <c r="C14" s="16"/>
      <c r="D14" s="16"/>
      <c r="E14" s="16"/>
      <c r="F14" s="16"/>
      <c r="G14" s="16"/>
      <c r="H14" s="16"/>
    </row>
    <row r="15" spans="1:8" x14ac:dyDescent="0.25">
      <c r="A15" s="16" t="s">
        <v>3</v>
      </c>
      <c r="B15" s="16" t="s">
        <v>60</v>
      </c>
      <c r="C15" s="16" t="s">
        <v>67</v>
      </c>
      <c r="D15" s="16" t="s">
        <v>102</v>
      </c>
      <c r="E15" s="23">
        <f>'пр к пасп'!G24</f>
        <v>2</v>
      </c>
      <c r="F15" s="23">
        <f>'пр к пасп'!H24</f>
        <v>2</v>
      </c>
      <c r="G15" s="23">
        <f>'пр к пасп'!I24</f>
        <v>2</v>
      </c>
      <c r="H15" s="23">
        <f>'пр к пасп'!J24</f>
        <v>2</v>
      </c>
    </row>
    <row r="16" spans="1:8" ht="36.75" customHeight="1" x14ac:dyDescent="0.25">
      <c r="A16" s="16" t="s">
        <v>48</v>
      </c>
      <c r="B16" s="18" t="s">
        <v>61</v>
      </c>
      <c r="C16" s="16" t="s">
        <v>67</v>
      </c>
      <c r="D16" s="42" t="s">
        <v>102</v>
      </c>
      <c r="E16" s="23">
        <f>'пр к пасп'!G25</f>
        <v>10</v>
      </c>
      <c r="F16" s="23">
        <f>'пр к пасп'!H25</f>
        <v>10</v>
      </c>
      <c r="G16" s="23">
        <f>'пр к пасп'!I25</f>
        <v>10</v>
      </c>
      <c r="H16" s="23">
        <f>'пр к пасп'!J25</f>
        <v>10</v>
      </c>
    </row>
    <row r="17" spans="1:8" ht="18" customHeight="1" x14ac:dyDescent="0.25">
      <c r="A17" s="16" t="s">
        <v>109</v>
      </c>
      <c r="B17" s="16" t="s">
        <v>66</v>
      </c>
      <c r="C17" s="16" t="s">
        <v>54</v>
      </c>
      <c r="D17" s="42" t="s">
        <v>102</v>
      </c>
      <c r="E17" s="147">
        <v>802.6</v>
      </c>
      <c r="F17" s="124">
        <v>804</v>
      </c>
      <c r="G17" s="124">
        <v>805</v>
      </c>
      <c r="H17" s="124">
        <v>806</v>
      </c>
    </row>
    <row r="18" spans="1:8" x14ac:dyDescent="0.25">
      <c r="A18" s="25"/>
    </row>
    <row r="19" spans="1:8" x14ac:dyDescent="0.25">
      <c r="A19" s="25"/>
    </row>
    <row r="20" spans="1:8" x14ac:dyDescent="0.25">
      <c r="A20" s="25"/>
    </row>
  </sheetData>
  <mergeCells count="11">
    <mergeCell ref="F1:H1"/>
    <mergeCell ref="F4:H4"/>
    <mergeCell ref="A12:H12"/>
    <mergeCell ref="B13:D13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19685039370078741" header="0.31496062992125984" footer="0.31496062992125984"/>
  <pageSetup paperSize="9" scale="90" firstPageNumber="45" orientation="landscape" useFirstPageNumber="1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P19"/>
  <sheetViews>
    <sheetView view="pageBreakPreview" topLeftCell="A4" zoomScale="60" zoomScaleNormal="100" workbookViewId="0">
      <selection activeCell="H25" sqref="H25"/>
    </sheetView>
  </sheetViews>
  <sheetFormatPr defaultRowHeight="15.75" outlineLevelRow="1" x14ac:dyDescent="0.25"/>
  <cols>
    <col min="1" max="1" width="4.75" style="1" customWidth="1"/>
    <col min="2" max="2" width="22" style="1" customWidth="1"/>
    <col min="3" max="3" width="11.5" style="1" customWidth="1"/>
    <col min="4" max="4" width="5.5" style="1" customWidth="1"/>
    <col min="5" max="5" width="6.25" style="1" customWidth="1"/>
    <col min="6" max="6" width="11.375" style="1" customWidth="1"/>
    <col min="7" max="7" width="4.625" style="1" customWidth="1"/>
    <col min="8" max="8" width="10.75" style="1" customWidth="1"/>
    <col min="9" max="9" width="9.25" style="1" customWidth="1"/>
    <col min="10" max="10" width="9.125" style="1" customWidth="1"/>
    <col min="11" max="11" width="19" style="1" customWidth="1"/>
    <col min="12" max="12" width="24.5" style="1" customWidth="1"/>
    <col min="13" max="16384" width="9" style="1"/>
  </cols>
  <sheetData>
    <row r="1" spans="1:16" ht="78" hidden="1" customHeight="1" outlineLevel="1" x14ac:dyDescent="0.25">
      <c r="K1" s="181" t="s">
        <v>214</v>
      </c>
      <c r="L1" s="181"/>
      <c r="M1" s="181"/>
    </row>
    <row r="2" spans="1:16" hidden="1" outlineLevel="1" x14ac:dyDescent="0.25"/>
    <row r="3" spans="1:16" hidden="1" outlineLevel="1" x14ac:dyDescent="0.25"/>
    <row r="4" spans="1:16" ht="135" customHeight="1" collapsed="1" x14ac:dyDescent="0.25">
      <c r="K4" s="197" t="s">
        <v>152</v>
      </c>
      <c r="L4" s="197"/>
    </row>
    <row r="5" spans="1:16" x14ac:dyDescent="0.25">
      <c r="A5" s="25"/>
    </row>
    <row r="6" spans="1:16" x14ac:dyDescent="0.25">
      <c r="A6" s="185" t="s">
        <v>1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</row>
    <row r="7" spans="1:16" ht="41.25" customHeight="1" x14ac:dyDescent="0.25">
      <c r="A7" s="186" t="s">
        <v>110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</row>
    <row r="8" spans="1:16" x14ac:dyDescent="0.25">
      <c r="A8" s="25"/>
    </row>
    <row r="9" spans="1:16" ht="33.75" customHeight="1" x14ac:dyDescent="0.25">
      <c r="A9" s="187" t="s">
        <v>11</v>
      </c>
      <c r="B9" s="187" t="s">
        <v>37</v>
      </c>
      <c r="C9" s="187" t="s">
        <v>18</v>
      </c>
      <c r="D9" s="187" t="s">
        <v>16</v>
      </c>
      <c r="E9" s="187"/>
      <c r="F9" s="187"/>
      <c r="G9" s="187"/>
      <c r="H9" s="187" t="s">
        <v>38</v>
      </c>
      <c r="I9" s="187"/>
      <c r="J9" s="187"/>
      <c r="K9" s="187"/>
      <c r="L9" s="187" t="s">
        <v>39</v>
      </c>
    </row>
    <row r="10" spans="1:16" ht="79.5" customHeight="1" x14ac:dyDescent="0.25">
      <c r="A10" s="187"/>
      <c r="B10" s="187"/>
      <c r="C10" s="187"/>
      <c r="D10" s="41" t="s">
        <v>18</v>
      </c>
      <c r="E10" s="41" t="s">
        <v>19</v>
      </c>
      <c r="F10" s="41" t="s">
        <v>20</v>
      </c>
      <c r="G10" s="41" t="s">
        <v>21</v>
      </c>
      <c r="H10" s="41">
        <f>'пр 1 к ПП 1'!F10</f>
        <v>2020</v>
      </c>
      <c r="I10" s="97">
        <f>'пр 1 к ПП 1'!G10</f>
        <v>2021</v>
      </c>
      <c r="J10" s="97">
        <f>'пр 1 к ПП 1'!H10</f>
        <v>2022</v>
      </c>
      <c r="K10" s="41" t="s">
        <v>40</v>
      </c>
      <c r="L10" s="187"/>
    </row>
    <row r="11" spans="1:16" x14ac:dyDescent="0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  <c r="K11" s="41">
        <v>11</v>
      </c>
      <c r="L11" s="41">
        <v>12</v>
      </c>
    </row>
    <row r="12" spans="1:16" ht="36" customHeight="1" x14ac:dyDescent="0.25">
      <c r="A12" s="42"/>
      <c r="B12" s="202" t="s">
        <v>111</v>
      </c>
      <c r="C12" s="203"/>
      <c r="D12" s="203"/>
      <c r="E12" s="203"/>
      <c r="F12" s="203"/>
      <c r="G12" s="203"/>
      <c r="H12" s="203"/>
      <c r="I12" s="203"/>
      <c r="J12" s="203"/>
      <c r="K12" s="203"/>
      <c r="L12" s="204"/>
    </row>
    <row r="13" spans="1:16" ht="53.25" customHeight="1" x14ac:dyDescent="0.25">
      <c r="A13" s="42"/>
      <c r="B13" s="202" t="s">
        <v>112</v>
      </c>
      <c r="C13" s="203"/>
      <c r="D13" s="203"/>
      <c r="E13" s="203"/>
      <c r="F13" s="203"/>
      <c r="G13" s="204"/>
      <c r="H13" s="42"/>
      <c r="I13" s="42"/>
      <c r="J13" s="42"/>
      <c r="K13" s="42"/>
      <c r="L13" s="42"/>
    </row>
    <row r="14" spans="1:16" ht="131.25" customHeight="1" x14ac:dyDescent="0.25">
      <c r="A14" s="86" t="s">
        <v>70</v>
      </c>
      <c r="B14" s="67" t="s">
        <v>113</v>
      </c>
      <c r="C14" s="67" t="s">
        <v>73</v>
      </c>
      <c r="D14" s="67">
        <v>241</v>
      </c>
      <c r="E14" s="165" t="s">
        <v>81</v>
      </c>
      <c r="F14" s="165" t="s">
        <v>130</v>
      </c>
      <c r="G14" s="165" t="s">
        <v>186</v>
      </c>
      <c r="H14" s="87">
        <v>6959.0510000000004</v>
      </c>
      <c r="I14" s="87">
        <v>6959.0510000000004</v>
      </c>
      <c r="J14" s="87">
        <v>6959.0510000000004</v>
      </c>
      <c r="K14" s="87">
        <f>H14+I14+J14</f>
        <v>20877.153000000002</v>
      </c>
      <c r="L14" s="67" t="s">
        <v>114</v>
      </c>
      <c r="P14" s="1" t="s">
        <v>216</v>
      </c>
    </row>
    <row r="15" spans="1:16" ht="234" customHeight="1" x14ac:dyDescent="0.25">
      <c r="A15" s="86"/>
      <c r="B15" s="67" t="s">
        <v>223</v>
      </c>
      <c r="C15" s="67" t="str">
        <f>C14</f>
        <v>Администрация Туруханского района</v>
      </c>
      <c r="D15" s="67">
        <f>D14</f>
        <v>241</v>
      </c>
      <c r="E15" s="165" t="s">
        <v>81</v>
      </c>
      <c r="F15" s="165" t="s">
        <v>225</v>
      </c>
      <c r="G15" s="165"/>
      <c r="H15" s="87">
        <v>0</v>
      </c>
      <c r="I15" s="87">
        <v>0</v>
      </c>
      <c r="J15" s="87">
        <v>0</v>
      </c>
      <c r="K15" s="87">
        <f>H15+I15+J15</f>
        <v>0</v>
      </c>
      <c r="L15" s="67" t="s">
        <v>230</v>
      </c>
    </row>
    <row r="16" spans="1:16" ht="39" customHeight="1" x14ac:dyDescent="0.25">
      <c r="A16" s="222" t="s">
        <v>41</v>
      </c>
      <c r="B16" s="223"/>
      <c r="C16" s="45"/>
      <c r="D16" s="45"/>
      <c r="E16" s="26"/>
      <c r="F16" s="45"/>
      <c r="G16" s="45"/>
      <c r="H16" s="46">
        <f>SUM(H14:H15)</f>
        <v>6959.0510000000004</v>
      </c>
      <c r="I16" s="46">
        <f t="shared" ref="I16:K16" si="0">SUM(I14:I15)</f>
        <v>6959.0510000000004</v>
      </c>
      <c r="J16" s="46">
        <f t="shared" si="0"/>
        <v>6959.0510000000004</v>
      </c>
      <c r="K16" s="46">
        <f t="shared" si="0"/>
        <v>20877.153000000002</v>
      </c>
      <c r="L16" s="45"/>
    </row>
    <row r="19" spans="8:8" x14ac:dyDescent="0.25">
      <c r="H19" s="1" t="s">
        <v>209</v>
      </c>
    </row>
  </sheetData>
  <mergeCells count="13">
    <mergeCell ref="K1:M1"/>
    <mergeCell ref="K4:L4"/>
    <mergeCell ref="B12:L12"/>
    <mergeCell ref="B13:G13"/>
    <mergeCell ref="A16:B16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8740157480314965" right="0.78740157480314965" top="1.1811023622047245" bottom="0.19685039370078741" header="0.31496062992125984" footer="0.31496062992125984"/>
  <pageSetup paperSize="9" scale="87" firstPageNumber="45" fitToHeight="0" orientation="landscape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20</vt:i4>
      </vt:variant>
    </vt:vector>
  </HeadingPairs>
  <TitlesOfParts>
    <vt:vector size="37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пр. 2 к ПП 4</vt:lpstr>
      <vt:lpstr>пр к ОМ</vt:lpstr>
      <vt:lpstr>пр 6 к Пр</vt:lpstr>
      <vt:lpstr>пр 7 к Пр</vt:lpstr>
      <vt:lpstr>пр 8 к Пр</vt:lpstr>
      <vt:lpstr>пп1</vt:lpstr>
      <vt:lpstr>пп2</vt:lpstr>
      <vt:lpstr>пп3</vt:lpstr>
      <vt:lpstr>пп4</vt:lpstr>
      <vt:lpstr>'пр 1 к ПП 1'!Заголовки_для_печати</vt:lpstr>
      <vt:lpstr>'пр 6 к Пр'!Заголовки_для_печати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пп1!Область_печати</vt:lpstr>
      <vt:lpstr>пп2!Область_печати</vt:lpstr>
      <vt:lpstr>пп3!Область_печати</vt:lpstr>
      <vt:lpstr>пп4!Область_печати</vt:lpstr>
      <vt:lpstr>'пр 1 к ПП 1'!Область_печати</vt:lpstr>
      <vt:lpstr>'пр 7 к Пр'!Область_печати</vt:lpstr>
      <vt:lpstr>'пр 8 к Пр'!Область_печати</vt:lpstr>
      <vt:lpstr>'пр к пасп'!Область_печати</vt:lpstr>
      <vt:lpstr>'пр. 1 к ПП 4'!Область_печати</vt:lpstr>
      <vt:lpstr>'пр. 2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Екатерина Н. Вебер</cp:lastModifiedBy>
  <cp:lastPrinted>2020-10-15T03:18:23Z</cp:lastPrinted>
  <dcterms:created xsi:type="dcterms:W3CDTF">2016-10-20T04:37:12Z</dcterms:created>
  <dcterms:modified xsi:type="dcterms:W3CDTF">2020-10-15T03:27:11Z</dcterms:modified>
</cp:coreProperties>
</file>