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77" firstSheet="2" activeTab="12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  <sheet name="Пр.9 к переч" sheetId="15" r:id="rId15"/>
    <sheet name="Пр.9 к ОМ" sheetId="16" r:id="rId16"/>
  </sheets>
  <externalReferences>
    <externalReference r:id="rId19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МП'!$B$1:$L$36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МП'!$A$1:$L$12</definedName>
    <definedName name="Z_0CE72C7C_BA16_4CAF_8510_EA0FA4147AAD_.wvu.PrintArea" localSheetId="13" hidden="1">'Пр.8 к МП'!$B$1:$N$51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МП'!$B$1:$L$31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МП'!$A$1:$L$12</definedName>
    <definedName name="Z_C04E132C_DB09_4BDA_934A_E24AADBD03E8_.wvu.PrintArea" localSheetId="13" hidden="1">'Пр.8 к МП'!$B$1:$N$51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МП'!$11:$12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пп'!$A$1:$L$56</definedName>
    <definedName name="_xlnm.Print_Area" localSheetId="1">'Пр. 1 к 1ПП'!$A$1:$I$11</definedName>
    <definedName name="_xlnm.Print_Area" localSheetId="12">'Пр. 7 к МП'!$A$1:$L$33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МП'!$A$1:$E$24</definedName>
    <definedName name="_xlnm.Print_Area" localSheetId="13">'Пр.8 к МП'!$A$1:$N$44</definedName>
  </definedNames>
  <calcPr fullCalcOnLoad="1"/>
</workbook>
</file>

<file path=xl/sharedStrings.xml><?xml version="1.0" encoding="utf-8"?>
<sst xmlns="http://schemas.openxmlformats.org/spreadsheetml/2006/main" count="868" uniqueCount="301">
  <si>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</si>
  <si>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</si>
  <si>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</si>
  <si>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</si>
  <si>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</si>
  <si>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</si>
  <si>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</si>
  <si>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</si>
  <si>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</si>
  <si>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</si>
  <si>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</si>
  <si>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</si>
  <si>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</si>
  <si>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</si>
  <si>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</si>
  <si>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</si>
  <si>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</si>
  <si>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</si>
  <si>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</si>
  <si>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</si>
  <si>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</si>
  <si>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</si>
  <si>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</si>
  <si>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</si>
  <si>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</si>
  <si>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</si>
  <si>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</si>
  <si>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</si>
  <si>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</si>
  <si>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</si>
  <si>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</si>
  <si>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</si>
  <si>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</si>
  <si>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</si>
  <si>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</si>
  <si>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</si>
  <si>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</si>
  <si>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</si>
  <si>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</si>
  <si>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</si>
  <si>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</si>
  <si>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</si>
  <si>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</si>
  <si>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</si>
  <si>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</si>
  <si>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</si>
  <si>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</si>
  <si>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</si>
  <si>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</si>
  <si>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</si>
  <si>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</si>
  <si>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</si>
  <si>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</si>
  <si>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</si>
  <si>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</si>
  <si>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</si>
  <si>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</si>
  <si>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</si>
  <si>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</si>
  <si>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</si>
  <si>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</si>
  <si>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</si>
  <si>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</si>
  <si>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</si>
  <si>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</si>
  <si>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</si>
  <si>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</si>
  <si>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</si>
  <si>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</si>
  <si>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</si>
  <si>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</si>
  <si>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</si>
  <si>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</si>
  <si>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</si>
  <si>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</si>
  <si>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</si>
  <si>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</si>
  <si>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</si>
  <si>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</si>
  <si>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</si>
  <si>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</si>
  <si>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</si>
  <si>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</si>
  <si>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</si>
  <si>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</si>
  <si>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</si>
  <si>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</si>
  <si>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</si>
  <si>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</si>
  <si>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</si>
  <si>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</si>
  <si>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</si>
  <si>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</si>
  <si>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</si>
  <si>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</si>
  <si>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</si>
  <si>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</si>
  <si>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</si>
  <si>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</si>
  <si>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</si>
  <si>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</si>
  <si>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</si>
  <si>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</si>
  <si>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</si>
  <si>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</si>
  <si>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</si>
  <si>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</si>
  <si>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</si>
  <si>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</si>
  <si>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</si>
  <si>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</si>
  <si>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</si>
  <si>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</si>
  <si>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</si>
  <si>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</si>
  <si>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</si>
  <si>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</si>
  <si>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</si>
  <si>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</si>
  <si>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</si>
  <si>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</si>
  <si>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</si>
  <si>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</si>
  <si>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</si>
  <si>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</si>
  <si>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</si>
  <si>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</si>
  <si>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</si>
  <si>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</si>
  <si>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</si>
  <si>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</si>
  <si>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</si>
  <si>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</si>
  <si>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</si>
  <si>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</si>
  <si>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</si>
  <si>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</si>
  <si>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</si>
  <si>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</si>
  <si>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</si>
  <si>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</si>
  <si>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</si>
  <si>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</si>
  <si>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</si>
  <si>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</si>
  <si>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</si>
  <si>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</si>
  <si>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</si>
  <si>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</si>
  <si>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</si>
  <si>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</si>
  <si>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</si>
  <si>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</si>
  <si>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</si>
  <si>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</si>
  <si>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</si>
  <si>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</si>
  <si>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</si>
  <si>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</si>
  <si>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</si>
  <si>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</si>
  <si>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</si>
  <si>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</si>
  <si>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</si>
  <si>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</si>
  <si>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</si>
  <si>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</si>
  <si>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</si>
  <si>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</si>
  <si>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</si>
  <si>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</si>
  <si>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</si>
  <si>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</si>
  <si>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</si>
  <si>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</si>
  <si>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</si>
  <si>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</si>
  <si>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</si>
  <si>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</si>
  <si>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</si>
  <si>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</si>
  <si>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</si>
  <si>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</si>
  <si>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</si>
  <si>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</si>
  <si>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</si>
  <si>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</si>
  <si>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ед.</t>
  </si>
  <si>
    <t>не менее 4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</si>
  <si>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</si>
  <si>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</si>
  <si>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</si>
  <si>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</si>
  <si>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</si>
  <si>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</si>
  <si>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</si>
  <si>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</si>
  <si>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</si>
  <si>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</si>
  <si>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</si>
  <si>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</si>
  <si>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</si>
  <si>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</si>
  <si>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</si>
  <si>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</si>
  <si>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</si>
  <si>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</si>
  <si>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</si>
  <si>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</si>
  <si>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</si>
  <si>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</si>
  <si>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</si>
  <si>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</si>
  <si>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</si>
  <si>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</si>
  <si>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</si>
  <si>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</si>
  <si>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</si>
  <si>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</si>
  <si>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</si>
  <si>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</si>
  <si>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</si>
  <si>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</si>
  <si>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</si>
  <si>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</si>
  <si>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</si>
  <si>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</si>
  <si>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</si>
  <si>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</si>
  <si>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</si>
  <si>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</si>
  <si>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</si>
  <si>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</si>
  <si>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</si>
  <si>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</si>
  <si>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</si>
  <si>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</si>
  <si>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</si>
  <si>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</si>
  <si>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</si>
  <si>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</si>
  <si>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</si>
  <si>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</si>
  <si>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</si>
  <si>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</si>
  <si>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</si>
  <si>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</si>
  <si>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</si>
  <si>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</si>
  <si>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</si>
  <si>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0105</t>
  </si>
  <si>
    <t>об утверждении плана-графика на 2021 год</t>
  </si>
  <si>
    <t>об утверждении плана закупок на 2021-2023 годы</t>
  </si>
  <si>
    <t>о внесении изменений в план-график на 2021 год</t>
  </si>
  <si>
    <t>о внесении изменений в план закупок на 2020-2023 годы</t>
  </si>
  <si>
    <t>1240078460</t>
  </si>
  <si>
    <t xml:space="preserve"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</t>
  </si>
  <si>
    <t>1240084480</t>
  </si>
  <si>
    <t>1240084490</t>
  </si>
  <si>
    <t>Расходы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</si>
  <si>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Субсидии на исполнение судебных решений в рамках отдельных мероприятий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</si>
  <si>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Приложение 
к паспорту муниципальной программы 9                              "Управление муниципальными финансами и обеспечения деятельности администрации Туруханского района»</t>
  </si>
  <si>
    <t xml:space="preserve">и значения показателей результативности отдельных мероприятий муниципальной программы                                                                                                                           "Управление муниципальными финансами и обеспечения деятельности администрации Туруханского района» </t>
  </si>
  <si>
    <t>Цель: возмещение затрат на исполнение решений суда.</t>
  </si>
  <si>
    <t>Задача подпрограммы: предоставить субсидии на исполнение судебных решений.</t>
  </si>
  <si>
    <t xml:space="preserve">Субсидии на исполнение судебных решений </t>
  </si>
  <si>
    <t>1 - да                                0 - нет</t>
  </si>
  <si>
    <t>отчетность исполнителя программных мероприятий</t>
  </si>
  <si>
    <t>Задача подпрограммы: компенсация расходов контрагентов на исполнение судебных решений.</t>
  </si>
  <si>
    <t>1.2.</t>
  </si>
  <si>
    <t>Судебные расходы на стадии исполнения решения суда</t>
  </si>
  <si>
    <t>Приложение 
к муниципальной программе 9  "Управление муниципальными финансами и обеспечения деятельности администрации Туруханского района»</t>
  </si>
  <si>
    <t>отдельных мероприятий муниципальной программы "Управление муниципальными финансами и обеспечения деятельности администрации Туруханского района»</t>
  </si>
  <si>
    <t>Задача отдельных мероприятий: предоставить субсидии на исполнение судебных решений.</t>
  </si>
  <si>
    <t>Задача отдельных мероприятий:  компенсация расходов контрагентов на исполнение судебных решений.</t>
  </si>
  <si>
    <t>Приложение
к паспорту подпрограммы 5 «Противодействие коррупции»</t>
  </si>
  <si>
    <t>и значения показателей результативности подпрограммы 5</t>
  </si>
  <si>
    <t>«Противодействие коррупции»</t>
  </si>
  <si>
    <t>Доля опубликованных нормативно-правовых актов в общем количестве принятых и подлежащих опубликованию</t>
  </si>
  <si>
    <t>Количество проведенных заседаний комиссии по противодействию коррупции</t>
  </si>
  <si>
    <t>Приложение 
к подпрограмме 5 «Противодействие коррупции»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</si>
  <si>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</si>
  <si>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</si>
  <si>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</si>
  <si>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</si>
  <si>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</si>
  <si>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Организационные, технические, правовые, финансовые меры обеспечения противодействия коррупции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</si>
  <si>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</si>
  <si>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</si>
  <si>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</si>
  <si>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</si>
  <si>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</si>
  <si>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>Оценка и контроль результатов деятельности по противодействию коррупции</t>
  </si>
  <si>
    <t xml:space="preserve">Предупреждение коррупционных и иных правонарушений </t>
  </si>
  <si>
    <t>Прочие мероприятия, направленные на противодействие коррупции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</si>
  <si>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</si>
  <si>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Подпрограмма 5</t>
  </si>
  <si>
    <t>Противодействие коррупции</t>
  </si>
  <si>
    <t>Отдельное мероприятие</t>
  </si>
  <si>
    <t>Расходы на исполнение судебных решений</t>
  </si>
  <si>
    <t>Субсидии на исполнение судебных решений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</si>
</sst>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5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sz val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190" fontId="6" fillId="36" borderId="10" xfId="61" applyNumberFormat="1" applyFont="1" applyFill="1" applyBorder="1" applyAlignment="1">
      <alignment horizontal="center" vertical="center" wrapText="1"/>
    </xf>
    <xf numFmtId="190" fontId="2" fillId="36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189" fontId="6" fillId="11" borderId="10" xfId="61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Alignment="1">
      <alignment/>
    </xf>
    <xf numFmtId="190" fontId="2" fillId="37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61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9" fontId="6" fillId="0" borderId="10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184" fontId="7" fillId="0" borderId="10" xfId="61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89" fontId="10" fillId="33" borderId="10" xfId="61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89" fontId="10" fillId="33" borderId="10" xfId="6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61" applyNumberFormat="1" applyFont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 wrapText="1"/>
    </xf>
    <xf numFmtId="184" fontId="12" fillId="38" borderId="10" xfId="61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6" fillId="39" borderId="1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40" borderId="16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9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left" vertical="center" wrapText="1"/>
    </xf>
    <xf numFmtId="0" fontId="6" fillId="4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shrinkToFit="1"/>
    </xf>
    <xf numFmtId="0" fontId="6" fillId="39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9" borderId="10" xfId="53" applyFont="1" applyFill="1" applyBorder="1" applyAlignment="1">
      <alignment horizontal="left" vertical="center" wrapText="1"/>
      <protection/>
    </xf>
    <xf numFmtId="0" fontId="6" fillId="40" borderId="10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6" fillId="40" borderId="10" xfId="5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6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86;&#1090;&#1086;&#1074;&#1082;&#1080;&#1085;&#1072;\Desktop\&#1052;&#1059;&#1053;.&#1055;&#1056;&#1054;&#1043;&#1056;&#1040;&#1052;&#1052;&#1067;%20(&#1053;&#1040;&#1064;&#1048;)\&#1055;&#1056;&#1054;&#1043;&#1056;&#1040;&#1052;&#1052;&#1067;%20&#1085;&#1072;%202022%20&#1075;&#1086;&#1076;\&#1048;&#1079;&#1084;&#1077;&#1085;&#1077;&#1085;&#1080;&#1077;%20%20&#1087;&#1088;&#1086;&#1075;&#1088;&#1072;&#1084;&#1084;&#1099;%20&#1084;&#1091;&#1085;%20&#1092;&#1080;&#1085;&#1072;&#1085;&#1089;&#1099;%20&#1080;%20&#1072;&#1076;&#1084;&#1080;&#1085;&#1080;&#1089;&#1090;&#1088;&#1072;&#1094;&#1080;&#1103;%20&#1085;&#1072;%202022\&#1055;&#1088;&#1080;&#1083;&#1086;&#1078;&#1077;&#1085;&#1080;&#1103;%20&#1082;%20&#1087;&#1086;&#1076;&#1087;&#1088;&#1086;&#1075;&#1088;&#1072;&#1084;&#1084;&#1072;&#1084;%20&#1085;&#1072;%202019-2021%20&#1088;&#1072;&#1073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 к Паспорту"/>
      <sheetName val="Пр. 1 к 1ПП"/>
      <sheetName val="Пр.2 к 1ПП"/>
      <sheetName val="Пр.1 к 2ПП"/>
      <sheetName val="Пр.2 к 2ПП"/>
      <sheetName val="Пр.1 к 3ПП"/>
      <sheetName val="Пр.2 к 3ПП"/>
      <sheetName val="пр 1 к 4 ПП"/>
      <sheetName val="пр 2 к 4 пп"/>
      <sheetName val="пр 1 к 5 пп"/>
      <sheetName val="пр 2 к 5 пп"/>
      <sheetName val="Пр.6 к МП"/>
      <sheetName val="Пр. 7 к МП"/>
      <sheetName val="Пр.8 к МП"/>
    </sheetNames>
    <sheetDataSet>
      <sheetData sheetId="8">
        <row r="54">
          <cell r="H54">
            <v>6000</v>
          </cell>
          <cell r="I54">
            <v>6000</v>
          </cell>
          <cell r="J54">
            <v>6000</v>
          </cell>
        </row>
        <row r="56">
          <cell r="H56">
            <v>10000</v>
          </cell>
          <cell r="I56">
            <v>10000</v>
          </cell>
          <cell r="J56">
            <v>10000</v>
          </cell>
        </row>
      </sheetData>
      <sheetData sheetId="10">
        <row r="18">
          <cell r="H18">
            <v>0</v>
          </cell>
          <cell r="I18">
            <v>0</v>
          </cell>
          <cell r="J18">
            <v>0</v>
          </cell>
        </row>
      </sheetData>
      <sheetData sheetId="12">
        <row r="25">
          <cell r="C25" t="str">
            <v>Противодействие коррупции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30"/>
  <sheetViews>
    <sheetView zoomScale="55" zoomScaleNormal="55" zoomScaleSheetLayoutView="55" zoomScalePageLayoutView="0" workbookViewId="0" topLeftCell="A1">
      <selection activeCell="C1" sqref="C1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6" width="16.25390625" style="3" customWidth="1"/>
    <col min="17" max="16384" width="9.125" style="3" customWidth="1"/>
  </cols>
  <sheetData>
    <row r="1" spans="1:16" ht="63" customHeight="1">
      <c r="A1" s="7"/>
      <c r="B1" s="2"/>
      <c r="C1" s="2"/>
      <c r="D1" s="2"/>
      <c r="E1" s="7"/>
      <c r="F1" s="7"/>
      <c r="G1" s="7"/>
      <c r="H1" s="194" t="s">
        <v>225</v>
      </c>
      <c r="I1" s="194"/>
      <c r="J1" s="194"/>
      <c r="K1" s="194"/>
      <c r="L1" s="194"/>
      <c r="M1" s="194"/>
      <c r="N1" s="194"/>
      <c r="O1" s="194"/>
      <c r="P1" s="194"/>
    </row>
    <row r="2" spans="1:7" ht="15.75">
      <c r="A2" s="2"/>
      <c r="B2" s="2"/>
      <c r="C2" s="2"/>
      <c r="D2" s="2"/>
      <c r="E2" s="2"/>
      <c r="F2" s="2"/>
      <c r="G2" s="2"/>
    </row>
    <row r="3" spans="1:16" ht="55.5" customHeight="1">
      <c r="A3" s="193" t="s">
        <v>116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22.5" customHeight="1">
      <c r="A4" s="200" t="s">
        <v>15</v>
      </c>
      <c r="B4" s="200" t="s">
        <v>14</v>
      </c>
      <c r="C4" s="200" t="s">
        <v>12</v>
      </c>
      <c r="D4" s="200">
        <v>2013</v>
      </c>
      <c r="E4" s="197" t="s">
        <v>80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69.75" customHeight="1">
      <c r="A5" s="200"/>
      <c r="B5" s="200"/>
      <c r="C5" s="200"/>
      <c r="D5" s="200"/>
      <c r="E5" s="195">
        <v>2014</v>
      </c>
      <c r="F5" s="195">
        <v>2015</v>
      </c>
      <c r="G5" s="195">
        <v>2016</v>
      </c>
      <c r="H5" s="195">
        <v>2017</v>
      </c>
      <c r="I5" s="195">
        <v>2018</v>
      </c>
      <c r="J5" s="191">
        <v>2019</v>
      </c>
      <c r="K5" s="195">
        <v>2020</v>
      </c>
      <c r="L5" s="191">
        <v>2021</v>
      </c>
      <c r="M5" s="191">
        <v>2022</v>
      </c>
      <c r="N5" s="191">
        <v>2023</v>
      </c>
      <c r="O5" s="198" t="s">
        <v>81</v>
      </c>
      <c r="P5" s="199"/>
    </row>
    <row r="6" spans="1:16" ht="24" customHeight="1">
      <c r="A6" s="200"/>
      <c r="B6" s="200"/>
      <c r="C6" s="200"/>
      <c r="D6" s="200"/>
      <c r="E6" s="196"/>
      <c r="F6" s="196"/>
      <c r="G6" s="196"/>
      <c r="H6" s="196"/>
      <c r="I6" s="196"/>
      <c r="J6" s="192"/>
      <c r="K6" s="196"/>
      <c r="L6" s="192"/>
      <c r="M6" s="192"/>
      <c r="N6" s="192"/>
      <c r="O6" s="14">
        <v>2025</v>
      </c>
      <c r="P6" s="14">
        <v>2030</v>
      </c>
    </row>
    <row r="7" spans="1:16" ht="41.25" customHeight="1">
      <c r="A7" s="188" t="s">
        <v>223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0"/>
    </row>
    <row r="8" spans="1:16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</row>
    <row r="9" spans="1:16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  <c r="O9" s="5" t="s">
        <v>17</v>
      </c>
      <c r="P9" s="5" t="s">
        <v>17</v>
      </c>
    </row>
    <row r="10" spans="1:16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</row>
    <row r="11" spans="1:16" ht="104.25" customHeight="1">
      <c r="A11" s="14">
        <v>4</v>
      </c>
      <c r="B11" s="5" t="s">
        <v>247</v>
      </c>
      <c r="C11" s="14" t="s">
        <v>8</v>
      </c>
      <c r="D11" s="5" t="s">
        <v>248</v>
      </c>
      <c r="E11" s="5" t="s">
        <v>248</v>
      </c>
      <c r="F11" s="5" t="s">
        <v>248</v>
      </c>
      <c r="G11" s="5" t="s">
        <v>248</v>
      </c>
      <c r="H11" s="5" t="s">
        <v>248</v>
      </c>
      <c r="I11" s="5" t="s">
        <v>248</v>
      </c>
      <c r="J11" s="5" t="s">
        <v>248</v>
      </c>
      <c r="K11" s="5" t="s">
        <v>248</v>
      </c>
      <c r="L11" s="5" t="s">
        <v>248</v>
      </c>
      <c r="M11" s="5" t="s">
        <v>248</v>
      </c>
      <c r="N11" s="5" t="s">
        <v>248</v>
      </c>
      <c r="O11" s="5" t="s">
        <v>248</v>
      </c>
      <c r="P11" s="5" t="s">
        <v>248</v>
      </c>
    </row>
    <row r="12" spans="1:16" ht="61.5" customHeight="1">
      <c r="A12" s="14">
        <v>5</v>
      </c>
      <c r="B12" s="5" t="s">
        <v>249</v>
      </c>
      <c r="C12" s="14" t="s">
        <v>187</v>
      </c>
      <c r="D12" s="14" t="s">
        <v>188</v>
      </c>
      <c r="E12" s="14" t="s">
        <v>188</v>
      </c>
      <c r="F12" s="14" t="s">
        <v>188</v>
      </c>
      <c r="G12" s="14" t="s">
        <v>188</v>
      </c>
      <c r="H12" s="14" t="s">
        <v>188</v>
      </c>
      <c r="I12" s="14" t="s">
        <v>188</v>
      </c>
      <c r="J12" s="14" t="s">
        <v>188</v>
      </c>
      <c r="K12" s="14" t="s">
        <v>188</v>
      </c>
      <c r="L12" s="14" t="s">
        <v>188</v>
      </c>
      <c r="M12" s="14" t="s">
        <v>188</v>
      </c>
      <c r="N12" s="14" t="s">
        <v>188</v>
      </c>
      <c r="O12" s="14" t="s">
        <v>188</v>
      </c>
      <c r="P12" s="14" t="s">
        <v>188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9">
    <mergeCell ref="O5:P5"/>
    <mergeCell ref="A4:A6"/>
    <mergeCell ref="B4:B6"/>
    <mergeCell ref="C4:C6"/>
    <mergeCell ref="D4:D6"/>
    <mergeCell ref="K5:K6"/>
    <mergeCell ref="L5:L6"/>
    <mergeCell ref="M5:M6"/>
    <mergeCell ref="N5:N6"/>
    <mergeCell ref="A7:P7"/>
    <mergeCell ref="J5:J6"/>
    <mergeCell ref="A3:P3"/>
    <mergeCell ref="H1:P1"/>
    <mergeCell ref="H5:H6"/>
    <mergeCell ref="I5:I6"/>
    <mergeCell ref="E5:E6"/>
    <mergeCell ref="F5:F6"/>
    <mergeCell ref="G5:G6"/>
    <mergeCell ref="E4:P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7">
      <selection activeCell="C18" sqref="C18"/>
    </sheetView>
  </sheetViews>
  <sheetFormatPr defaultColWidth="9.00390625" defaultRowHeight="12.75"/>
  <cols>
    <col min="2" max="2" width="19.375" style="0" customWidth="1"/>
    <col min="4" max="4" width="14.00390625" style="0" customWidth="1"/>
  </cols>
  <sheetData>
    <row r="1" spans="1:8" ht="108" customHeight="1">
      <c r="A1" s="104"/>
      <c r="B1" s="29"/>
      <c r="C1" s="104"/>
      <c r="D1" s="29"/>
      <c r="E1" s="29"/>
      <c r="F1" s="242" t="s">
        <v>275</v>
      </c>
      <c r="G1" s="242"/>
      <c r="H1" s="242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51"/>
      <c r="B3" s="29"/>
      <c r="C3" s="104"/>
      <c r="D3" s="29"/>
      <c r="E3" s="29"/>
      <c r="F3" s="29"/>
      <c r="G3" s="29"/>
      <c r="H3" s="29"/>
    </row>
    <row r="4" spans="1:8" ht="18.75">
      <c r="A4" s="243" t="s">
        <v>155</v>
      </c>
      <c r="B4" s="243"/>
      <c r="C4" s="243"/>
      <c r="D4" s="243"/>
      <c r="E4" s="243"/>
      <c r="F4" s="243"/>
      <c r="G4" s="243"/>
      <c r="H4" s="243"/>
    </row>
    <row r="5" spans="1:8" ht="18.75">
      <c r="A5" s="244" t="s">
        <v>276</v>
      </c>
      <c r="B5" s="243"/>
      <c r="C5" s="243"/>
      <c r="D5" s="243"/>
      <c r="E5" s="243"/>
      <c r="F5" s="243"/>
      <c r="G5" s="243"/>
      <c r="H5" s="243"/>
    </row>
    <row r="6" spans="1:8" ht="18.75">
      <c r="A6" s="244" t="s">
        <v>277</v>
      </c>
      <c r="B6" s="243"/>
      <c r="C6" s="243"/>
      <c r="D6" s="243"/>
      <c r="E6" s="243"/>
      <c r="F6" s="243"/>
      <c r="G6" s="243"/>
      <c r="H6" s="243"/>
    </row>
    <row r="7" spans="1:8" ht="18.75">
      <c r="A7" s="51"/>
      <c r="B7" s="29"/>
      <c r="C7" s="104"/>
      <c r="D7" s="29"/>
      <c r="E7" s="29"/>
      <c r="F7" s="29"/>
      <c r="G7" s="29"/>
      <c r="H7" s="29"/>
    </row>
    <row r="8" spans="1:8" ht="15.75">
      <c r="A8" s="245" t="s">
        <v>20</v>
      </c>
      <c r="B8" s="245" t="s">
        <v>157</v>
      </c>
      <c r="C8" s="245" t="s">
        <v>12</v>
      </c>
      <c r="D8" s="245" t="s">
        <v>13</v>
      </c>
      <c r="E8" s="245" t="s">
        <v>113</v>
      </c>
      <c r="F8" s="245"/>
      <c r="G8" s="245"/>
      <c r="H8" s="245"/>
    </row>
    <row r="9" spans="1:8" ht="15.75">
      <c r="A9" s="245"/>
      <c r="B9" s="245"/>
      <c r="C9" s="245"/>
      <c r="D9" s="245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46" t="s">
        <v>219</v>
      </c>
      <c r="B11" s="246"/>
      <c r="C11" s="246"/>
      <c r="D11" s="246"/>
      <c r="E11" s="246"/>
      <c r="F11" s="246"/>
      <c r="G11" s="246"/>
      <c r="H11" s="246"/>
    </row>
    <row r="12" spans="1:8" ht="15.75">
      <c r="A12" s="269" t="s">
        <v>220</v>
      </c>
      <c r="B12" s="269"/>
      <c r="C12" s="269"/>
      <c r="D12" s="269"/>
      <c r="E12" s="269"/>
      <c r="F12" s="269"/>
      <c r="G12" s="269"/>
      <c r="H12" s="269"/>
    </row>
    <row r="13" spans="1:8" ht="150" customHeight="1">
      <c r="A13" s="105" t="s">
        <v>158</v>
      </c>
      <c r="B13" s="106" t="s">
        <v>278</v>
      </c>
      <c r="C13" s="105" t="s">
        <v>8</v>
      </c>
      <c r="D13" s="105" t="s">
        <v>160</v>
      </c>
      <c r="E13" s="31">
        <v>100</v>
      </c>
      <c r="F13" s="31">
        <v>100</v>
      </c>
      <c r="G13" s="31">
        <v>100</v>
      </c>
      <c r="H13" s="31">
        <v>100</v>
      </c>
    </row>
    <row r="14" spans="1:8" ht="94.5" customHeight="1">
      <c r="A14" s="105" t="s">
        <v>269</v>
      </c>
      <c r="B14" s="106" t="s">
        <v>279</v>
      </c>
      <c r="C14" s="105" t="s">
        <v>187</v>
      </c>
      <c r="D14" s="105" t="s">
        <v>160</v>
      </c>
      <c r="E14" s="31" t="s">
        <v>188</v>
      </c>
      <c r="F14" s="31" t="s">
        <v>188</v>
      </c>
      <c r="G14" s="31" t="s">
        <v>188</v>
      </c>
      <c r="H14" s="31" t="s">
        <v>188</v>
      </c>
    </row>
  </sheetData>
  <sheetProtection/>
  <mergeCells count="11">
    <mergeCell ref="B8:B9"/>
    <mergeCell ref="C8:C9"/>
    <mergeCell ref="D8:D9"/>
    <mergeCell ref="E8:H8"/>
    <mergeCell ref="A11:H11"/>
    <mergeCell ref="A12:H12"/>
    <mergeCell ref="F1:H1"/>
    <mergeCell ref="A4:H4"/>
    <mergeCell ref="A5:H5"/>
    <mergeCell ref="A6:H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D11" sqref="D11"/>
    </sheetView>
  </sheetViews>
  <sheetFormatPr defaultColWidth="9.00390625" defaultRowHeight="12.75"/>
  <cols>
    <col min="2" max="2" width="32.125" style="0" customWidth="1"/>
    <col min="3" max="3" width="12.00390625" style="0" customWidth="1"/>
    <col min="12" max="12" width="28.625" style="0" customWidth="1"/>
  </cols>
  <sheetData>
    <row r="1" spans="1:12" ht="36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273" t="s">
        <v>280</v>
      </c>
      <c r="L1" s="273"/>
    </row>
    <row r="2" spans="1:12" ht="12.7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2.75">
      <c r="A3" s="274" t="s">
        <v>155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ht="12.75">
      <c r="A4" s="274" t="s">
        <v>281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31.5" customHeight="1">
      <c r="A6" s="270" t="s">
        <v>20</v>
      </c>
      <c r="B6" s="270" t="s">
        <v>172</v>
      </c>
      <c r="C6" s="270" t="s">
        <v>24</v>
      </c>
      <c r="D6" s="270" t="s">
        <v>25</v>
      </c>
      <c r="E6" s="270"/>
      <c r="F6" s="270"/>
      <c r="G6" s="270"/>
      <c r="H6" s="270" t="s">
        <v>174</v>
      </c>
      <c r="I6" s="270"/>
      <c r="J6" s="270"/>
      <c r="K6" s="270"/>
      <c r="L6" s="270" t="s">
        <v>175</v>
      </c>
    </row>
    <row r="7" spans="1:12" ht="67.5">
      <c r="A7" s="270"/>
      <c r="B7" s="270"/>
      <c r="C7" s="270"/>
      <c r="D7" s="175" t="s">
        <v>24</v>
      </c>
      <c r="E7" s="175" t="s">
        <v>27</v>
      </c>
      <c r="F7" s="175" t="s">
        <v>28</v>
      </c>
      <c r="G7" s="175" t="s">
        <v>29</v>
      </c>
      <c r="H7" s="175">
        <v>2023</v>
      </c>
      <c r="I7" s="175">
        <v>2024</v>
      </c>
      <c r="J7" s="175">
        <v>2025</v>
      </c>
      <c r="K7" s="175" t="s">
        <v>82</v>
      </c>
      <c r="L7" s="270"/>
    </row>
    <row r="8" spans="1:12" ht="12.7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5">
        <v>8</v>
      </c>
      <c r="I8" s="175">
        <v>9</v>
      </c>
      <c r="J8" s="175">
        <v>10</v>
      </c>
      <c r="K8" s="175">
        <v>11</v>
      </c>
      <c r="L8" s="175">
        <v>12</v>
      </c>
    </row>
    <row r="9" spans="1:12" ht="12.75">
      <c r="A9" s="271" t="s">
        <v>282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spans="1:12" ht="12.75">
      <c r="A10" s="272" t="s">
        <v>283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</row>
    <row r="11" spans="1:12" ht="70.5" customHeight="1">
      <c r="A11" s="176">
        <v>1</v>
      </c>
      <c r="B11" s="177" t="s">
        <v>284</v>
      </c>
      <c r="C11" s="178" t="s">
        <v>144</v>
      </c>
      <c r="D11" s="179">
        <v>241</v>
      </c>
      <c r="E11" s="180" t="s">
        <v>43</v>
      </c>
      <c r="F11" s="180" t="s">
        <v>43</v>
      </c>
      <c r="G11" s="180" t="s">
        <v>43</v>
      </c>
      <c r="H11" s="181">
        <v>0</v>
      </c>
      <c r="I11" s="181">
        <f>H11</f>
        <v>0</v>
      </c>
      <c r="J11" s="181">
        <f>I11</f>
        <v>0</v>
      </c>
      <c r="K11" s="181">
        <f aca="true" t="shared" si="0" ref="K11:K16">H11+I11+J11</f>
        <v>0</v>
      </c>
      <c r="L11" s="177" t="s">
        <v>285</v>
      </c>
    </row>
    <row r="12" spans="1:12" ht="54.75" customHeight="1">
      <c r="A12" s="176">
        <v>2</v>
      </c>
      <c r="B12" s="177" t="s">
        <v>286</v>
      </c>
      <c r="C12" s="178" t="s">
        <v>144</v>
      </c>
      <c r="D12" s="179">
        <v>241</v>
      </c>
      <c r="E12" s="180" t="s">
        <v>43</v>
      </c>
      <c r="F12" s="180" t="s">
        <v>43</v>
      </c>
      <c r="G12" s="180" t="s">
        <v>43</v>
      </c>
      <c r="H12" s="181">
        <v>0</v>
      </c>
      <c r="I12" s="181">
        <f aca="true" t="shared" si="1" ref="I12:J16">H12</f>
        <v>0</v>
      </c>
      <c r="J12" s="181">
        <f t="shared" si="1"/>
        <v>0</v>
      </c>
      <c r="K12" s="181">
        <f t="shared" si="0"/>
        <v>0</v>
      </c>
      <c r="L12" s="177" t="s">
        <v>287</v>
      </c>
    </row>
    <row r="13" spans="1:12" ht="88.5" customHeight="1">
      <c r="A13" s="176">
        <v>3</v>
      </c>
      <c r="B13" s="177" t="s">
        <v>288</v>
      </c>
      <c r="C13" s="178" t="s">
        <v>144</v>
      </c>
      <c r="D13" s="179">
        <v>241</v>
      </c>
      <c r="E13" s="180" t="s">
        <v>43</v>
      </c>
      <c r="F13" s="180" t="s">
        <v>43</v>
      </c>
      <c r="G13" s="180" t="s">
        <v>43</v>
      </c>
      <c r="H13" s="181">
        <v>0</v>
      </c>
      <c r="I13" s="181">
        <f t="shared" si="1"/>
        <v>0</v>
      </c>
      <c r="J13" s="181">
        <f t="shared" si="1"/>
        <v>0</v>
      </c>
      <c r="K13" s="181">
        <f t="shared" si="0"/>
        <v>0</v>
      </c>
      <c r="L13" s="177" t="s">
        <v>289</v>
      </c>
    </row>
    <row r="14" spans="1:12" ht="53.25" customHeight="1">
      <c r="A14" s="176">
        <v>4</v>
      </c>
      <c r="B14" s="177" t="s">
        <v>290</v>
      </c>
      <c r="C14" s="178" t="s">
        <v>144</v>
      </c>
      <c r="D14" s="179">
        <v>241</v>
      </c>
      <c r="E14" s="180" t="s">
        <v>43</v>
      </c>
      <c r="F14" s="180" t="s">
        <v>43</v>
      </c>
      <c r="G14" s="180" t="s">
        <v>43</v>
      </c>
      <c r="H14" s="181">
        <v>0</v>
      </c>
      <c r="I14" s="181">
        <f t="shared" si="1"/>
        <v>0</v>
      </c>
      <c r="J14" s="181">
        <f t="shared" si="1"/>
        <v>0</v>
      </c>
      <c r="K14" s="181">
        <f t="shared" si="0"/>
        <v>0</v>
      </c>
      <c r="L14" s="177" t="s">
        <v>291</v>
      </c>
    </row>
    <row r="15" spans="1:12" ht="31.5" customHeight="1">
      <c r="A15" s="176">
        <v>5</v>
      </c>
      <c r="B15" s="177" t="s">
        <v>292</v>
      </c>
      <c r="C15" s="178" t="s">
        <v>144</v>
      </c>
      <c r="D15" s="179">
        <v>241</v>
      </c>
      <c r="E15" s="180" t="s">
        <v>43</v>
      </c>
      <c r="F15" s="180" t="s">
        <v>43</v>
      </c>
      <c r="G15" s="180" t="s">
        <v>43</v>
      </c>
      <c r="H15" s="181">
        <v>0</v>
      </c>
      <c r="I15" s="181">
        <f t="shared" si="1"/>
        <v>0</v>
      </c>
      <c r="J15" s="181">
        <f t="shared" si="1"/>
        <v>0</v>
      </c>
      <c r="K15" s="181">
        <f t="shared" si="0"/>
        <v>0</v>
      </c>
      <c r="L15" s="177" t="s">
        <v>293</v>
      </c>
    </row>
    <row r="16" spans="1:12" ht="54.75" customHeight="1">
      <c r="A16" s="176">
        <v>6</v>
      </c>
      <c r="B16" s="177" t="s">
        <v>294</v>
      </c>
      <c r="C16" s="178" t="s">
        <v>144</v>
      </c>
      <c r="D16" s="179">
        <v>241</v>
      </c>
      <c r="E16" s="180" t="s">
        <v>43</v>
      </c>
      <c r="F16" s="180" t="s">
        <v>43</v>
      </c>
      <c r="G16" s="180" t="s">
        <v>43</v>
      </c>
      <c r="H16" s="181">
        <v>0</v>
      </c>
      <c r="I16" s="181">
        <f t="shared" si="1"/>
        <v>0</v>
      </c>
      <c r="J16" s="181">
        <f t="shared" si="1"/>
        <v>0</v>
      </c>
      <c r="K16" s="181">
        <f t="shared" si="0"/>
        <v>0</v>
      </c>
      <c r="L16" s="177" t="s">
        <v>295</v>
      </c>
    </row>
    <row r="17" spans="1:12" ht="12.75">
      <c r="A17" s="182"/>
      <c r="B17" s="183" t="s">
        <v>120</v>
      </c>
      <c r="C17" s="182" t="s">
        <v>43</v>
      </c>
      <c r="D17" s="182" t="s">
        <v>43</v>
      </c>
      <c r="E17" s="182" t="s">
        <v>43</v>
      </c>
      <c r="F17" s="182" t="s">
        <v>43</v>
      </c>
      <c r="G17" s="182" t="s">
        <v>43</v>
      </c>
      <c r="H17" s="184">
        <f>SUM(H11:H16)</f>
        <v>0</v>
      </c>
      <c r="I17" s="184">
        <f>SUM(I11:I16)</f>
        <v>0</v>
      </c>
      <c r="J17" s="184">
        <f>SUM(J11:J16)</f>
        <v>0</v>
      </c>
      <c r="K17" s="184">
        <f>SUM(K11:K16)</f>
        <v>0</v>
      </c>
      <c r="L17" s="182" t="s">
        <v>43</v>
      </c>
    </row>
  </sheetData>
  <sheetProtection/>
  <mergeCells count="11">
    <mergeCell ref="C6:C7"/>
    <mergeCell ref="D6:G6"/>
    <mergeCell ref="H6:K6"/>
    <mergeCell ref="L6:L7"/>
    <mergeCell ref="A9:L9"/>
    <mergeCell ref="A10:L10"/>
    <mergeCell ref="K1:L1"/>
    <mergeCell ref="A3:L3"/>
    <mergeCell ref="A4:L4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4"/>
  <sheetViews>
    <sheetView view="pageBreakPreview" zoomScale="85" zoomScaleSheetLayoutView="85" zoomScalePageLayoutView="0" workbookViewId="0" topLeftCell="A1">
      <selection activeCell="E20" sqref="E20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141</v>
      </c>
      <c r="F1" s="36"/>
    </row>
    <row r="2" spans="3:6" ht="80.25" customHeight="1">
      <c r="C2" s="33"/>
      <c r="D2" s="275" t="s">
        <v>205</v>
      </c>
      <c r="E2" s="275"/>
      <c r="F2" s="36"/>
    </row>
    <row r="3" spans="3:6" ht="18.75">
      <c r="C3" s="33"/>
      <c r="D3" s="36"/>
      <c r="E3" s="36"/>
      <c r="F3" s="36"/>
    </row>
    <row r="4" spans="1:4" ht="18.75">
      <c r="A4" s="32"/>
      <c r="D4" s="36"/>
    </row>
    <row r="5" spans="1:5" ht="18.75">
      <c r="A5" s="243" t="s">
        <v>91</v>
      </c>
      <c r="B5" s="243"/>
      <c r="C5" s="243"/>
      <c r="D5" s="243"/>
      <c r="E5" s="243"/>
    </row>
    <row r="6" spans="1:5" ht="18.75">
      <c r="A6" s="243" t="s">
        <v>90</v>
      </c>
      <c r="B6" s="243"/>
      <c r="C6" s="243"/>
      <c r="D6" s="243"/>
      <c r="E6" s="243"/>
    </row>
    <row r="7" spans="1:5" ht="18.75">
      <c r="A7" s="243" t="s">
        <v>89</v>
      </c>
      <c r="B7" s="243"/>
      <c r="C7" s="243"/>
      <c r="D7" s="243"/>
      <c r="E7" s="243"/>
    </row>
    <row r="8" spans="1:5" ht="18.75">
      <c r="A8" s="243" t="s">
        <v>88</v>
      </c>
      <c r="B8" s="243"/>
      <c r="C8" s="243"/>
      <c r="D8" s="243"/>
      <c r="E8" s="243"/>
    </row>
    <row r="9" spans="1:5" ht="18.75">
      <c r="A9" s="243" t="s">
        <v>87</v>
      </c>
      <c r="B9" s="243"/>
      <c r="C9" s="243"/>
      <c r="D9" s="243"/>
      <c r="E9" s="243"/>
    </row>
    <row r="10" ht="18.75">
      <c r="A10" s="32"/>
    </row>
    <row r="11" spans="1:5" ht="63">
      <c r="A11" s="31" t="s">
        <v>20</v>
      </c>
      <c r="B11" s="31" t="s">
        <v>86</v>
      </c>
      <c r="C11" s="31" t="s">
        <v>85</v>
      </c>
      <c r="D11" s="31" t="s">
        <v>84</v>
      </c>
      <c r="E11" s="31" t="s">
        <v>83</v>
      </c>
    </row>
    <row r="12" spans="1:5" ht="15.75">
      <c r="A12" s="31">
        <v>1</v>
      </c>
      <c r="B12" s="31">
        <v>2</v>
      </c>
      <c r="C12" s="31">
        <v>3</v>
      </c>
      <c r="D12" s="31">
        <v>4</v>
      </c>
      <c r="E12" s="31">
        <v>5</v>
      </c>
    </row>
    <row r="13" spans="1:5" ht="47.25" customHeight="1">
      <c r="A13" s="30"/>
      <c r="B13" s="245" t="s">
        <v>111</v>
      </c>
      <c r="C13" s="245"/>
      <c r="D13" s="245"/>
      <c r="E13" s="245"/>
    </row>
    <row r="14" spans="1:5" ht="39.75" customHeight="1">
      <c r="A14" s="30"/>
      <c r="B14" s="245" t="s">
        <v>112</v>
      </c>
      <c r="C14" s="245"/>
      <c r="D14" s="245"/>
      <c r="E14" s="245"/>
    </row>
    <row r="15" spans="1:5" ht="57.75" customHeight="1">
      <c r="A15" s="30"/>
      <c r="B15" s="282" t="s">
        <v>110</v>
      </c>
      <c r="C15" s="283"/>
      <c r="D15" s="283"/>
      <c r="E15" s="284"/>
    </row>
    <row r="16" spans="1:5" ht="78.75">
      <c r="A16" s="30"/>
      <c r="B16" s="81" t="s">
        <v>108</v>
      </c>
      <c r="C16" s="31" t="s">
        <v>93</v>
      </c>
      <c r="D16" s="31" t="s">
        <v>30</v>
      </c>
      <c r="E16" s="31" t="s">
        <v>92</v>
      </c>
    </row>
    <row r="17" spans="1:5" ht="15.75">
      <c r="A17" s="122">
        <v>4</v>
      </c>
      <c r="B17" s="276" t="s">
        <v>191</v>
      </c>
      <c r="C17" s="277"/>
      <c r="D17" s="277"/>
      <c r="E17" s="278"/>
    </row>
    <row r="18" spans="1:5" ht="15.75">
      <c r="A18" s="258" t="s">
        <v>192</v>
      </c>
      <c r="B18" s="279" t="s">
        <v>193</v>
      </c>
      <c r="C18" s="280"/>
      <c r="D18" s="280"/>
      <c r="E18" s="281"/>
    </row>
    <row r="19" spans="1:5" ht="15.75">
      <c r="A19" s="260"/>
      <c r="B19" s="279" t="s">
        <v>194</v>
      </c>
      <c r="C19" s="280"/>
      <c r="D19" s="280"/>
      <c r="E19" s="281"/>
    </row>
    <row r="20" spans="1:5" ht="94.5">
      <c r="A20" s="31" t="s">
        <v>195</v>
      </c>
      <c r="B20" s="30" t="s">
        <v>196</v>
      </c>
      <c r="C20" s="30" t="s">
        <v>254</v>
      </c>
      <c r="D20" s="31" t="s">
        <v>144</v>
      </c>
      <c r="E20" s="31" t="s">
        <v>197</v>
      </c>
    </row>
    <row r="21" spans="1:5" ht="63">
      <c r="A21" s="123" t="s">
        <v>198</v>
      </c>
      <c r="B21" s="30" t="s">
        <v>196</v>
      </c>
      <c r="C21" s="124" t="s">
        <v>253</v>
      </c>
      <c r="D21" s="31" t="s">
        <v>144</v>
      </c>
      <c r="E21" s="31" t="s">
        <v>199</v>
      </c>
    </row>
    <row r="22" spans="1:5" ht="94.5">
      <c r="A22" s="123" t="s">
        <v>200</v>
      </c>
      <c r="B22" s="30" t="s">
        <v>196</v>
      </c>
      <c r="C22" s="124" t="s">
        <v>201</v>
      </c>
      <c r="D22" s="31" t="s">
        <v>144</v>
      </c>
      <c r="E22" s="125" t="s">
        <v>202</v>
      </c>
    </row>
    <row r="23" spans="1:5" ht="63">
      <c r="A23" s="123" t="s">
        <v>203</v>
      </c>
      <c r="B23" s="30" t="s">
        <v>196</v>
      </c>
      <c r="C23" s="30" t="s">
        <v>252</v>
      </c>
      <c r="D23" s="31" t="s">
        <v>144</v>
      </c>
      <c r="E23" s="31" t="s">
        <v>197</v>
      </c>
    </row>
    <row r="24" spans="1:5" ht="63">
      <c r="A24" s="123" t="s">
        <v>204</v>
      </c>
      <c r="B24" s="30" t="s">
        <v>196</v>
      </c>
      <c r="C24" s="124" t="s">
        <v>251</v>
      </c>
      <c r="D24" s="31" t="s">
        <v>144</v>
      </c>
      <c r="E24" s="31" t="s">
        <v>199</v>
      </c>
    </row>
  </sheetData>
  <sheetProtection/>
  <mergeCells count="13">
    <mergeCell ref="B17:E17"/>
    <mergeCell ref="A18:A19"/>
    <mergeCell ref="B18:E18"/>
    <mergeCell ref="B19:E19"/>
    <mergeCell ref="B15:E15"/>
    <mergeCell ref="A8:E8"/>
    <mergeCell ref="A9:E9"/>
    <mergeCell ref="B13:E13"/>
    <mergeCell ref="B14:E14"/>
    <mergeCell ref="D2:E2"/>
    <mergeCell ref="A5:E5"/>
    <mergeCell ref="A6:E6"/>
    <mergeCell ref="A7:E7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55" zoomScaleNormal="55" zoomScaleSheetLayoutView="55" zoomScalePageLayoutView="0" workbookViewId="0" topLeftCell="A1">
      <pane xSplit="8" ySplit="7" topLeftCell="I8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E25" sqref="E25"/>
    </sheetView>
  </sheetViews>
  <sheetFormatPr defaultColWidth="9.00390625" defaultRowHeight="12.75"/>
  <cols>
    <col min="1" max="1" width="9.125" style="77" customWidth="1"/>
    <col min="2" max="2" width="25.125" style="77" customWidth="1"/>
    <col min="3" max="3" width="28.375" style="77" customWidth="1"/>
    <col min="4" max="4" width="34.625" style="90" customWidth="1"/>
    <col min="5" max="5" width="13.375" style="77" customWidth="1"/>
    <col min="6" max="6" width="12.625" style="77" customWidth="1"/>
    <col min="7" max="7" width="16.75390625" style="77" customWidth="1"/>
    <col min="8" max="8" width="13.25390625" style="77" customWidth="1"/>
    <col min="9" max="9" width="19.375" style="77" customWidth="1"/>
    <col min="10" max="10" width="18.00390625" style="77" customWidth="1"/>
    <col min="11" max="11" width="17.875" style="77" customWidth="1"/>
    <col min="12" max="12" width="19.875" style="77" customWidth="1"/>
    <col min="13" max="16384" width="9.125" style="77" customWidth="1"/>
  </cols>
  <sheetData>
    <row r="1" spans="1:12" ht="71.25" customHeight="1">
      <c r="A1" s="22" t="s">
        <v>22</v>
      </c>
      <c r="C1" s="89"/>
      <c r="E1" s="89"/>
      <c r="F1" s="89"/>
      <c r="G1" s="89"/>
      <c r="H1" s="89"/>
      <c r="I1" s="221" t="s">
        <v>153</v>
      </c>
      <c r="J1" s="299"/>
      <c r="K1" s="299"/>
      <c r="L1" s="299"/>
    </row>
    <row r="2" spans="1:12" ht="18.75">
      <c r="A2" s="22"/>
      <c r="C2" s="89"/>
      <c r="E2" s="89"/>
      <c r="F2" s="89"/>
      <c r="G2" s="89"/>
      <c r="H2" s="89"/>
      <c r="I2" s="49"/>
      <c r="J2" s="48"/>
      <c r="K2" s="48"/>
      <c r="L2" s="48"/>
    </row>
    <row r="3" ht="0.75" customHeight="1">
      <c r="B3" s="23"/>
    </row>
    <row r="4" spans="2:12" ht="59.25" customHeight="1">
      <c r="B4" s="301" t="s">
        <v>109</v>
      </c>
      <c r="C4" s="302"/>
      <c r="D4" s="302"/>
      <c r="E4" s="302"/>
      <c r="F4" s="302"/>
      <c r="G4" s="303"/>
      <c r="H4" s="303"/>
      <c r="I4" s="303"/>
      <c r="J4" s="303"/>
      <c r="K4" s="303"/>
      <c r="L4" s="303"/>
    </row>
    <row r="5" ht="18.75">
      <c r="B5" s="24"/>
    </row>
    <row r="6" spans="1:12" ht="19.5" customHeight="1">
      <c r="A6" s="297" t="s">
        <v>20</v>
      </c>
      <c r="B6" s="285" t="s">
        <v>41</v>
      </c>
      <c r="C6" s="285" t="s">
        <v>48</v>
      </c>
      <c r="D6" s="285" t="s">
        <v>49</v>
      </c>
      <c r="E6" s="293" t="s">
        <v>25</v>
      </c>
      <c r="F6" s="293"/>
      <c r="G6" s="293"/>
      <c r="H6" s="293"/>
      <c r="I6" s="19">
        <v>2023</v>
      </c>
      <c r="J6" s="19">
        <v>2024</v>
      </c>
      <c r="K6" s="19">
        <v>2025</v>
      </c>
      <c r="L6" s="289" t="s">
        <v>82</v>
      </c>
    </row>
    <row r="7" spans="1:12" ht="31.5" customHeight="1">
      <c r="A7" s="298"/>
      <c r="B7" s="285"/>
      <c r="C7" s="285"/>
      <c r="D7" s="285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154</v>
      </c>
      <c r="J7" s="19" t="s">
        <v>154</v>
      </c>
      <c r="K7" s="19" t="s">
        <v>154</v>
      </c>
      <c r="L7" s="291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63">
      <c r="A9" s="294">
        <v>1</v>
      </c>
      <c r="B9" s="300" t="s">
        <v>42</v>
      </c>
      <c r="C9" s="300" t="s">
        <v>151</v>
      </c>
      <c r="D9" s="86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I13+I16+I19+I22+I25+I28+I31</f>
        <v>651887.017</v>
      </c>
      <c r="J9" s="60">
        <f>J13+J16+J19+J22+J25+J28+J31</f>
        <v>633568.897</v>
      </c>
      <c r="K9" s="60">
        <f>K13+K16+K19+K22+K25+K28+K31</f>
        <v>629481.997</v>
      </c>
      <c r="L9" s="60">
        <f>L13+L16+L19+L22+L25+L28+L31</f>
        <v>1914937.9110000003</v>
      </c>
    </row>
    <row r="10" spans="1:12" ht="27.75" customHeight="1">
      <c r="A10" s="295"/>
      <c r="B10" s="300"/>
      <c r="C10" s="300"/>
      <c r="D10" s="91" t="s">
        <v>143</v>
      </c>
      <c r="E10" s="87"/>
      <c r="F10" s="87"/>
      <c r="G10" s="87"/>
      <c r="H10" s="87"/>
      <c r="I10" s="92"/>
      <c r="J10" s="92"/>
      <c r="K10" s="92"/>
      <c r="L10" s="88"/>
    </row>
    <row r="11" spans="1:12" ht="48" customHeight="1">
      <c r="A11" s="295"/>
      <c r="B11" s="300"/>
      <c r="C11" s="300"/>
      <c r="D11" s="91" t="s">
        <v>144</v>
      </c>
      <c r="E11" s="87">
        <v>241</v>
      </c>
      <c r="F11" s="87"/>
      <c r="G11" s="87"/>
      <c r="H11" s="87"/>
      <c r="I11" s="92">
        <f>I24</f>
        <v>219116.05900000004</v>
      </c>
      <c r="J11" s="92">
        <f>J24</f>
        <v>219114.95900000003</v>
      </c>
      <c r="K11" s="92">
        <f>K24</f>
        <v>219106.15900000004</v>
      </c>
      <c r="L11" s="92">
        <f>L24</f>
        <v>657337.1770000001</v>
      </c>
    </row>
    <row r="12" spans="1:12" ht="52.5" customHeight="1">
      <c r="A12" s="296"/>
      <c r="B12" s="300"/>
      <c r="C12" s="300"/>
      <c r="D12" s="91" t="s">
        <v>30</v>
      </c>
      <c r="E12" s="87">
        <v>240</v>
      </c>
      <c r="F12" s="87" t="s">
        <v>43</v>
      </c>
      <c r="G12" s="87" t="s">
        <v>43</v>
      </c>
      <c r="H12" s="87" t="s">
        <v>43</v>
      </c>
      <c r="I12" s="92">
        <f>I15+I18+I21</f>
        <v>416770.958</v>
      </c>
      <c r="J12" s="92">
        <f>J15+J18+J21</f>
        <v>398453.93799999997</v>
      </c>
      <c r="K12" s="92">
        <f>K15+K18+K21</f>
        <v>394375.838</v>
      </c>
      <c r="L12" s="88">
        <f aca="true" t="shared" si="0" ref="L12:L21">I12+J12+K12</f>
        <v>1209600.734</v>
      </c>
    </row>
    <row r="13" spans="1:12" ht="90" customHeight="1">
      <c r="A13" s="286">
        <v>2</v>
      </c>
      <c r="B13" s="285" t="s">
        <v>44</v>
      </c>
      <c r="C13" s="285" t="s">
        <v>50</v>
      </c>
      <c r="D13" s="85" t="s">
        <v>145</v>
      </c>
      <c r="E13" s="83" t="s">
        <v>43</v>
      </c>
      <c r="F13" s="83" t="s">
        <v>43</v>
      </c>
      <c r="G13" s="83" t="s">
        <v>43</v>
      </c>
      <c r="H13" s="83" t="s">
        <v>43</v>
      </c>
      <c r="I13" s="93">
        <f>I15</f>
        <v>365691.348</v>
      </c>
      <c r="J13" s="93">
        <f>J15</f>
        <v>347374.328</v>
      </c>
      <c r="K13" s="93">
        <f>K15</f>
        <v>343296.228</v>
      </c>
      <c r="L13" s="84">
        <f t="shared" si="0"/>
        <v>1056361.904</v>
      </c>
    </row>
    <row r="14" spans="1:12" ht="27.75" customHeight="1">
      <c r="A14" s="287"/>
      <c r="B14" s="285"/>
      <c r="C14" s="285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88"/>
      <c r="B15" s="285"/>
      <c r="C15" s="285"/>
      <c r="D15" s="82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365691.348</v>
      </c>
      <c r="J15" s="45">
        <f>'Пр.2 к 1ПП'!I19</f>
        <v>347374.328</v>
      </c>
      <c r="K15" s="45">
        <f>'Пр.2 к 1ПП'!J19</f>
        <v>343296.228</v>
      </c>
      <c r="L15" s="46">
        <f t="shared" si="0"/>
        <v>1056361.904</v>
      </c>
    </row>
    <row r="16" spans="1:12" ht="93.75" customHeight="1">
      <c r="A16" s="286">
        <v>3</v>
      </c>
      <c r="B16" s="289" t="s">
        <v>46</v>
      </c>
      <c r="C16" s="285" t="s">
        <v>58</v>
      </c>
      <c r="D16" s="85" t="s">
        <v>145</v>
      </c>
      <c r="E16" s="83">
        <v>240</v>
      </c>
      <c r="F16" s="83" t="s">
        <v>43</v>
      </c>
      <c r="G16" s="83" t="s">
        <v>43</v>
      </c>
      <c r="H16" s="83" t="s">
        <v>43</v>
      </c>
      <c r="I16" s="93">
        <f>I18</f>
        <v>20000</v>
      </c>
      <c r="J16" s="93">
        <f>J18</f>
        <v>20000</v>
      </c>
      <c r="K16" s="93">
        <f>K18</f>
        <v>20000</v>
      </c>
      <c r="L16" s="84">
        <f t="shared" si="0"/>
        <v>60000</v>
      </c>
    </row>
    <row r="17" spans="1:12" ht="27" customHeight="1">
      <c r="A17" s="287"/>
      <c r="B17" s="290"/>
      <c r="C17" s="285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60.75" customHeight="1">
      <c r="A18" s="288"/>
      <c r="B18" s="291"/>
      <c r="C18" s="285"/>
      <c r="D18" s="82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93.75" customHeight="1">
      <c r="A19" s="292">
        <v>4</v>
      </c>
      <c r="B19" s="285" t="s">
        <v>47</v>
      </c>
      <c r="C19" s="285" t="s">
        <v>150</v>
      </c>
      <c r="D19" s="85" t="s">
        <v>145</v>
      </c>
      <c r="E19" s="83">
        <v>240</v>
      </c>
      <c r="F19" s="83" t="s">
        <v>43</v>
      </c>
      <c r="G19" s="83" t="s">
        <v>43</v>
      </c>
      <c r="H19" s="83" t="s">
        <v>43</v>
      </c>
      <c r="I19" s="93">
        <f>I21</f>
        <v>31079.61</v>
      </c>
      <c r="J19" s="93">
        <f>J21</f>
        <v>31079.61</v>
      </c>
      <c r="K19" s="93">
        <f>K21</f>
        <v>31079.61</v>
      </c>
      <c r="L19" s="84">
        <f t="shared" si="0"/>
        <v>93238.83</v>
      </c>
    </row>
    <row r="20" spans="1:12" ht="27.75" customHeight="1">
      <c r="A20" s="292"/>
      <c r="B20" s="285"/>
      <c r="C20" s="285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78.75" customHeight="1">
      <c r="A21" s="292"/>
      <c r="B21" s="285"/>
      <c r="C21" s="285"/>
      <c r="D21" s="82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31079.61</v>
      </c>
      <c r="J21" s="45">
        <f>'Пр.2 к 3ПП'!I21</f>
        <v>31079.61</v>
      </c>
      <c r="K21" s="45">
        <f>'Пр.2 к 3ПП'!J21</f>
        <v>31079.61</v>
      </c>
      <c r="L21" s="46">
        <f t="shared" si="0"/>
        <v>93238.83</v>
      </c>
    </row>
    <row r="22" spans="1:12" ht="99" customHeight="1">
      <c r="A22" s="292">
        <v>5</v>
      </c>
      <c r="B22" s="289" t="s">
        <v>146</v>
      </c>
      <c r="C22" s="285" t="s">
        <v>224</v>
      </c>
      <c r="D22" s="85" t="s">
        <v>145</v>
      </c>
      <c r="E22" s="83">
        <v>241</v>
      </c>
      <c r="F22" s="83" t="s">
        <v>43</v>
      </c>
      <c r="G22" s="83" t="s">
        <v>43</v>
      </c>
      <c r="H22" s="83" t="s">
        <v>43</v>
      </c>
      <c r="I22" s="93">
        <f>I24</f>
        <v>219116.05900000004</v>
      </c>
      <c r="J22" s="93">
        <f>J24</f>
        <v>219114.95900000003</v>
      </c>
      <c r="K22" s="93">
        <f>K24</f>
        <v>219106.15900000004</v>
      </c>
      <c r="L22" s="84">
        <f>I22+J22+K22</f>
        <v>657337.1770000001</v>
      </c>
    </row>
    <row r="23" spans="1:12" ht="27" customHeight="1">
      <c r="A23" s="292"/>
      <c r="B23" s="290"/>
      <c r="C23" s="285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42.75" customHeight="1">
      <c r="A24" s="292"/>
      <c r="B24" s="291"/>
      <c r="C24" s="285"/>
      <c r="D24" s="82" t="s">
        <v>144</v>
      </c>
      <c r="E24" s="44">
        <v>241</v>
      </c>
      <c r="F24" s="44" t="s">
        <v>43</v>
      </c>
      <c r="G24" s="44" t="s">
        <v>43</v>
      </c>
      <c r="H24" s="44" t="s">
        <v>43</v>
      </c>
      <c r="I24" s="45">
        <f>'пр 2 к 4 пп'!H56</f>
        <v>219116.05900000004</v>
      </c>
      <c r="J24" s="45">
        <f>'пр 2 к 4 пп'!I56</f>
        <v>219114.95900000003</v>
      </c>
      <c r="K24" s="45">
        <f>'пр 2 к 4 пп'!J56</f>
        <v>219106.15900000004</v>
      </c>
      <c r="L24" s="46">
        <f>I24+J24+K24</f>
        <v>657337.1770000001</v>
      </c>
    </row>
    <row r="25" spans="1:12" ht="95.25" customHeight="1">
      <c r="A25" s="292">
        <v>6</v>
      </c>
      <c r="B25" s="285" t="s">
        <v>296</v>
      </c>
      <c r="C25" s="285" t="s">
        <v>297</v>
      </c>
      <c r="D25" s="85" t="s">
        <v>145</v>
      </c>
      <c r="E25" s="83">
        <v>241</v>
      </c>
      <c r="F25" s="83" t="s">
        <v>43</v>
      </c>
      <c r="G25" s="83" t="s">
        <v>43</v>
      </c>
      <c r="H25" s="83" t="s">
        <v>43</v>
      </c>
      <c r="I25" s="93">
        <f>I27</f>
        <v>0</v>
      </c>
      <c r="J25" s="93">
        <f>J27</f>
        <v>0</v>
      </c>
      <c r="K25" s="93">
        <f>K27</f>
        <v>0</v>
      </c>
      <c r="L25" s="84">
        <f>I25+J25+K25</f>
        <v>0</v>
      </c>
    </row>
    <row r="26" spans="1:12" ht="25.5" customHeight="1">
      <c r="A26" s="292"/>
      <c r="B26" s="285"/>
      <c r="C26" s="285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53.25" customHeight="1">
      <c r="A27" s="292"/>
      <c r="B27" s="285"/>
      <c r="C27" s="285"/>
      <c r="D27" s="82" t="s">
        <v>144</v>
      </c>
      <c r="E27" s="44">
        <v>241</v>
      </c>
      <c r="F27" s="44" t="s">
        <v>43</v>
      </c>
      <c r="G27" s="44" t="s">
        <v>43</v>
      </c>
      <c r="H27" s="44" t="s">
        <v>43</v>
      </c>
      <c r="I27" s="45">
        <f>'[1]пр 2 к 5 пп'!H18</f>
        <v>0</v>
      </c>
      <c r="J27" s="45">
        <f>'[1]пр 2 к 5 пп'!I18</f>
        <v>0</v>
      </c>
      <c r="K27" s="45">
        <f>'[1]пр 2 к 5 пп'!J18</f>
        <v>0</v>
      </c>
      <c r="L27" s="46">
        <f>I27+J27+K27</f>
        <v>0</v>
      </c>
    </row>
    <row r="28" spans="1:12" ht="102" customHeight="1">
      <c r="A28" s="292">
        <v>7</v>
      </c>
      <c r="B28" s="285" t="s">
        <v>298</v>
      </c>
      <c r="C28" s="285" t="s">
        <v>299</v>
      </c>
      <c r="D28" s="85" t="s">
        <v>145</v>
      </c>
      <c r="E28" s="83">
        <v>241</v>
      </c>
      <c r="F28" s="83" t="s">
        <v>43</v>
      </c>
      <c r="G28" s="83" t="s">
        <v>43</v>
      </c>
      <c r="H28" s="83" t="s">
        <v>43</v>
      </c>
      <c r="I28" s="93">
        <f>I30</f>
        <v>10000</v>
      </c>
      <c r="J28" s="93">
        <f>J30</f>
        <v>10000</v>
      </c>
      <c r="K28" s="93">
        <f>K30</f>
        <v>10000</v>
      </c>
      <c r="L28" s="84">
        <f>I28+J28+K28</f>
        <v>30000</v>
      </c>
    </row>
    <row r="29" spans="1:12" ht="15.75">
      <c r="A29" s="292"/>
      <c r="B29" s="285"/>
      <c r="C29" s="285"/>
      <c r="D29" s="53" t="s">
        <v>143</v>
      </c>
      <c r="E29" s="44"/>
      <c r="F29" s="44"/>
      <c r="G29" s="44"/>
      <c r="H29" s="44"/>
      <c r="I29" s="45"/>
      <c r="J29" s="45"/>
      <c r="K29" s="45"/>
      <c r="L29" s="46"/>
    </row>
    <row r="30" spans="1:12" ht="39.75" customHeight="1">
      <c r="A30" s="292"/>
      <c r="B30" s="285"/>
      <c r="C30" s="285"/>
      <c r="D30" s="82" t="s">
        <v>144</v>
      </c>
      <c r="E30" s="44">
        <v>241</v>
      </c>
      <c r="F30" s="44" t="s">
        <v>43</v>
      </c>
      <c r="G30" s="44" t="s">
        <v>43</v>
      </c>
      <c r="H30" s="44" t="s">
        <v>43</v>
      </c>
      <c r="I30" s="45">
        <f>'[1]пр 2 к 4 пп'!H56</f>
        <v>10000</v>
      </c>
      <c r="J30" s="45">
        <f>'[1]пр 2 к 4 пп'!I56</f>
        <v>10000</v>
      </c>
      <c r="K30" s="45">
        <f>'[1]пр 2 к 4 пп'!J56</f>
        <v>10000</v>
      </c>
      <c r="L30" s="46">
        <f>I30+J30+K30</f>
        <v>30000</v>
      </c>
    </row>
    <row r="31" spans="1:12" ht="95.25" customHeight="1">
      <c r="A31" s="292">
        <v>8</v>
      </c>
      <c r="B31" s="285" t="s">
        <v>298</v>
      </c>
      <c r="C31" s="285" t="s">
        <v>300</v>
      </c>
      <c r="D31" s="85" t="s">
        <v>145</v>
      </c>
      <c r="E31" s="83">
        <v>241</v>
      </c>
      <c r="F31" s="83" t="s">
        <v>43</v>
      </c>
      <c r="G31" s="83" t="s">
        <v>43</v>
      </c>
      <c r="H31" s="83" t="s">
        <v>43</v>
      </c>
      <c r="I31" s="93">
        <f>I33</f>
        <v>6000</v>
      </c>
      <c r="J31" s="93">
        <f>J33</f>
        <v>6000</v>
      </c>
      <c r="K31" s="93">
        <f>K33</f>
        <v>6000</v>
      </c>
      <c r="L31" s="84">
        <f>I31+J31+K31</f>
        <v>18000</v>
      </c>
    </row>
    <row r="32" spans="1:12" ht="27.75" customHeight="1">
      <c r="A32" s="292"/>
      <c r="B32" s="285"/>
      <c r="C32" s="285"/>
      <c r="D32" s="53" t="s">
        <v>143</v>
      </c>
      <c r="E32" s="44"/>
      <c r="F32" s="44"/>
      <c r="G32" s="44"/>
      <c r="H32" s="44"/>
      <c r="I32" s="45"/>
      <c r="J32" s="45"/>
      <c r="K32" s="45"/>
      <c r="L32" s="46"/>
    </row>
    <row r="33" spans="1:12" ht="49.5" customHeight="1">
      <c r="A33" s="292"/>
      <c r="B33" s="285"/>
      <c r="C33" s="285"/>
      <c r="D33" s="82" t="s">
        <v>144</v>
      </c>
      <c r="E33" s="44">
        <v>241</v>
      </c>
      <c r="F33" s="44" t="s">
        <v>43</v>
      </c>
      <c r="G33" s="44" t="s">
        <v>43</v>
      </c>
      <c r="H33" s="44" t="s">
        <v>43</v>
      </c>
      <c r="I33" s="45">
        <f>'[1]пр 2 к 4 пп'!H54</f>
        <v>6000</v>
      </c>
      <c r="J33" s="45">
        <f>'[1]пр 2 к 4 пп'!I54</f>
        <v>6000</v>
      </c>
      <c r="K33" s="45">
        <f>'[1]пр 2 к 4 пп'!J54</f>
        <v>6000</v>
      </c>
      <c r="L33" s="46">
        <f>I33+J33+K33</f>
        <v>18000</v>
      </c>
    </row>
  </sheetData>
  <sheetProtection/>
  <mergeCells count="32">
    <mergeCell ref="B6:B7"/>
    <mergeCell ref="C6:C7"/>
    <mergeCell ref="A6:A7"/>
    <mergeCell ref="A19:A21"/>
    <mergeCell ref="I1:L1"/>
    <mergeCell ref="B19:B21"/>
    <mergeCell ref="C19:C21"/>
    <mergeCell ref="B9:B12"/>
    <mergeCell ref="C9:C12"/>
    <mergeCell ref="B13:B15"/>
    <mergeCell ref="C13:C15"/>
    <mergeCell ref="B4:L4"/>
    <mergeCell ref="C25:C27"/>
    <mergeCell ref="A28:A30"/>
    <mergeCell ref="D6:D7"/>
    <mergeCell ref="E6:H6"/>
    <mergeCell ref="B16:B18"/>
    <mergeCell ref="L6:L7"/>
    <mergeCell ref="A22:A24"/>
    <mergeCell ref="C16:C18"/>
    <mergeCell ref="A13:A15"/>
    <mergeCell ref="A9:A12"/>
    <mergeCell ref="B28:B30"/>
    <mergeCell ref="C28:C30"/>
    <mergeCell ref="A16:A18"/>
    <mergeCell ref="B22:B24"/>
    <mergeCell ref="C22:C24"/>
    <mergeCell ref="A31:A33"/>
    <mergeCell ref="B31:B33"/>
    <mergeCell ref="C31:C33"/>
    <mergeCell ref="A25:A27"/>
    <mergeCell ref="B25:B27"/>
  </mergeCells>
  <printOptions/>
  <pageMargins left="0.7874015748031497" right="0.7874015748031497" top="0" bottom="0" header="0" footer="0"/>
  <pageSetup fitToHeight="0" horizontalDpi="600" verticalDpi="600" orientation="landscape" paperSize="9" scale="55" r:id="rId1"/>
  <rowBreaks count="1" manualBreakCount="1">
    <brk id="2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43"/>
  <sheetViews>
    <sheetView zoomScale="85" zoomScaleNormal="85" zoomScaleSheetLayoutView="85" zoomScalePageLayoutView="0" workbookViewId="0" topLeftCell="A28">
      <selection activeCell="K41" sqref="K41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10" width="22.00390625" style="132" hidden="1" customWidth="1" outlineLevel="1"/>
    <col min="11" max="11" width="22.00390625" style="28" customWidth="1" collapsed="1"/>
    <col min="12" max="13" width="22.00390625" style="28" customWidth="1"/>
    <col min="14" max="14" width="20.625" style="28" customWidth="1"/>
    <col min="15" max="15" width="21.625" style="28" customWidth="1" outlineLevel="1"/>
    <col min="16" max="16" width="13.125" style="28" customWidth="1"/>
    <col min="17" max="18" width="13.125" style="28" bestFit="1" customWidth="1"/>
    <col min="19" max="16384" width="9.125" style="28" customWidth="1"/>
  </cols>
  <sheetData>
    <row r="1" spans="2:14" ht="50.25" customHeight="1">
      <c r="B1" s="34"/>
      <c r="C1" s="95"/>
      <c r="D1" s="95"/>
      <c r="E1" s="126"/>
      <c r="F1" s="126"/>
      <c r="G1" s="126"/>
      <c r="H1" s="126"/>
      <c r="I1" s="126"/>
      <c r="J1" s="126"/>
      <c r="K1" s="306" t="s">
        <v>152</v>
      </c>
      <c r="L1" s="307"/>
      <c r="M1" s="307"/>
      <c r="N1" s="307"/>
    </row>
    <row r="2" spans="2:14" ht="15.75">
      <c r="B2" s="34"/>
      <c r="C2" s="95"/>
      <c r="D2" s="95"/>
      <c r="E2" s="126"/>
      <c r="F2" s="126"/>
      <c r="G2" s="126"/>
      <c r="H2" s="126"/>
      <c r="I2" s="126"/>
      <c r="J2" s="126"/>
      <c r="K2" s="102"/>
      <c r="L2" s="103"/>
      <c r="M2" s="103"/>
      <c r="N2" s="103"/>
    </row>
    <row r="3" spans="2:14" ht="15.75">
      <c r="B3" s="35"/>
      <c r="C3" s="96"/>
      <c r="D3" s="96"/>
      <c r="E3" s="127"/>
      <c r="F3" s="127"/>
      <c r="G3" s="127"/>
      <c r="H3" s="127"/>
      <c r="I3" s="127"/>
      <c r="J3" s="127"/>
      <c r="K3" s="96"/>
      <c r="L3" s="96"/>
      <c r="M3" s="96"/>
      <c r="N3" s="96"/>
    </row>
    <row r="4" spans="2:14" ht="41.25" customHeight="1">
      <c r="B4" s="308" t="s">
        <v>94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</row>
    <row r="5" spans="2:14" ht="15.75">
      <c r="B5" s="100"/>
      <c r="C5" s="100"/>
      <c r="D5" s="100"/>
      <c r="E5" s="128"/>
      <c r="F5" s="128"/>
      <c r="G5" s="128"/>
      <c r="H5" s="128"/>
      <c r="I5" s="128"/>
      <c r="J5" s="128"/>
      <c r="K5" s="100"/>
      <c r="L5" s="100"/>
      <c r="M5" s="100"/>
      <c r="N5" s="100"/>
    </row>
    <row r="6" spans="2:14" ht="15.75">
      <c r="B6" s="34"/>
      <c r="C6" s="34"/>
      <c r="D6" s="34"/>
      <c r="E6" s="129"/>
      <c r="F6" s="129"/>
      <c r="G6" s="129"/>
      <c r="H6" s="129"/>
      <c r="I6" s="129"/>
      <c r="J6" s="129"/>
      <c r="K6" s="34"/>
      <c r="L6" s="34"/>
      <c r="M6" s="34"/>
      <c r="N6" s="101" t="s">
        <v>96</v>
      </c>
    </row>
    <row r="7" spans="1:14" ht="30.75" customHeight="1">
      <c r="A7" s="304" t="s">
        <v>20</v>
      </c>
      <c r="B7" s="285" t="s">
        <v>51</v>
      </c>
      <c r="C7" s="285" t="s">
        <v>52</v>
      </c>
      <c r="D7" s="285" t="s">
        <v>95</v>
      </c>
      <c r="E7" s="130">
        <v>2014</v>
      </c>
      <c r="F7" s="130">
        <v>2015</v>
      </c>
      <c r="G7" s="130">
        <v>2016</v>
      </c>
      <c r="H7" s="130">
        <v>2017</v>
      </c>
      <c r="I7" s="130">
        <v>2018</v>
      </c>
      <c r="J7" s="130">
        <v>2019</v>
      </c>
      <c r="K7" s="19">
        <v>2023</v>
      </c>
      <c r="L7" s="19">
        <v>2024</v>
      </c>
      <c r="M7" s="19">
        <v>2025</v>
      </c>
      <c r="N7" s="289" t="s">
        <v>82</v>
      </c>
    </row>
    <row r="8" spans="1:14" ht="30.75" customHeight="1">
      <c r="A8" s="305"/>
      <c r="B8" s="285"/>
      <c r="C8" s="285"/>
      <c r="D8" s="285"/>
      <c r="E8" s="130" t="s">
        <v>233</v>
      </c>
      <c r="F8" s="130" t="s">
        <v>233</v>
      </c>
      <c r="G8" s="130" t="s">
        <v>233</v>
      </c>
      <c r="H8" s="130" t="s">
        <v>233</v>
      </c>
      <c r="I8" s="130" t="s">
        <v>233</v>
      </c>
      <c r="J8" s="130" t="s">
        <v>234</v>
      </c>
      <c r="K8" s="19" t="s">
        <v>154</v>
      </c>
      <c r="L8" s="19" t="s">
        <v>154</v>
      </c>
      <c r="M8" s="19" t="s">
        <v>154</v>
      </c>
      <c r="N8" s="291"/>
    </row>
    <row r="9" spans="1:14" ht="15.75">
      <c r="A9" s="58">
        <v>1</v>
      </c>
      <c r="B9" s="26">
        <v>2</v>
      </c>
      <c r="C9" s="26">
        <v>3</v>
      </c>
      <c r="D9" s="19">
        <v>4</v>
      </c>
      <c r="E9" s="130"/>
      <c r="F9" s="130"/>
      <c r="G9" s="130"/>
      <c r="H9" s="130"/>
      <c r="I9" s="130"/>
      <c r="J9" s="130"/>
      <c r="K9" s="19">
        <v>5</v>
      </c>
      <c r="L9" s="19">
        <v>6</v>
      </c>
      <c r="M9" s="19">
        <v>7</v>
      </c>
      <c r="N9" s="19">
        <v>8</v>
      </c>
    </row>
    <row r="10" spans="1:19" s="57" customFormat="1" ht="15.75">
      <c r="A10" s="286">
        <v>1</v>
      </c>
      <c r="B10" s="289" t="s">
        <v>53</v>
      </c>
      <c r="C10" s="289" t="str">
        <f>'Пр. 7 к МП'!C9</f>
        <v>Управление муниципальными финансами и обеспечения деятельности администрации Туруханского района</v>
      </c>
      <c r="D10" s="94" t="s">
        <v>54</v>
      </c>
      <c r="E10" s="133">
        <f>E13+E14</f>
        <v>239435.11500000002</v>
      </c>
      <c r="F10" s="133">
        <f>F13+F14</f>
        <v>266767.647</v>
      </c>
      <c r="G10" s="133">
        <f>G13+G14</f>
        <v>251021.507</v>
      </c>
      <c r="H10" s="133">
        <f>H13+H14</f>
        <v>268115.89959000004</v>
      </c>
      <c r="I10" s="133">
        <f>I13+I14</f>
        <v>308713.0996699999</v>
      </c>
      <c r="J10" s="133">
        <f>J13+J14+J12</f>
        <v>444744.985</v>
      </c>
      <c r="K10" s="93">
        <f>K13+K14+K12</f>
        <v>651887.0170000001</v>
      </c>
      <c r="L10" s="93">
        <f>L13+L14+L12</f>
        <v>633568.8970000001</v>
      </c>
      <c r="M10" s="93">
        <f>M13+M14+M12</f>
        <v>629481.997</v>
      </c>
      <c r="N10" s="93">
        <f>K10+L10+M10</f>
        <v>1914937.9110000003</v>
      </c>
      <c r="O10" s="137">
        <f>SUM(E10:M10)</f>
        <v>3693736.1642599995</v>
      </c>
      <c r="P10" s="97"/>
      <c r="Q10" s="97"/>
      <c r="R10" s="97"/>
      <c r="S10" s="97"/>
    </row>
    <row r="11" spans="1:14" ht="15.75">
      <c r="A11" s="287"/>
      <c r="B11" s="290"/>
      <c r="C11" s="290"/>
      <c r="D11" s="82" t="s">
        <v>55</v>
      </c>
      <c r="E11" s="134"/>
      <c r="F11" s="134"/>
      <c r="G11" s="134"/>
      <c r="H11" s="134"/>
      <c r="I11" s="134"/>
      <c r="J11" s="134"/>
      <c r="K11" s="43"/>
      <c r="L11" s="43"/>
      <c r="M11" s="43"/>
      <c r="N11" s="45"/>
    </row>
    <row r="12" spans="1:15" ht="15.75">
      <c r="A12" s="287"/>
      <c r="B12" s="290"/>
      <c r="C12" s="290"/>
      <c r="D12" s="82" t="s">
        <v>59</v>
      </c>
      <c r="E12" s="45">
        <f aca="true" t="shared" si="0" ref="E12:J12">E19+E26+E33+E40</f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18.9</v>
      </c>
      <c r="K12" s="45">
        <f aca="true" t="shared" si="1" ref="K12:N13">K19+K26+K33+K40</f>
        <v>9.9</v>
      </c>
      <c r="L12" s="45">
        <f t="shared" si="1"/>
        <v>8.8</v>
      </c>
      <c r="M12" s="45">
        <f t="shared" si="1"/>
        <v>0</v>
      </c>
      <c r="N12" s="45">
        <f t="shared" si="1"/>
        <v>18.700000000000003</v>
      </c>
      <c r="O12" s="138">
        <f>SUM(E12:M12)</f>
        <v>37.599999999999994</v>
      </c>
    </row>
    <row r="13" spans="1:15" ht="15.75">
      <c r="A13" s="287"/>
      <c r="B13" s="290"/>
      <c r="C13" s="290"/>
      <c r="D13" s="82" t="s">
        <v>60</v>
      </c>
      <c r="E13" s="45">
        <f aca="true" t="shared" si="2" ref="E13:J13">E20+E27+E34+E41</f>
        <v>13669.2</v>
      </c>
      <c r="F13" s="45">
        <f t="shared" si="2"/>
        <v>13227.1</v>
      </c>
      <c r="G13" s="45">
        <f t="shared" si="2"/>
        <v>13178.9</v>
      </c>
      <c r="H13" s="45">
        <f t="shared" si="2"/>
        <v>13895.9</v>
      </c>
      <c r="I13" s="45">
        <f t="shared" si="2"/>
        <v>24220.6</v>
      </c>
      <c r="J13" s="45">
        <f t="shared" si="2"/>
        <v>22341.731</v>
      </c>
      <c r="K13" s="45">
        <f>K20+K27+K34+K41</f>
        <v>6661</v>
      </c>
      <c r="L13" s="45">
        <f t="shared" si="1"/>
        <v>6661</v>
      </c>
      <c r="M13" s="45">
        <f t="shared" si="1"/>
        <v>6661</v>
      </c>
      <c r="N13" s="45">
        <f t="shared" si="1"/>
        <v>19983</v>
      </c>
      <c r="O13" s="142">
        <v>157616.01</v>
      </c>
    </row>
    <row r="14" spans="1:15" ht="15.75">
      <c r="A14" s="287"/>
      <c r="B14" s="290"/>
      <c r="C14" s="290"/>
      <c r="D14" s="82" t="s">
        <v>56</v>
      </c>
      <c r="E14" s="45">
        <f aca="true" t="shared" si="3" ref="E14:J14">E21+E28+E35+E42</f>
        <v>225765.915</v>
      </c>
      <c r="F14" s="45">
        <f t="shared" si="3"/>
        <v>253540.547</v>
      </c>
      <c r="G14" s="45">
        <f t="shared" si="3"/>
        <v>237842.60700000002</v>
      </c>
      <c r="H14" s="45">
        <f t="shared" si="3"/>
        <v>254219.99959000002</v>
      </c>
      <c r="I14" s="45">
        <f t="shared" si="3"/>
        <v>284492.49966999993</v>
      </c>
      <c r="J14" s="45">
        <f t="shared" si="3"/>
        <v>422384.354</v>
      </c>
      <c r="K14" s="45">
        <f>K21+K28+K35+K42+K56+K63</f>
        <v>645216.1170000001</v>
      </c>
      <c r="L14" s="45">
        <f>L21+L28+L35+L42+L56+L63</f>
        <v>626899.0970000001</v>
      </c>
      <c r="M14" s="45">
        <f>M21+M28+M35+M42+M56+M63</f>
        <v>622820.997</v>
      </c>
      <c r="N14" s="45">
        <f>N21+N28+N35+N42+N49+N56+N63</f>
        <v>1894936.2110000004</v>
      </c>
      <c r="O14" s="138">
        <f>SUM(E14:M14)</f>
        <v>3573182.13326</v>
      </c>
    </row>
    <row r="15" spans="1:14" ht="15.75">
      <c r="A15" s="287"/>
      <c r="B15" s="290"/>
      <c r="C15" s="290"/>
      <c r="D15" s="82" t="s">
        <v>61</v>
      </c>
      <c r="E15" s="134"/>
      <c r="F15" s="134"/>
      <c r="G15" s="134"/>
      <c r="H15" s="134"/>
      <c r="I15" s="134"/>
      <c r="J15" s="134"/>
      <c r="K15" s="45"/>
      <c r="L15" s="45"/>
      <c r="M15" s="45"/>
      <c r="N15" s="45"/>
    </row>
    <row r="16" spans="1:14" ht="15.75">
      <c r="A16" s="288"/>
      <c r="B16" s="291"/>
      <c r="C16" s="291"/>
      <c r="D16" s="82" t="s">
        <v>57</v>
      </c>
      <c r="E16" s="134"/>
      <c r="F16" s="134"/>
      <c r="G16" s="134"/>
      <c r="H16" s="134"/>
      <c r="I16" s="134"/>
      <c r="J16" s="134"/>
      <c r="K16" s="45"/>
      <c r="L16" s="45"/>
      <c r="M16" s="45"/>
      <c r="N16" s="45"/>
    </row>
    <row r="17" spans="1:15" s="57" customFormat="1" ht="15.75">
      <c r="A17" s="286">
        <v>2</v>
      </c>
      <c r="B17" s="289" t="s">
        <v>44</v>
      </c>
      <c r="C17" s="289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4" t="s">
        <v>54</v>
      </c>
      <c r="E17" s="133">
        <f aca="true" t="shared" si="4" ref="E17:M17">E20+E21</f>
        <v>223192.877</v>
      </c>
      <c r="F17" s="133">
        <f t="shared" si="4"/>
        <v>250770.334</v>
      </c>
      <c r="G17" s="133">
        <f t="shared" si="4"/>
        <v>230493.562</v>
      </c>
      <c r="H17" s="133">
        <f t="shared" si="4"/>
        <v>238487.77181</v>
      </c>
      <c r="I17" s="133">
        <f>I20+I21</f>
        <v>275347.06454</v>
      </c>
      <c r="J17" s="133">
        <f>SUM(J20:J21)</f>
        <v>312786.674</v>
      </c>
      <c r="K17" s="93">
        <f t="shared" si="4"/>
        <v>365691.348</v>
      </c>
      <c r="L17" s="93">
        <f t="shared" si="4"/>
        <v>347374.328</v>
      </c>
      <c r="M17" s="93">
        <f t="shared" si="4"/>
        <v>343296.228</v>
      </c>
      <c r="N17" s="93">
        <f>K17+L17+M17</f>
        <v>1056361.904</v>
      </c>
      <c r="O17" s="137">
        <f>SUM(E17:M17)</f>
        <v>2587440.1873500003</v>
      </c>
    </row>
    <row r="18" spans="1:14" ht="15.75">
      <c r="A18" s="287"/>
      <c r="B18" s="290"/>
      <c r="C18" s="290"/>
      <c r="D18" s="82" t="s">
        <v>55</v>
      </c>
      <c r="E18" s="134"/>
      <c r="F18" s="134"/>
      <c r="G18" s="134"/>
      <c r="H18" s="134"/>
      <c r="I18" s="134"/>
      <c r="J18" s="134"/>
      <c r="K18" s="46"/>
      <c r="L18" s="46"/>
      <c r="M18" s="46"/>
      <c r="N18" s="46"/>
    </row>
    <row r="19" spans="1:14" ht="15.75">
      <c r="A19" s="287"/>
      <c r="B19" s="290"/>
      <c r="C19" s="290"/>
      <c r="D19" s="82" t="s">
        <v>59</v>
      </c>
      <c r="E19" s="134"/>
      <c r="F19" s="134"/>
      <c r="G19" s="134"/>
      <c r="H19" s="134"/>
      <c r="I19" s="134"/>
      <c r="J19" s="134"/>
      <c r="K19" s="45"/>
      <c r="L19" s="45"/>
      <c r="M19" s="45"/>
      <c r="N19" s="45"/>
    </row>
    <row r="20" spans="1:15" ht="15.75">
      <c r="A20" s="287"/>
      <c r="B20" s="290"/>
      <c r="C20" s="290"/>
      <c r="D20" s="82" t="s">
        <v>60</v>
      </c>
      <c r="E20" s="134">
        <v>13669.2</v>
      </c>
      <c r="F20" s="134">
        <v>13227.1</v>
      </c>
      <c r="G20" s="134">
        <v>13178.9</v>
      </c>
      <c r="H20" s="134">
        <v>13895.9</v>
      </c>
      <c r="I20" s="134">
        <v>24220.6</v>
      </c>
      <c r="J20" s="134">
        <v>18743.9</v>
      </c>
      <c r="K20" s="45"/>
      <c r="L20" s="45"/>
      <c r="M20" s="45"/>
      <c r="N20" s="45">
        <f>K20+L20+M20</f>
        <v>0</v>
      </c>
      <c r="O20" s="138">
        <f>SUM(E20:M20)</f>
        <v>96935.6</v>
      </c>
    </row>
    <row r="21" spans="1:15" ht="15.75">
      <c r="A21" s="287"/>
      <c r="B21" s="290"/>
      <c r="C21" s="290"/>
      <c r="D21" s="82" t="s">
        <v>56</v>
      </c>
      <c r="E21" s="134">
        <v>209523.677</v>
      </c>
      <c r="F21" s="134">
        <v>237543.234</v>
      </c>
      <c r="G21" s="134">
        <v>217314.662</v>
      </c>
      <c r="H21" s="134">
        <v>224591.87181</v>
      </c>
      <c r="I21" s="134">
        <v>251126.46454</v>
      </c>
      <c r="J21" s="134">
        <v>294042.774</v>
      </c>
      <c r="K21" s="45">
        <f>'Пр.2 к 1ПП'!H13+'Пр.2 к 1ПП'!H15+'Пр.2 к 1ПП'!H18+'Пр.2 к 1ПП'!H11</f>
        <v>365691.348</v>
      </c>
      <c r="L21" s="45">
        <f>'Пр.2 к 1ПП'!I13+'Пр.2 к 1ПП'!I15+'Пр.2 к 1ПП'!I18+'Пр.2 к 1ПП'!I11</f>
        <v>347374.328</v>
      </c>
      <c r="M21" s="45">
        <f>'Пр.2 к 1ПП'!J13+'Пр.2 к 1ПП'!J15+'Пр.2 к 1ПП'!J18+'Пр.2 к 1ПП'!J11</f>
        <v>343296.228</v>
      </c>
      <c r="N21" s="45">
        <f>K21+L21+M21</f>
        <v>1056361.904</v>
      </c>
      <c r="O21" s="138">
        <f>SUM(E21:M21)</f>
        <v>2490504.58735</v>
      </c>
    </row>
    <row r="22" spans="1:14" ht="15.75">
      <c r="A22" s="287"/>
      <c r="B22" s="290"/>
      <c r="C22" s="290"/>
      <c r="D22" s="82" t="s">
        <v>61</v>
      </c>
      <c r="E22" s="134"/>
      <c r="F22" s="134"/>
      <c r="G22" s="134"/>
      <c r="H22" s="134"/>
      <c r="I22" s="134"/>
      <c r="J22" s="134"/>
      <c r="K22" s="45"/>
      <c r="L22" s="45"/>
      <c r="M22" s="45"/>
      <c r="N22" s="45"/>
    </row>
    <row r="23" spans="1:14" ht="15.75">
      <c r="A23" s="288"/>
      <c r="B23" s="291"/>
      <c r="C23" s="291"/>
      <c r="D23" s="82" t="s">
        <v>57</v>
      </c>
      <c r="E23" s="134"/>
      <c r="F23" s="134"/>
      <c r="G23" s="134"/>
      <c r="H23" s="134"/>
      <c r="I23" s="134"/>
      <c r="J23" s="134"/>
      <c r="K23" s="45"/>
      <c r="L23" s="45"/>
      <c r="M23" s="45"/>
      <c r="N23" s="45"/>
    </row>
    <row r="24" spans="1:15" s="57" customFormat="1" ht="15.75">
      <c r="A24" s="286">
        <v>3</v>
      </c>
      <c r="B24" s="289" t="s">
        <v>46</v>
      </c>
      <c r="C24" s="289" t="str">
        <f>'Пр. 7 к МП'!C16</f>
        <v>Управление муниципальным долгом Туруханского района</v>
      </c>
      <c r="D24" s="94" t="s">
        <v>54</v>
      </c>
      <c r="E24" s="133">
        <f aca="true" t="shared" si="5" ref="E24:M24">E27+E28</f>
        <v>0</v>
      </c>
      <c r="F24" s="133">
        <f t="shared" si="5"/>
        <v>0</v>
      </c>
      <c r="G24" s="133">
        <f t="shared" si="5"/>
        <v>4290.646</v>
      </c>
      <c r="H24" s="133">
        <f t="shared" si="5"/>
        <v>13554.55778</v>
      </c>
      <c r="I24" s="133">
        <f>I27+I28</f>
        <v>15431.1716</v>
      </c>
      <c r="J24" s="133">
        <f>J27+J28</f>
        <v>2991.742</v>
      </c>
      <c r="K24" s="93">
        <f t="shared" si="5"/>
        <v>20000</v>
      </c>
      <c r="L24" s="93">
        <f t="shared" si="5"/>
        <v>20000</v>
      </c>
      <c r="M24" s="93">
        <f t="shared" si="5"/>
        <v>20000</v>
      </c>
      <c r="N24" s="93">
        <f>K24+L24+M24</f>
        <v>60000</v>
      </c>
      <c r="O24" s="137">
        <f>SUM(E24:M24)</f>
        <v>96268.11738</v>
      </c>
    </row>
    <row r="25" spans="1:14" ht="15.75">
      <c r="A25" s="287"/>
      <c r="B25" s="290"/>
      <c r="C25" s="290"/>
      <c r="D25" s="82" t="s">
        <v>55</v>
      </c>
      <c r="E25" s="134"/>
      <c r="F25" s="134"/>
      <c r="G25" s="134"/>
      <c r="H25" s="134"/>
      <c r="I25" s="134"/>
      <c r="J25" s="134"/>
      <c r="K25" s="46"/>
      <c r="L25" s="46"/>
      <c r="M25" s="46"/>
      <c r="N25" s="46"/>
    </row>
    <row r="26" spans="1:14" ht="15.75">
      <c r="A26" s="287"/>
      <c r="B26" s="290"/>
      <c r="C26" s="290"/>
      <c r="D26" s="82" t="s">
        <v>59</v>
      </c>
      <c r="E26" s="134"/>
      <c r="F26" s="134"/>
      <c r="G26" s="134"/>
      <c r="H26" s="134"/>
      <c r="I26" s="134"/>
      <c r="J26" s="134"/>
      <c r="K26" s="45"/>
      <c r="L26" s="45"/>
      <c r="M26" s="45"/>
      <c r="N26" s="45"/>
    </row>
    <row r="27" spans="1:18" ht="15.75">
      <c r="A27" s="287"/>
      <c r="B27" s="290"/>
      <c r="C27" s="290"/>
      <c r="D27" s="82" t="s">
        <v>60</v>
      </c>
      <c r="E27" s="134">
        <v>0</v>
      </c>
      <c r="F27" s="134">
        <v>0</v>
      </c>
      <c r="G27" s="134"/>
      <c r="H27" s="134"/>
      <c r="I27" s="134"/>
      <c r="J27" s="134"/>
      <c r="K27" s="45"/>
      <c r="L27" s="45"/>
      <c r="M27" s="45"/>
      <c r="N27" s="45"/>
      <c r="R27" s="147">
        <f>K42-116681.319</f>
        <v>95763.84000000004</v>
      </c>
    </row>
    <row r="28" spans="1:15" ht="15.75">
      <c r="A28" s="287"/>
      <c r="B28" s="290"/>
      <c r="C28" s="290"/>
      <c r="D28" s="82" t="s">
        <v>56</v>
      </c>
      <c r="E28" s="134">
        <v>0</v>
      </c>
      <c r="F28" s="134">
        <v>0</v>
      </c>
      <c r="G28" s="134">
        <v>4290.646</v>
      </c>
      <c r="H28" s="134">
        <v>13554.55778</v>
      </c>
      <c r="I28" s="134">
        <v>15431.1716</v>
      </c>
      <c r="J28" s="134">
        <v>2991.742</v>
      </c>
      <c r="K28" s="45">
        <f>'Пр.2 к 2ПП'!H20</f>
        <v>20000</v>
      </c>
      <c r="L28" s="45">
        <f>'Пр.2 к 2ПП'!I20</f>
        <v>20000</v>
      </c>
      <c r="M28" s="45">
        <f>'Пр.2 к 2ПП'!J20</f>
        <v>20000</v>
      </c>
      <c r="N28" s="45">
        <f>K28+L28+M28</f>
        <v>60000</v>
      </c>
      <c r="O28" s="138">
        <f>SUM(E28:M28)</f>
        <v>96268.11738</v>
      </c>
    </row>
    <row r="29" spans="1:14" ht="15.75">
      <c r="A29" s="287"/>
      <c r="B29" s="290"/>
      <c r="C29" s="290"/>
      <c r="D29" s="82" t="s">
        <v>61</v>
      </c>
      <c r="E29" s="134"/>
      <c r="F29" s="134"/>
      <c r="G29" s="134"/>
      <c r="H29" s="134"/>
      <c r="I29" s="134"/>
      <c r="J29" s="134"/>
      <c r="K29" s="45"/>
      <c r="L29" s="45"/>
      <c r="M29" s="45"/>
      <c r="N29" s="45"/>
    </row>
    <row r="30" spans="1:14" ht="15.75">
      <c r="A30" s="288"/>
      <c r="B30" s="291"/>
      <c r="C30" s="291"/>
      <c r="D30" s="82" t="s">
        <v>57</v>
      </c>
      <c r="E30" s="134"/>
      <c r="F30" s="134"/>
      <c r="G30" s="134"/>
      <c r="H30" s="134"/>
      <c r="I30" s="134"/>
      <c r="J30" s="134"/>
      <c r="K30" s="45"/>
      <c r="L30" s="45"/>
      <c r="M30" s="45"/>
      <c r="N30" s="45"/>
    </row>
    <row r="31" spans="1:15" s="57" customFormat="1" ht="15.75">
      <c r="A31" s="286">
        <v>4</v>
      </c>
      <c r="B31" s="289" t="s">
        <v>47</v>
      </c>
      <c r="C31" s="289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4" t="s">
        <v>54</v>
      </c>
      <c r="E31" s="133">
        <f aca="true" t="shared" si="6" ref="E31:M31">E34+E35</f>
        <v>16242.238</v>
      </c>
      <c r="F31" s="133">
        <f t="shared" si="6"/>
        <v>15997.313</v>
      </c>
      <c r="G31" s="133">
        <f t="shared" si="6"/>
        <v>16237.299</v>
      </c>
      <c r="H31" s="133">
        <f t="shared" si="6"/>
        <v>16073.57</v>
      </c>
      <c r="I31" s="133">
        <f>I34+I35</f>
        <v>17934.86353</v>
      </c>
      <c r="J31" s="133">
        <f>J34+J35</f>
        <v>24821.323</v>
      </c>
      <c r="K31" s="93">
        <f t="shared" si="6"/>
        <v>31079.61</v>
      </c>
      <c r="L31" s="93">
        <f t="shared" si="6"/>
        <v>31079.61</v>
      </c>
      <c r="M31" s="93">
        <f t="shared" si="6"/>
        <v>31079.61</v>
      </c>
      <c r="N31" s="93">
        <f>K31+L31+M31</f>
        <v>93238.83</v>
      </c>
      <c r="O31" s="137">
        <f>SUM(E31:M31)</f>
        <v>200545.43653</v>
      </c>
    </row>
    <row r="32" spans="1:14" ht="15.75">
      <c r="A32" s="287"/>
      <c r="B32" s="290"/>
      <c r="C32" s="290"/>
      <c r="D32" s="82" t="s">
        <v>55</v>
      </c>
      <c r="E32" s="134"/>
      <c r="F32" s="134"/>
      <c r="G32" s="134"/>
      <c r="H32" s="134"/>
      <c r="I32" s="134"/>
      <c r="J32" s="134"/>
      <c r="K32" s="45"/>
      <c r="L32" s="45"/>
      <c r="M32" s="45"/>
      <c r="N32" s="45"/>
    </row>
    <row r="33" spans="1:14" ht="15.75">
      <c r="A33" s="287"/>
      <c r="B33" s="290"/>
      <c r="C33" s="290"/>
      <c r="D33" s="82" t="s">
        <v>59</v>
      </c>
      <c r="E33" s="134"/>
      <c r="F33" s="134"/>
      <c r="G33" s="134"/>
      <c r="H33" s="134"/>
      <c r="I33" s="134"/>
      <c r="J33" s="134"/>
      <c r="K33" s="45"/>
      <c r="L33" s="45"/>
      <c r="M33" s="45"/>
      <c r="N33" s="45"/>
    </row>
    <row r="34" spans="1:14" ht="15.75">
      <c r="A34" s="287"/>
      <c r="B34" s="290"/>
      <c r="C34" s="290"/>
      <c r="D34" s="82" t="s">
        <v>60</v>
      </c>
      <c r="E34" s="134"/>
      <c r="F34" s="134"/>
      <c r="G34" s="134"/>
      <c r="H34" s="134"/>
      <c r="I34" s="134"/>
      <c r="J34" s="134"/>
      <c r="K34" s="45"/>
      <c r="L34" s="45"/>
      <c r="M34" s="45"/>
      <c r="N34" s="45"/>
    </row>
    <row r="35" spans="1:15" ht="15.75">
      <c r="A35" s="287"/>
      <c r="B35" s="290"/>
      <c r="C35" s="290"/>
      <c r="D35" s="82" t="s">
        <v>56</v>
      </c>
      <c r="E35" s="134">
        <v>16242.238</v>
      </c>
      <c r="F35" s="134">
        <v>15997.313</v>
      </c>
      <c r="G35" s="134">
        <v>16237.299</v>
      </c>
      <c r="H35" s="134">
        <v>16073.57</v>
      </c>
      <c r="I35" s="134">
        <v>17934.86353</v>
      </c>
      <c r="J35" s="134">
        <v>24821.323</v>
      </c>
      <c r="K35" s="45">
        <f>'Пр.2 к 3ПП'!H21</f>
        <v>31079.61</v>
      </c>
      <c r="L35" s="45">
        <f>'Пр.2 к 3ПП'!I21</f>
        <v>31079.61</v>
      </c>
      <c r="M35" s="45">
        <f>'Пр.2 к 3ПП'!J21</f>
        <v>31079.61</v>
      </c>
      <c r="N35" s="45">
        <f>K35+L35+M35</f>
        <v>93238.83</v>
      </c>
      <c r="O35" s="138">
        <f>SUM(E35:M35)</f>
        <v>200545.43653</v>
      </c>
    </row>
    <row r="36" spans="1:14" ht="15.75">
      <c r="A36" s="287"/>
      <c r="B36" s="290"/>
      <c r="C36" s="290"/>
      <c r="D36" s="82" t="s">
        <v>61</v>
      </c>
      <c r="E36" s="134"/>
      <c r="F36" s="134"/>
      <c r="G36" s="134"/>
      <c r="H36" s="134"/>
      <c r="I36" s="134"/>
      <c r="J36" s="134"/>
      <c r="K36" s="45"/>
      <c r="L36" s="45"/>
      <c r="M36" s="45"/>
      <c r="N36" s="45"/>
    </row>
    <row r="37" spans="1:14" ht="15.75">
      <c r="A37" s="288"/>
      <c r="B37" s="291"/>
      <c r="C37" s="291"/>
      <c r="D37" s="82" t="s">
        <v>57</v>
      </c>
      <c r="E37" s="134"/>
      <c r="F37" s="134"/>
      <c r="G37" s="134"/>
      <c r="H37" s="134"/>
      <c r="I37" s="134"/>
      <c r="J37" s="134"/>
      <c r="K37" s="43"/>
      <c r="L37" s="43"/>
      <c r="M37" s="43"/>
      <c r="N37" s="45"/>
    </row>
    <row r="38" spans="1:15" s="98" customFormat="1" ht="15" customHeight="1">
      <c r="A38" s="286">
        <v>5</v>
      </c>
      <c r="B38" s="289" t="s">
        <v>146</v>
      </c>
      <c r="C38" s="289" t="str">
        <f>'Пр. 7 к МП'!C22</f>
        <v>Обеспечение деятельности администрации Туруханского района</v>
      </c>
      <c r="D38" s="94" t="s">
        <v>54</v>
      </c>
      <c r="E38" s="133">
        <f>E41+E42</f>
        <v>0</v>
      </c>
      <c r="F38" s="133">
        <f>F41+F42</f>
        <v>0</v>
      </c>
      <c r="G38" s="133">
        <f>G41+G42</f>
        <v>0</v>
      </c>
      <c r="H38" s="133">
        <f>H41+H42</f>
        <v>0</v>
      </c>
      <c r="I38" s="133">
        <f>I41+I42</f>
        <v>0</v>
      </c>
      <c r="J38" s="133">
        <f>J41+J42+J40</f>
        <v>104145.246</v>
      </c>
      <c r="K38" s="93">
        <f>K41+K42+K40</f>
        <v>219116.05900000004</v>
      </c>
      <c r="L38" s="93">
        <f>L41+L42+L40</f>
        <v>219114.95900000003</v>
      </c>
      <c r="M38" s="93">
        <f>M41+M42+M40</f>
        <v>219106.15900000004</v>
      </c>
      <c r="N38" s="93">
        <f>K38+L38+M38</f>
        <v>657337.1770000001</v>
      </c>
      <c r="O38" s="137">
        <f>SUM(E38:M38)</f>
        <v>761482.4230000002</v>
      </c>
    </row>
    <row r="39" spans="1:15" s="99" customFormat="1" ht="15" customHeight="1">
      <c r="A39" s="287"/>
      <c r="B39" s="290"/>
      <c r="C39" s="290"/>
      <c r="D39" s="82" t="s">
        <v>55</v>
      </c>
      <c r="E39" s="134"/>
      <c r="F39" s="134"/>
      <c r="G39" s="134"/>
      <c r="H39" s="134"/>
      <c r="I39" s="134"/>
      <c r="J39" s="148"/>
      <c r="K39" s="45"/>
      <c r="L39" s="45"/>
      <c r="M39" s="45"/>
      <c r="N39" s="45"/>
      <c r="O39" s="28"/>
    </row>
    <row r="40" spans="1:15" s="99" customFormat="1" ht="15" customHeight="1">
      <c r="A40" s="287"/>
      <c r="B40" s="290"/>
      <c r="C40" s="290"/>
      <c r="D40" s="82" t="s">
        <v>59</v>
      </c>
      <c r="E40" s="134"/>
      <c r="F40" s="134"/>
      <c r="G40" s="134"/>
      <c r="H40" s="134"/>
      <c r="I40" s="134"/>
      <c r="J40" s="148">
        <v>18.9</v>
      </c>
      <c r="K40" s="45">
        <f>'пр 2 к 4 пп'!H45</f>
        <v>9.9</v>
      </c>
      <c r="L40" s="45">
        <f>'пр 2 к 4 пп'!I45</f>
        <v>8.8</v>
      </c>
      <c r="M40" s="45">
        <f>'пр 2 к 4 пп'!J45</f>
        <v>0</v>
      </c>
      <c r="N40" s="45">
        <f>K40+L40+M40</f>
        <v>18.700000000000003</v>
      </c>
      <c r="O40" s="138">
        <f>SUM(E40:M40)</f>
        <v>37.599999999999994</v>
      </c>
    </row>
    <row r="41" spans="1:15" s="99" customFormat="1" ht="15" customHeight="1">
      <c r="A41" s="287"/>
      <c r="B41" s="290"/>
      <c r="C41" s="290"/>
      <c r="D41" s="82" t="s">
        <v>60</v>
      </c>
      <c r="E41" s="134"/>
      <c r="F41" s="134"/>
      <c r="G41" s="134"/>
      <c r="H41" s="134"/>
      <c r="I41" s="134"/>
      <c r="J41" s="148">
        <v>3597.831</v>
      </c>
      <c r="K41" s="45">
        <f>'пр 2 к 4 пп'!H32+'пр 2 к 4 пп'!H36+'пр 2 к 4 пп'!H40+'пр 2 к 4 пп'!H44+'пр 2 к 4 пп'!H50+'пр 2 к 4 пп'!H55</f>
        <v>6661</v>
      </c>
      <c r="L41" s="45">
        <f>'пр 2 к 4 пп'!I32+'пр 2 к 4 пп'!I36+'пр 2 к 4 пп'!I40+'пр 2 к 4 пп'!I44+'пр 2 к 4 пп'!I50+'пр 2 к 4 пп'!I55</f>
        <v>6661</v>
      </c>
      <c r="M41" s="45">
        <f>'пр 2 к 4 пп'!J32+'пр 2 к 4 пп'!J36+'пр 2 к 4 пп'!J40+'пр 2 к 4 пп'!J44+'пр 2 к 4 пп'!J50+'пр 2 к 4 пп'!J55</f>
        <v>6661</v>
      </c>
      <c r="N41" s="45">
        <f>K41+L41+M41</f>
        <v>19983</v>
      </c>
      <c r="O41" s="138">
        <f>SUM(E41:M41)</f>
        <v>23580.831</v>
      </c>
    </row>
    <row r="42" spans="1:15" s="99" customFormat="1" ht="15" customHeight="1">
      <c r="A42" s="287"/>
      <c r="B42" s="290"/>
      <c r="C42" s="290"/>
      <c r="D42" s="82" t="s">
        <v>56</v>
      </c>
      <c r="E42" s="134"/>
      <c r="F42" s="134"/>
      <c r="G42" s="134"/>
      <c r="H42" s="134"/>
      <c r="I42" s="134"/>
      <c r="J42" s="148">
        <f>100547.415-18.9</f>
        <v>100528.515</v>
      </c>
      <c r="K42" s="45">
        <f>'пр 2 к 4 пп'!H15+'пр 2 к 4 пп'!H25+'пр 2 к 4 пп'!H27</f>
        <v>212445.15900000004</v>
      </c>
      <c r="L42" s="45">
        <f>'пр 2 к 4 пп'!I15+'пр 2 к 4 пп'!I25+'пр 2 к 4 пп'!I27</f>
        <v>212445.15900000004</v>
      </c>
      <c r="M42" s="45">
        <f>'пр 2 к 4 пп'!J15+'пр 2 к 4 пп'!J25+'пр 2 к 4 пп'!J27</f>
        <v>212445.15900000004</v>
      </c>
      <c r="N42" s="45">
        <f>K42+L42+M42</f>
        <v>637335.4770000002</v>
      </c>
      <c r="O42" s="138">
        <f>SUM(E42:M42)</f>
        <v>737863.9920000001</v>
      </c>
    </row>
    <row r="43" spans="1:14" s="99" customFormat="1" ht="15" customHeight="1">
      <c r="A43" s="287"/>
      <c r="B43" s="290"/>
      <c r="C43" s="290"/>
      <c r="D43" s="82" t="s">
        <v>61</v>
      </c>
      <c r="E43" s="134"/>
      <c r="F43" s="134"/>
      <c r="G43" s="134"/>
      <c r="H43" s="134"/>
      <c r="I43" s="134"/>
      <c r="J43" s="148"/>
      <c r="K43" s="45"/>
      <c r="L43" s="45"/>
      <c r="M43" s="45"/>
      <c r="N43" s="45"/>
    </row>
    <row r="44" spans="1:14" s="99" customFormat="1" ht="15" customHeight="1">
      <c r="A44" s="288"/>
      <c r="B44" s="291"/>
      <c r="C44" s="291"/>
      <c r="D44" s="82" t="s">
        <v>57</v>
      </c>
      <c r="E44" s="134"/>
      <c r="F44" s="134"/>
      <c r="G44" s="134"/>
      <c r="H44" s="134"/>
      <c r="I44" s="134"/>
      <c r="J44" s="134"/>
      <c r="K44" s="43"/>
      <c r="L44" s="43"/>
      <c r="M44" s="43"/>
      <c r="N44" s="45"/>
    </row>
    <row r="45" spans="1:14" s="99" customFormat="1" ht="15" customHeight="1">
      <c r="A45" s="286">
        <v>6</v>
      </c>
      <c r="B45" s="289" t="s">
        <v>296</v>
      </c>
      <c r="C45" s="289" t="str">
        <f>'[1]Пр. 7 к МП'!C25</f>
        <v>Противодействие коррупции</v>
      </c>
      <c r="D45" s="94" t="s">
        <v>54</v>
      </c>
      <c r="E45" s="133">
        <f aca="true" t="shared" si="7" ref="E45:M45">E48+E49</f>
        <v>0</v>
      </c>
      <c r="F45" s="133">
        <f t="shared" si="7"/>
        <v>0</v>
      </c>
      <c r="G45" s="133">
        <f t="shared" si="7"/>
        <v>0</v>
      </c>
      <c r="H45" s="133">
        <f t="shared" si="7"/>
        <v>0</v>
      </c>
      <c r="I45" s="133">
        <f t="shared" si="7"/>
        <v>0</v>
      </c>
      <c r="J45" s="133">
        <f t="shared" si="7"/>
        <v>0</v>
      </c>
      <c r="K45" s="93">
        <f t="shared" si="7"/>
        <v>0</v>
      </c>
      <c r="L45" s="93">
        <f t="shared" si="7"/>
        <v>0</v>
      </c>
      <c r="M45" s="93">
        <f t="shared" si="7"/>
        <v>0</v>
      </c>
      <c r="N45" s="93">
        <f>K45+L45+M45</f>
        <v>0</v>
      </c>
    </row>
    <row r="46" spans="1:14" s="99" customFormat="1" ht="15" customHeight="1">
      <c r="A46" s="287"/>
      <c r="B46" s="290"/>
      <c r="C46" s="290"/>
      <c r="D46" s="82" t="s">
        <v>55</v>
      </c>
      <c r="E46" s="134"/>
      <c r="F46" s="134"/>
      <c r="G46" s="134"/>
      <c r="H46" s="134"/>
      <c r="I46" s="134"/>
      <c r="J46" s="134"/>
      <c r="K46" s="45"/>
      <c r="L46" s="45"/>
      <c r="M46" s="45"/>
      <c r="N46" s="45"/>
    </row>
    <row r="47" spans="1:14" s="99" customFormat="1" ht="15" customHeight="1">
      <c r="A47" s="287"/>
      <c r="B47" s="290"/>
      <c r="C47" s="290"/>
      <c r="D47" s="82" t="s">
        <v>59</v>
      </c>
      <c r="E47" s="134"/>
      <c r="F47" s="134"/>
      <c r="G47" s="134"/>
      <c r="H47" s="134"/>
      <c r="I47" s="134"/>
      <c r="J47" s="134"/>
      <c r="K47" s="45"/>
      <c r="L47" s="45"/>
      <c r="M47" s="45"/>
      <c r="N47" s="45"/>
    </row>
    <row r="48" spans="1:14" s="99" customFormat="1" ht="15" customHeight="1">
      <c r="A48" s="287"/>
      <c r="B48" s="290"/>
      <c r="C48" s="290"/>
      <c r="D48" s="82" t="s">
        <v>60</v>
      </c>
      <c r="E48" s="134"/>
      <c r="F48" s="134"/>
      <c r="G48" s="134"/>
      <c r="H48" s="134"/>
      <c r="I48" s="134"/>
      <c r="J48" s="134"/>
      <c r="K48" s="45"/>
      <c r="L48" s="45"/>
      <c r="M48" s="45"/>
      <c r="N48" s="45"/>
    </row>
    <row r="49" spans="1:14" s="99" customFormat="1" ht="15" customHeight="1">
      <c r="A49" s="287"/>
      <c r="B49" s="290"/>
      <c r="C49" s="290"/>
      <c r="D49" s="82" t="s">
        <v>56</v>
      </c>
      <c r="E49" s="134"/>
      <c r="F49" s="134"/>
      <c r="G49" s="134"/>
      <c r="H49" s="134"/>
      <c r="I49" s="134"/>
      <c r="J49" s="134">
        <v>0</v>
      </c>
      <c r="K49" s="45">
        <f>'[1]пр 2 к 5 пп'!H18</f>
        <v>0</v>
      </c>
      <c r="L49" s="45">
        <f>'[1]пр 2 к 5 пп'!I18</f>
        <v>0</v>
      </c>
      <c r="M49" s="45">
        <f>'[1]пр 2 к 5 пп'!J18</f>
        <v>0</v>
      </c>
      <c r="N49" s="45">
        <f>K49+L49+M49</f>
        <v>0</v>
      </c>
    </row>
    <row r="50" spans="1:14" s="99" customFormat="1" ht="15" customHeight="1">
      <c r="A50" s="287"/>
      <c r="B50" s="290"/>
      <c r="C50" s="290"/>
      <c r="D50" s="82" t="s">
        <v>61</v>
      </c>
      <c r="E50" s="134"/>
      <c r="F50" s="134"/>
      <c r="G50" s="134"/>
      <c r="H50" s="134"/>
      <c r="I50" s="134"/>
      <c r="J50" s="134"/>
      <c r="K50" s="45"/>
      <c r="L50" s="45"/>
      <c r="M50" s="45"/>
      <c r="N50" s="45"/>
    </row>
    <row r="51" spans="1:14" s="99" customFormat="1" ht="15" customHeight="1">
      <c r="A51" s="288"/>
      <c r="B51" s="291"/>
      <c r="C51" s="291"/>
      <c r="D51" s="82" t="s">
        <v>57</v>
      </c>
      <c r="E51" s="134"/>
      <c r="F51" s="134"/>
      <c r="G51" s="134"/>
      <c r="H51" s="134"/>
      <c r="I51" s="134"/>
      <c r="J51" s="134"/>
      <c r="K51" s="43"/>
      <c r="L51" s="43"/>
      <c r="M51" s="43"/>
      <c r="N51" s="45"/>
    </row>
    <row r="52" spans="1:14" s="99" customFormat="1" ht="15" customHeight="1">
      <c r="A52" s="286">
        <v>7</v>
      </c>
      <c r="B52" s="289" t="s">
        <v>298</v>
      </c>
      <c r="C52" s="289" t="s">
        <v>299</v>
      </c>
      <c r="D52" s="94" t="s">
        <v>54</v>
      </c>
      <c r="E52" s="187"/>
      <c r="F52" s="187"/>
      <c r="G52" s="187"/>
      <c r="H52" s="187"/>
      <c r="I52" s="187"/>
      <c r="J52" s="187"/>
      <c r="K52" s="185">
        <f>K56</f>
        <v>10000</v>
      </c>
      <c r="L52" s="185">
        <f>L56</f>
        <v>10000</v>
      </c>
      <c r="M52" s="185">
        <f>M56</f>
        <v>10000</v>
      </c>
      <c r="N52" s="185">
        <f>N56</f>
        <v>30000</v>
      </c>
    </row>
    <row r="53" spans="1:14" s="99" customFormat="1" ht="15" customHeight="1">
      <c r="A53" s="287"/>
      <c r="B53" s="290"/>
      <c r="C53" s="290"/>
      <c r="D53" s="82" t="s">
        <v>55</v>
      </c>
      <c r="E53" s="187"/>
      <c r="F53" s="187"/>
      <c r="G53" s="187"/>
      <c r="H53" s="187"/>
      <c r="I53" s="187"/>
      <c r="J53" s="187"/>
      <c r="K53" s="186"/>
      <c r="L53" s="186"/>
      <c r="M53" s="186"/>
      <c r="N53" s="186"/>
    </row>
    <row r="54" spans="1:14" s="99" customFormat="1" ht="15" customHeight="1">
      <c r="A54" s="287"/>
      <c r="B54" s="290"/>
      <c r="C54" s="290"/>
      <c r="D54" s="82" t="s">
        <v>59</v>
      </c>
      <c r="E54" s="187"/>
      <c r="F54" s="187"/>
      <c r="G54" s="187"/>
      <c r="H54" s="187"/>
      <c r="I54" s="187"/>
      <c r="J54" s="187"/>
      <c r="K54" s="186"/>
      <c r="L54" s="186"/>
      <c r="M54" s="186"/>
      <c r="N54" s="186"/>
    </row>
    <row r="55" spans="1:14" s="99" customFormat="1" ht="15" customHeight="1">
      <c r="A55" s="287"/>
      <c r="B55" s="290"/>
      <c r="C55" s="290"/>
      <c r="D55" s="82" t="s">
        <v>60</v>
      </c>
      <c r="E55" s="187"/>
      <c r="F55" s="187"/>
      <c r="G55" s="187"/>
      <c r="H55" s="187"/>
      <c r="I55" s="187"/>
      <c r="J55" s="187"/>
      <c r="K55" s="186"/>
      <c r="L55" s="186"/>
      <c r="M55" s="186"/>
      <c r="N55" s="186"/>
    </row>
    <row r="56" spans="1:14" s="99" customFormat="1" ht="15" customHeight="1">
      <c r="A56" s="287"/>
      <c r="B56" s="290"/>
      <c r="C56" s="290"/>
      <c r="D56" s="82" t="s">
        <v>56</v>
      </c>
      <c r="E56" s="187"/>
      <c r="F56" s="187"/>
      <c r="G56" s="187"/>
      <c r="H56" s="187"/>
      <c r="I56" s="187"/>
      <c r="J56" s="187"/>
      <c r="K56" s="45">
        <v>10000</v>
      </c>
      <c r="L56" s="45">
        <f>'[1]пр 2 к 4 пп'!H56</f>
        <v>10000</v>
      </c>
      <c r="M56" s="45">
        <f>'[1]пр 2 к 4 пп'!I56</f>
        <v>10000</v>
      </c>
      <c r="N56" s="45">
        <f>K56+L56+M56</f>
        <v>30000</v>
      </c>
    </row>
    <row r="57" spans="1:14" s="99" customFormat="1" ht="15" customHeight="1">
      <c r="A57" s="287"/>
      <c r="B57" s="290"/>
      <c r="C57" s="290"/>
      <c r="D57" s="82" t="s">
        <v>61</v>
      </c>
      <c r="E57" s="187"/>
      <c r="F57" s="187"/>
      <c r="G57" s="187"/>
      <c r="H57" s="187"/>
      <c r="I57" s="187"/>
      <c r="J57" s="187"/>
      <c r="K57" s="186"/>
      <c r="L57" s="186"/>
      <c r="M57" s="186"/>
      <c r="N57" s="186"/>
    </row>
    <row r="58" spans="1:14" s="99" customFormat="1" ht="15" customHeight="1">
      <c r="A58" s="288"/>
      <c r="B58" s="291"/>
      <c r="C58" s="291"/>
      <c r="D58" s="82" t="s">
        <v>57</v>
      </c>
      <c r="E58" s="187"/>
      <c r="F58" s="187"/>
      <c r="G58" s="187"/>
      <c r="H58" s="187"/>
      <c r="I58" s="187"/>
      <c r="J58" s="187"/>
      <c r="K58" s="186"/>
      <c r="L58" s="186"/>
      <c r="M58" s="186"/>
      <c r="N58" s="186"/>
    </row>
    <row r="59" spans="1:14" s="99" customFormat="1" ht="15" customHeight="1">
      <c r="A59" s="286">
        <v>8</v>
      </c>
      <c r="B59" s="289" t="s">
        <v>298</v>
      </c>
      <c r="C59" s="289" t="s">
        <v>300</v>
      </c>
      <c r="D59" s="94" t="s">
        <v>54</v>
      </c>
      <c r="E59" s="187"/>
      <c r="F59" s="187"/>
      <c r="G59" s="187"/>
      <c r="H59" s="187"/>
      <c r="I59" s="187"/>
      <c r="J59" s="187"/>
      <c r="K59" s="185">
        <f>K63</f>
        <v>6000</v>
      </c>
      <c r="L59" s="185">
        <f>L63</f>
        <v>6000</v>
      </c>
      <c r="M59" s="185">
        <f>M63</f>
        <v>6000</v>
      </c>
      <c r="N59" s="185">
        <f>N63</f>
        <v>18000</v>
      </c>
    </row>
    <row r="60" spans="1:14" s="99" customFormat="1" ht="15" customHeight="1">
      <c r="A60" s="287"/>
      <c r="B60" s="290"/>
      <c r="C60" s="290"/>
      <c r="D60" s="82" t="s">
        <v>55</v>
      </c>
      <c r="E60" s="187"/>
      <c r="F60" s="187"/>
      <c r="G60" s="187"/>
      <c r="H60" s="187"/>
      <c r="I60" s="187"/>
      <c r="J60" s="187"/>
      <c r="K60" s="186"/>
      <c r="L60" s="186"/>
      <c r="M60" s="186"/>
      <c r="N60" s="186"/>
    </row>
    <row r="61" spans="1:14" s="99" customFormat="1" ht="15" customHeight="1">
      <c r="A61" s="287"/>
      <c r="B61" s="290"/>
      <c r="C61" s="290"/>
      <c r="D61" s="82" t="s">
        <v>59</v>
      </c>
      <c r="E61" s="187"/>
      <c r="F61" s="187"/>
      <c r="G61" s="187"/>
      <c r="H61" s="187"/>
      <c r="I61" s="187"/>
      <c r="J61" s="187"/>
      <c r="K61" s="186"/>
      <c r="L61" s="186"/>
      <c r="M61" s="186"/>
      <c r="N61" s="186"/>
    </row>
    <row r="62" spans="1:14" s="99" customFormat="1" ht="15" customHeight="1">
      <c r="A62" s="287"/>
      <c r="B62" s="290"/>
      <c r="C62" s="290"/>
      <c r="D62" s="82" t="s">
        <v>60</v>
      </c>
      <c r="E62" s="187"/>
      <c r="F62" s="187"/>
      <c r="G62" s="187"/>
      <c r="H62" s="187"/>
      <c r="I62" s="187"/>
      <c r="J62" s="187"/>
      <c r="K62" s="186"/>
      <c r="L62" s="186"/>
      <c r="M62" s="186"/>
      <c r="N62" s="186"/>
    </row>
    <row r="63" spans="1:14" s="99" customFormat="1" ht="15" customHeight="1">
      <c r="A63" s="287"/>
      <c r="B63" s="290"/>
      <c r="C63" s="290"/>
      <c r="D63" s="82" t="s">
        <v>56</v>
      </c>
      <c r="E63" s="187"/>
      <c r="F63" s="187"/>
      <c r="G63" s="187"/>
      <c r="H63" s="187"/>
      <c r="I63" s="187"/>
      <c r="J63" s="187"/>
      <c r="K63" s="45">
        <v>6000</v>
      </c>
      <c r="L63" s="45">
        <f>'[1]пр 2 к 4 пп'!H54</f>
        <v>6000</v>
      </c>
      <c r="M63" s="45">
        <f>'[1]пр 2 к 4 пп'!I54</f>
        <v>6000</v>
      </c>
      <c r="N63" s="45">
        <f>K63+L63+M63</f>
        <v>18000</v>
      </c>
    </row>
    <row r="64" spans="1:14" s="99" customFormat="1" ht="15" customHeight="1">
      <c r="A64" s="287"/>
      <c r="B64" s="290"/>
      <c r="C64" s="290"/>
      <c r="D64" s="82" t="s">
        <v>61</v>
      </c>
      <c r="E64" s="187"/>
      <c r="F64" s="187"/>
      <c r="G64" s="187"/>
      <c r="H64" s="187"/>
      <c r="I64" s="187"/>
      <c r="J64" s="187"/>
      <c r="K64" s="186"/>
      <c r="L64" s="186"/>
      <c r="M64" s="186"/>
      <c r="N64" s="186"/>
    </row>
    <row r="65" spans="1:14" s="99" customFormat="1" ht="15" customHeight="1">
      <c r="A65" s="288"/>
      <c r="B65" s="291"/>
      <c r="C65" s="291"/>
      <c r="D65" s="82" t="s">
        <v>57</v>
      </c>
      <c r="E65" s="187"/>
      <c r="F65" s="187"/>
      <c r="G65" s="187"/>
      <c r="H65" s="187"/>
      <c r="I65" s="187"/>
      <c r="J65" s="187"/>
      <c r="K65" s="186"/>
      <c r="L65" s="186"/>
      <c r="M65" s="186"/>
      <c r="N65" s="186"/>
    </row>
    <row r="66" spans="5:10" s="99" customFormat="1" ht="15" customHeight="1">
      <c r="E66" s="131"/>
      <c r="F66" s="131"/>
      <c r="G66" s="131"/>
      <c r="H66" s="131"/>
      <c r="I66" s="131"/>
      <c r="J66" s="131"/>
    </row>
    <row r="67" spans="5:10" s="99" customFormat="1" ht="15" customHeight="1">
      <c r="E67" s="131"/>
      <c r="F67" s="131"/>
      <c r="G67" s="131"/>
      <c r="H67" s="131"/>
      <c r="I67" s="131"/>
      <c r="J67" s="131"/>
    </row>
    <row r="68" spans="5:10" s="99" customFormat="1" ht="15" customHeight="1">
      <c r="E68" s="131"/>
      <c r="F68" s="131"/>
      <c r="G68" s="131"/>
      <c r="H68" s="131"/>
      <c r="I68" s="131"/>
      <c r="J68" s="131"/>
    </row>
    <row r="69" spans="5:10" s="99" customFormat="1" ht="15" customHeight="1">
      <c r="E69" s="131"/>
      <c r="F69" s="131"/>
      <c r="G69" s="131"/>
      <c r="H69" s="131"/>
      <c r="I69" s="131"/>
      <c r="J69" s="131"/>
    </row>
    <row r="70" spans="5:10" s="99" customFormat="1" ht="15" customHeight="1">
      <c r="E70" s="131"/>
      <c r="F70" s="131"/>
      <c r="G70" s="131"/>
      <c r="H70" s="131"/>
      <c r="I70" s="131"/>
      <c r="J70" s="131"/>
    </row>
    <row r="71" spans="5:10" s="99" customFormat="1" ht="15" customHeight="1">
      <c r="E71" s="131"/>
      <c r="F71" s="131"/>
      <c r="G71" s="131"/>
      <c r="H71" s="131"/>
      <c r="I71" s="131"/>
      <c r="J71" s="131"/>
    </row>
    <row r="72" spans="5:10" s="99" customFormat="1" ht="15" customHeight="1">
      <c r="E72" s="131"/>
      <c r="F72" s="131"/>
      <c r="G72" s="131"/>
      <c r="H72" s="131"/>
      <c r="I72" s="131"/>
      <c r="J72" s="131"/>
    </row>
    <row r="73" spans="5:10" s="99" customFormat="1" ht="15" customHeight="1">
      <c r="E73" s="131"/>
      <c r="F73" s="131"/>
      <c r="G73" s="131"/>
      <c r="H73" s="131"/>
      <c r="I73" s="131"/>
      <c r="J73" s="131"/>
    </row>
    <row r="74" spans="5:10" s="99" customFormat="1" ht="15" customHeight="1">
      <c r="E74" s="131"/>
      <c r="F74" s="131"/>
      <c r="G74" s="131"/>
      <c r="H74" s="131"/>
      <c r="I74" s="131"/>
      <c r="J74" s="131"/>
    </row>
    <row r="75" spans="5:10" s="99" customFormat="1" ht="15" customHeight="1">
      <c r="E75" s="131"/>
      <c r="F75" s="131"/>
      <c r="G75" s="131"/>
      <c r="H75" s="131"/>
      <c r="I75" s="131"/>
      <c r="J75" s="131"/>
    </row>
    <row r="76" spans="5:10" s="99" customFormat="1" ht="15" customHeight="1">
      <c r="E76" s="131"/>
      <c r="F76" s="131"/>
      <c r="G76" s="131"/>
      <c r="H76" s="131"/>
      <c r="I76" s="131"/>
      <c r="J76" s="131"/>
    </row>
    <row r="77" spans="5:10" s="99" customFormat="1" ht="15" customHeight="1">
      <c r="E77" s="131"/>
      <c r="F77" s="131"/>
      <c r="G77" s="131"/>
      <c r="H77" s="131"/>
      <c r="I77" s="131"/>
      <c r="J77" s="131"/>
    </row>
    <row r="78" spans="5:10" s="99" customFormat="1" ht="15" customHeight="1">
      <c r="E78" s="131"/>
      <c r="F78" s="131"/>
      <c r="G78" s="131"/>
      <c r="H78" s="131"/>
      <c r="I78" s="131"/>
      <c r="J78" s="131"/>
    </row>
    <row r="79" spans="5:10" s="99" customFormat="1" ht="15" customHeight="1">
      <c r="E79" s="131"/>
      <c r="F79" s="131"/>
      <c r="G79" s="131"/>
      <c r="H79" s="131"/>
      <c r="I79" s="131"/>
      <c r="J79" s="131"/>
    </row>
    <row r="80" spans="5:10" s="99" customFormat="1" ht="15" customHeight="1">
      <c r="E80" s="131"/>
      <c r="F80" s="131"/>
      <c r="G80" s="131"/>
      <c r="H80" s="131"/>
      <c r="I80" s="131"/>
      <c r="J80" s="131"/>
    </row>
    <row r="81" spans="5:10" s="99" customFormat="1" ht="15" customHeight="1">
      <c r="E81" s="131"/>
      <c r="F81" s="131"/>
      <c r="G81" s="131"/>
      <c r="H81" s="131"/>
      <c r="I81" s="131"/>
      <c r="J81" s="131"/>
    </row>
    <row r="82" spans="5:10" s="99" customFormat="1" ht="15" customHeight="1">
      <c r="E82" s="131"/>
      <c r="F82" s="131"/>
      <c r="G82" s="131"/>
      <c r="H82" s="131"/>
      <c r="I82" s="131"/>
      <c r="J82" s="131"/>
    </row>
    <row r="83" spans="5:10" s="99" customFormat="1" ht="15" customHeight="1">
      <c r="E83" s="131"/>
      <c r="F83" s="131"/>
      <c r="G83" s="131"/>
      <c r="H83" s="131"/>
      <c r="I83" s="131"/>
      <c r="J83" s="131"/>
    </row>
    <row r="84" spans="5:10" s="99" customFormat="1" ht="15" customHeight="1">
      <c r="E84" s="131"/>
      <c r="F84" s="131"/>
      <c r="G84" s="131"/>
      <c r="H84" s="131"/>
      <c r="I84" s="131"/>
      <c r="J84" s="131"/>
    </row>
    <row r="85" spans="5:10" s="99" customFormat="1" ht="15" customHeight="1">
      <c r="E85" s="131"/>
      <c r="F85" s="131"/>
      <c r="G85" s="131"/>
      <c r="H85" s="131"/>
      <c r="I85" s="131"/>
      <c r="J85" s="131"/>
    </row>
    <row r="86" spans="5:10" s="99" customFormat="1" ht="15" customHeight="1">
      <c r="E86" s="131"/>
      <c r="F86" s="131"/>
      <c r="G86" s="131"/>
      <c r="H86" s="131"/>
      <c r="I86" s="131"/>
      <c r="J86" s="131"/>
    </row>
    <row r="87" spans="5:10" s="99" customFormat="1" ht="15" customHeight="1">
      <c r="E87" s="131"/>
      <c r="F87" s="131"/>
      <c r="G87" s="131"/>
      <c r="H87" s="131"/>
      <c r="I87" s="131"/>
      <c r="J87" s="131"/>
    </row>
    <row r="88" spans="5:10" s="99" customFormat="1" ht="15" customHeight="1">
      <c r="E88" s="131"/>
      <c r="F88" s="131"/>
      <c r="G88" s="131"/>
      <c r="H88" s="131"/>
      <c r="I88" s="131"/>
      <c r="J88" s="131"/>
    </row>
    <row r="89" spans="5:10" s="99" customFormat="1" ht="15" customHeight="1">
      <c r="E89" s="131"/>
      <c r="F89" s="131"/>
      <c r="G89" s="131"/>
      <c r="H89" s="131"/>
      <c r="I89" s="131"/>
      <c r="J89" s="131"/>
    </row>
    <row r="90" spans="5:10" s="99" customFormat="1" ht="15" customHeight="1">
      <c r="E90" s="131"/>
      <c r="F90" s="131"/>
      <c r="G90" s="131"/>
      <c r="H90" s="131"/>
      <c r="I90" s="131"/>
      <c r="J90" s="131"/>
    </row>
    <row r="91" spans="5:10" s="99" customFormat="1" ht="15" customHeight="1">
      <c r="E91" s="131"/>
      <c r="F91" s="131"/>
      <c r="G91" s="131"/>
      <c r="H91" s="131"/>
      <c r="I91" s="131"/>
      <c r="J91" s="131"/>
    </row>
    <row r="92" spans="5:10" s="99" customFormat="1" ht="15" customHeight="1">
      <c r="E92" s="131"/>
      <c r="F92" s="131"/>
      <c r="G92" s="131"/>
      <c r="H92" s="131"/>
      <c r="I92" s="131"/>
      <c r="J92" s="131"/>
    </row>
    <row r="93" spans="5:10" s="99" customFormat="1" ht="15" customHeight="1">
      <c r="E93" s="131"/>
      <c r="F93" s="131"/>
      <c r="G93" s="131"/>
      <c r="H93" s="131"/>
      <c r="I93" s="131"/>
      <c r="J93" s="131"/>
    </row>
    <row r="94" spans="5:10" s="99" customFormat="1" ht="15" customHeight="1">
      <c r="E94" s="131"/>
      <c r="F94" s="131"/>
      <c r="G94" s="131"/>
      <c r="H94" s="131"/>
      <c r="I94" s="131"/>
      <c r="J94" s="131"/>
    </row>
    <row r="95" spans="5:10" s="99" customFormat="1" ht="15" customHeight="1">
      <c r="E95" s="131"/>
      <c r="F95" s="131"/>
      <c r="G95" s="131"/>
      <c r="H95" s="131"/>
      <c r="I95" s="131"/>
      <c r="J95" s="131"/>
    </row>
    <row r="96" spans="5:10" s="99" customFormat="1" ht="15" customHeight="1">
      <c r="E96" s="131"/>
      <c r="F96" s="131"/>
      <c r="G96" s="131"/>
      <c r="H96" s="131"/>
      <c r="I96" s="131"/>
      <c r="J96" s="131"/>
    </row>
    <row r="97" spans="5:10" s="99" customFormat="1" ht="15" customHeight="1">
      <c r="E97" s="131"/>
      <c r="F97" s="131"/>
      <c r="G97" s="131"/>
      <c r="H97" s="131"/>
      <c r="I97" s="131"/>
      <c r="J97" s="131"/>
    </row>
    <row r="98" spans="5:10" s="99" customFormat="1" ht="15" customHeight="1">
      <c r="E98" s="131"/>
      <c r="F98" s="131"/>
      <c r="G98" s="131"/>
      <c r="H98" s="131"/>
      <c r="I98" s="131"/>
      <c r="J98" s="131"/>
    </row>
    <row r="99" spans="5:10" s="99" customFormat="1" ht="15" customHeight="1">
      <c r="E99" s="131"/>
      <c r="F99" s="131"/>
      <c r="G99" s="131"/>
      <c r="H99" s="131"/>
      <c r="I99" s="131"/>
      <c r="J99" s="131"/>
    </row>
    <row r="100" spans="5:10" s="99" customFormat="1" ht="15" customHeight="1">
      <c r="E100" s="131"/>
      <c r="F100" s="131"/>
      <c r="G100" s="131"/>
      <c r="H100" s="131"/>
      <c r="I100" s="131"/>
      <c r="J100" s="131"/>
    </row>
    <row r="101" spans="5:10" s="99" customFormat="1" ht="15" customHeight="1">
      <c r="E101" s="131"/>
      <c r="F101" s="131"/>
      <c r="G101" s="131"/>
      <c r="H101" s="131"/>
      <c r="I101" s="131"/>
      <c r="J101" s="131"/>
    </row>
    <row r="102" spans="5:10" s="99" customFormat="1" ht="15" customHeight="1">
      <c r="E102" s="131"/>
      <c r="F102" s="131"/>
      <c r="G102" s="131"/>
      <c r="H102" s="131"/>
      <c r="I102" s="131"/>
      <c r="J102" s="131"/>
    </row>
    <row r="103" spans="5:10" s="99" customFormat="1" ht="15" customHeight="1">
      <c r="E103" s="131"/>
      <c r="F103" s="131"/>
      <c r="G103" s="131"/>
      <c r="H103" s="131"/>
      <c r="I103" s="131"/>
      <c r="J103" s="131"/>
    </row>
    <row r="104" spans="5:10" s="99" customFormat="1" ht="15" customHeight="1">
      <c r="E104" s="131"/>
      <c r="F104" s="131"/>
      <c r="G104" s="131"/>
      <c r="H104" s="131"/>
      <c r="I104" s="131"/>
      <c r="J104" s="131"/>
    </row>
    <row r="105" spans="5:10" s="99" customFormat="1" ht="15" customHeight="1">
      <c r="E105" s="131"/>
      <c r="F105" s="131"/>
      <c r="G105" s="131"/>
      <c r="H105" s="131"/>
      <c r="I105" s="131"/>
      <c r="J105" s="131"/>
    </row>
    <row r="106" spans="5:10" s="99" customFormat="1" ht="15" customHeight="1">
      <c r="E106" s="131"/>
      <c r="F106" s="131"/>
      <c r="G106" s="131"/>
      <c r="H106" s="131"/>
      <c r="I106" s="131"/>
      <c r="J106" s="131"/>
    </row>
    <row r="107" spans="5:10" s="99" customFormat="1" ht="15" customHeight="1">
      <c r="E107" s="131"/>
      <c r="F107" s="131"/>
      <c r="G107" s="131"/>
      <c r="H107" s="131"/>
      <c r="I107" s="131"/>
      <c r="J107" s="131"/>
    </row>
    <row r="108" spans="5:10" s="99" customFormat="1" ht="15" customHeight="1">
      <c r="E108" s="131"/>
      <c r="F108" s="131"/>
      <c r="G108" s="131"/>
      <c r="H108" s="131"/>
      <c r="I108" s="131"/>
      <c r="J108" s="131"/>
    </row>
    <row r="109" spans="5:10" s="99" customFormat="1" ht="15" customHeight="1">
      <c r="E109" s="131"/>
      <c r="F109" s="131"/>
      <c r="G109" s="131"/>
      <c r="H109" s="131"/>
      <c r="I109" s="131"/>
      <c r="J109" s="131"/>
    </row>
    <row r="110" spans="5:10" s="99" customFormat="1" ht="15" customHeight="1">
      <c r="E110" s="131"/>
      <c r="F110" s="131"/>
      <c r="G110" s="131"/>
      <c r="H110" s="131"/>
      <c r="I110" s="131"/>
      <c r="J110" s="131"/>
    </row>
    <row r="111" spans="5:10" s="99" customFormat="1" ht="15" customHeight="1">
      <c r="E111" s="131"/>
      <c r="F111" s="131"/>
      <c r="G111" s="131"/>
      <c r="H111" s="131"/>
      <c r="I111" s="131"/>
      <c r="J111" s="131"/>
    </row>
    <row r="112" spans="5:10" s="99" customFormat="1" ht="15" customHeight="1">
      <c r="E112" s="131"/>
      <c r="F112" s="131"/>
      <c r="G112" s="131"/>
      <c r="H112" s="131"/>
      <c r="I112" s="131"/>
      <c r="J112" s="131"/>
    </row>
    <row r="113" spans="5:10" s="99" customFormat="1" ht="15" customHeight="1">
      <c r="E113" s="131"/>
      <c r="F113" s="131"/>
      <c r="G113" s="131"/>
      <c r="H113" s="131"/>
      <c r="I113" s="131"/>
      <c r="J113" s="131"/>
    </row>
    <row r="114" spans="5:10" s="99" customFormat="1" ht="15" customHeight="1">
      <c r="E114" s="131"/>
      <c r="F114" s="131"/>
      <c r="G114" s="131"/>
      <c r="H114" s="131"/>
      <c r="I114" s="131"/>
      <c r="J114" s="131"/>
    </row>
    <row r="115" spans="5:10" s="99" customFormat="1" ht="15" customHeight="1">
      <c r="E115" s="131"/>
      <c r="F115" s="131"/>
      <c r="G115" s="131"/>
      <c r="H115" s="131"/>
      <c r="I115" s="131"/>
      <c r="J115" s="131"/>
    </row>
    <row r="116" spans="5:10" s="99" customFormat="1" ht="15" customHeight="1">
      <c r="E116" s="131"/>
      <c r="F116" s="131"/>
      <c r="G116" s="131"/>
      <c r="H116" s="131"/>
      <c r="I116" s="131"/>
      <c r="J116" s="131"/>
    </row>
    <row r="117" spans="5:10" s="99" customFormat="1" ht="15" customHeight="1">
      <c r="E117" s="131"/>
      <c r="F117" s="131"/>
      <c r="G117" s="131"/>
      <c r="H117" s="131"/>
      <c r="I117" s="131"/>
      <c r="J117" s="131"/>
    </row>
    <row r="118" spans="5:10" s="99" customFormat="1" ht="15" customHeight="1">
      <c r="E118" s="131"/>
      <c r="F118" s="131"/>
      <c r="G118" s="131"/>
      <c r="H118" s="131"/>
      <c r="I118" s="131"/>
      <c r="J118" s="131"/>
    </row>
    <row r="119" spans="5:10" s="99" customFormat="1" ht="15" customHeight="1">
      <c r="E119" s="131"/>
      <c r="F119" s="131"/>
      <c r="G119" s="131"/>
      <c r="H119" s="131"/>
      <c r="I119" s="131"/>
      <c r="J119" s="131"/>
    </row>
    <row r="120" spans="5:10" s="99" customFormat="1" ht="15" customHeight="1">
      <c r="E120" s="131"/>
      <c r="F120" s="131"/>
      <c r="G120" s="131"/>
      <c r="H120" s="131"/>
      <c r="I120" s="131"/>
      <c r="J120" s="131"/>
    </row>
    <row r="121" spans="5:10" s="99" customFormat="1" ht="15" customHeight="1">
      <c r="E121" s="131"/>
      <c r="F121" s="131"/>
      <c r="G121" s="131"/>
      <c r="H121" s="131"/>
      <c r="I121" s="131"/>
      <c r="J121" s="131"/>
    </row>
    <row r="122" spans="5:10" s="99" customFormat="1" ht="15" customHeight="1">
      <c r="E122" s="131"/>
      <c r="F122" s="131"/>
      <c r="G122" s="131"/>
      <c r="H122" s="131"/>
      <c r="I122" s="131"/>
      <c r="J122" s="131"/>
    </row>
    <row r="123" spans="5:10" s="99" customFormat="1" ht="15" customHeight="1">
      <c r="E123" s="131"/>
      <c r="F123" s="131"/>
      <c r="G123" s="131"/>
      <c r="H123" s="131"/>
      <c r="I123" s="131"/>
      <c r="J123" s="131"/>
    </row>
    <row r="124" spans="5:10" s="99" customFormat="1" ht="15" customHeight="1">
      <c r="E124" s="131"/>
      <c r="F124" s="131"/>
      <c r="G124" s="131"/>
      <c r="H124" s="131"/>
      <c r="I124" s="131"/>
      <c r="J124" s="131"/>
    </row>
    <row r="125" spans="5:10" s="99" customFormat="1" ht="15" customHeight="1">
      <c r="E125" s="131"/>
      <c r="F125" s="131"/>
      <c r="G125" s="131"/>
      <c r="H125" s="131"/>
      <c r="I125" s="131"/>
      <c r="J125" s="131"/>
    </row>
    <row r="126" spans="5:10" s="99" customFormat="1" ht="15" customHeight="1">
      <c r="E126" s="131"/>
      <c r="F126" s="131"/>
      <c r="G126" s="131"/>
      <c r="H126" s="131"/>
      <c r="I126" s="131"/>
      <c r="J126" s="131"/>
    </row>
    <row r="127" spans="5:10" s="99" customFormat="1" ht="15" customHeight="1">
      <c r="E127" s="131"/>
      <c r="F127" s="131"/>
      <c r="G127" s="131"/>
      <c r="H127" s="131"/>
      <c r="I127" s="131"/>
      <c r="J127" s="131"/>
    </row>
    <row r="128" spans="5:10" s="99" customFormat="1" ht="15" customHeight="1">
      <c r="E128" s="131"/>
      <c r="F128" s="131"/>
      <c r="G128" s="131"/>
      <c r="H128" s="131"/>
      <c r="I128" s="131"/>
      <c r="J128" s="131"/>
    </row>
    <row r="129" spans="5:10" s="99" customFormat="1" ht="15" customHeight="1">
      <c r="E129" s="131"/>
      <c r="F129" s="131"/>
      <c r="G129" s="131"/>
      <c r="H129" s="131"/>
      <c r="I129" s="131"/>
      <c r="J129" s="131"/>
    </row>
    <row r="130" spans="5:10" s="99" customFormat="1" ht="15" customHeight="1">
      <c r="E130" s="131"/>
      <c r="F130" s="131"/>
      <c r="G130" s="131"/>
      <c r="H130" s="131"/>
      <c r="I130" s="131"/>
      <c r="J130" s="131"/>
    </row>
    <row r="131" spans="5:10" s="99" customFormat="1" ht="15" customHeight="1">
      <c r="E131" s="131"/>
      <c r="F131" s="131"/>
      <c r="G131" s="131"/>
      <c r="H131" s="131"/>
      <c r="I131" s="131"/>
      <c r="J131" s="131"/>
    </row>
    <row r="132" spans="5:10" s="99" customFormat="1" ht="15" customHeight="1">
      <c r="E132" s="131"/>
      <c r="F132" s="131"/>
      <c r="G132" s="131"/>
      <c r="H132" s="131"/>
      <c r="I132" s="131"/>
      <c r="J132" s="131"/>
    </row>
    <row r="133" spans="5:10" s="99" customFormat="1" ht="15" customHeight="1">
      <c r="E133" s="131"/>
      <c r="F133" s="131"/>
      <c r="G133" s="131"/>
      <c r="H133" s="131"/>
      <c r="I133" s="131"/>
      <c r="J133" s="131"/>
    </row>
    <row r="134" spans="5:10" s="99" customFormat="1" ht="15" customHeight="1">
      <c r="E134" s="131"/>
      <c r="F134" s="131"/>
      <c r="G134" s="131"/>
      <c r="H134" s="131"/>
      <c r="I134" s="131"/>
      <c r="J134" s="131"/>
    </row>
    <row r="135" spans="5:10" s="99" customFormat="1" ht="15" customHeight="1">
      <c r="E135" s="131"/>
      <c r="F135" s="131"/>
      <c r="G135" s="131"/>
      <c r="H135" s="131"/>
      <c r="I135" s="131"/>
      <c r="J135" s="131"/>
    </row>
    <row r="136" spans="5:10" s="99" customFormat="1" ht="15" customHeight="1">
      <c r="E136" s="131"/>
      <c r="F136" s="131"/>
      <c r="G136" s="131"/>
      <c r="H136" s="131"/>
      <c r="I136" s="131"/>
      <c r="J136" s="131"/>
    </row>
    <row r="137" spans="5:10" s="99" customFormat="1" ht="15" customHeight="1">
      <c r="E137" s="131"/>
      <c r="F137" s="131"/>
      <c r="G137" s="131"/>
      <c r="H137" s="131"/>
      <c r="I137" s="131"/>
      <c r="J137" s="131"/>
    </row>
    <row r="138" spans="5:10" s="99" customFormat="1" ht="15" customHeight="1">
      <c r="E138" s="131"/>
      <c r="F138" s="131"/>
      <c r="G138" s="131"/>
      <c r="H138" s="131"/>
      <c r="I138" s="131"/>
      <c r="J138" s="131"/>
    </row>
    <row r="139" spans="5:10" s="99" customFormat="1" ht="15" customHeight="1">
      <c r="E139" s="131"/>
      <c r="F139" s="131"/>
      <c r="G139" s="131"/>
      <c r="H139" s="131"/>
      <c r="I139" s="131"/>
      <c r="J139" s="131"/>
    </row>
    <row r="140" spans="5:10" s="99" customFormat="1" ht="15" customHeight="1">
      <c r="E140" s="131"/>
      <c r="F140" s="131"/>
      <c r="G140" s="131"/>
      <c r="H140" s="131"/>
      <c r="I140" s="131"/>
      <c r="J140" s="131"/>
    </row>
    <row r="141" spans="5:10" s="99" customFormat="1" ht="15" customHeight="1">
      <c r="E141" s="131"/>
      <c r="F141" s="131"/>
      <c r="G141" s="131"/>
      <c r="H141" s="131"/>
      <c r="I141" s="131"/>
      <c r="J141" s="131"/>
    </row>
    <row r="142" spans="5:10" s="99" customFormat="1" ht="15" customHeight="1">
      <c r="E142" s="131"/>
      <c r="F142" s="131"/>
      <c r="G142" s="131"/>
      <c r="H142" s="131"/>
      <c r="I142" s="131"/>
      <c r="J142" s="131"/>
    </row>
    <row r="143" spans="5:10" s="99" customFormat="1" ht="15" customHeight="1">
      <c r="E143" s="131"/>
      <c r="F143" s="131"/>
      <c r="G143" s="131"/>
      <c r="H143" s="131"/>
      <c r="I143" s="131"/>
      <c r="J143" s="131"/>
    </row>
  </sheetData>
  <sheetProtection/>
  <mergeCells count="31">
    <mergeCell ref="K1:N1"/>
    <mergeCell ref="B10:B16"/>
    <mergeCell ref="C10:C16"/>
    <mergeCell ref="B17:B23"/>
    <mergeCell ref="C17:C23"/>
    <mergeCell ref="B4:N4"/>
    <mergeCell ref="A17:A23"/>
    <mergeCell ref="A24:A30"/>
    <mergeCell ref="D7:D8"/>
    <mergeCell ref="B7:B8"/>
    <mergeCell ref="C24:C30"/>
    <mergeCell ref="B24:B30"/>
    <mergeCell ref="C31:C37"/>
    <mergeCell ref="B31:B37"/>
    <mergeCell ref="N7:N8"/>
    <mergeCell ref="C7:C8"/>
    <mergeCell ref="A38:A44"/>
    <mergeCell ref="B38:B44"/>
    <mergeCell ref="C38:C44"/>
    <mergeCell ref="A31:A37"/>
    <mergeCell ref="A7:A8"/>
    <mergeCell ref="A10:A16"/>
    <mergeCell ref="A59:A65"/>
    <mergeCell ref="B59:B65"/>
    <mergeCell ref="C59:C65"/>
    <mergeCell ref="A45:A51"/>
    <mergeCell ref="B45:B51"/>
    <mergeCell ref="C45:C51"/>
    <mergeCell ref="A52:A58"/>
    <mergeCell ref="B52:B58"/>
    <mergeCell ref="C52:C58"/>
  </mergeCells>
  <printOptions/>
  <pageMargins left="0.7874015748031497" right="0.7874015748031497" top="1.1811023622047245" bottom="0.3937007874015748" header="0" footer="0"/>
  <pageSetup fitToHeight="0" horizontalDpi="600" verticalDpi="600" orientation="landscape" paperSize="9" scale="55" r:id="rId1"/>
  <rowBreaks count="1" manualBreakCount="1">
    <brk id="44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7">
      <selection activeCell="R17" sqref="R17"/>
    </sheetView>
  </sheetViews>
  <sheetFormatPr defaultColWidth="9.00390625" defaultRowHeight="12.75"/>
  <cols>
    <col min="2" max="2" width="12.625" style="0" customWidth="1"/>
    <col min="3" max="3" width="11.125" style="0" customWidth="1"/>
    <col min="4" max="4" width="14.125" style="0" customWidth="1"/>
  </cols>
  <sheetData>
    <row r="1" spans="1:8" ht="210.75" customHeight="1">
      <c r="A1" s="104"/>
      <c r="B1" s="29"/>
      <c r="C1" s="104"/>
      <c r="D1" s="29"/>
      <c r="E1" s="29"/>
      <c r="F1" s="242" t="s">
        <v>261</v>
      </c>
      <c r="G1" s="242"/>
      <c r="H1" s="242"/>
    </row>
    <row r="2" spans="1:8" ht="18.75">
      <c r="A2" s="51"/>
      <c r="B2" s="29"/>
      <c r="C2" s="104"/>
      <c r="D2" s="29"/>
      <c r="E2" s="29"/>
      <c r="F2" s="29"/>
      <c r="G2" s="29"/>
      <c r="H2" s="29"/>
    </row>
    <row r="3" spans="1:8" ht="18.75">
      <c r="A3" s="243" t="s">
        <v>155</v>
      </c>
      <c r="B3" s="243"/>
      <c r="C3" s="243"/>
      <c r="D3" s="243"/>
      <c r="E3" s="243"/>
      <c r="F3" s="243"/>
      <c r="G3" s="243"/>
      <c r="H3" s="243"/>
    </row>
    <row r="4" spans="1:8" ht="54.75" customHeight="1">
      <c r="A4" s="244" t="s">
        <v>262</v>
      </c>
      <c r="B4" s="243"/>
      <c r="C4" s="243"/>
      <c r="D4" s="243"/>
      <c r="E4" s="243"/>
      <c r="F4" s="243"/>
      <c r="G4" s="243"/>
      <c r="H4" s="243"/>
    </row>
    <row r="5" spans="1:8" ht="15.75">
      <c r="A5" s="104"/>
      <c r="B5" s="29"/>
      <c r="C5" s="104"/>
      <c r="D5" s="29"/>
      <c r="E5" s="29"/>
      <c r="F5" s="29"/>
      <c r="G5" s="29"/>
      <c r="H5" s="29"/>
    </row>
    <row r="6" spans="1:8" ht="15.75">
      <c r="A6" s="245" t="s">
        <v>20</v>
      </c>
      <c r="B6" s="245" t="s">
        <v>157</v>
      </c>
      <c r="C6" s="245" t="s">
        <v>12</v>
      </c>
      <c r="D6" s="245" t="s">
        <v>13</v>
      </c>
      <c r="E6" s="245" t="s">
        <v>113</v>
      </c>
      <c r="F6" s="245"/>
      <c r="G6" s="245"/>
      <c r="H6" s="245"/>
    </row>
    <row r="7" spans="1:8" ht="33" customHeight="1">
      <c r="A7" s="245"/>
      <c r="B7" s="245"/>
      <c r="C7" s="245"/>
      <c r="D7" s="245"/>
      <c r="E7" s="31">
        <v>2022</v>
      </c>
      <c r="F7" s="31">
        <v>2023</v>
      </c>
      <c r="G7" s="31">
        <v>2024</v>
      </c>
      <c r="H7" s="31">
        <v>2025</v>
      </c>
    </row>
    <row r="8" spans="1:8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ht="15.75">
      <c r="A9" s="268" t="s">
        <v>263</v>
      </c>
      <c r="B9" s="268"/>
      <c r="C9" s="268"/>
      <c r="D9" s="268"/>
      <c r="E9" s="268"/>
      <c r="F9" s="268"/>
      <c r="G9" s="268"/>
      <c r="H9" s="268"/>
    </row>
    <row r="10" spans="1:8" ht="36.75" customHeight="1">
      <c r="A10" s="264" t="s">
        <v>264</v>
      </c>
      <c r="B10" s="264"/>
      <c r="C10" s="264"/>
      <c r="D10" s="264"/>
      <c r="E10" s="264"/>
      <c r="F10" s="264"/>
      <c r="G10" s="264"/>
      <c r="H10" s="264"/>
    </row>
    <row r="11" spans="1:8" ht="78.75">
      <c r="A11" s="105" t="s">
        <v>158</v>
      </c>
      <c r="B11" s="106" t="s">
        <v>265</v>
      </c>
      <c r="C11" s="105" t="s">
        <v>266</v>
      </c>
      <c r="D11" s="105" t="s">
        <v>267</v>
      </c>
      <c r="E11" s="31">
        <v>1</v>
      </c>
      <c r="F11" s="31">
        <v>1</v>
      </c>
      <c r="G11" s="31">
        <v>1</v>
      </c>
      <c r="H11" s="31">
        <v>1</v>
      </c>
    </row>
    <row r="12" spans="1:8" ht="35.25" customHeight="1">
      <c r="A12" s="264" t="s">
        <v>268</v>
      </c>
      <c r="B12" s="264"/>
      <c r="C12" s="264"/>
      <c r="D12" s="264"/>
      <c r="E12" s="264"/>
      <c r="F12" s="264"/>
      <c r="G12" s="264"/>
      <c r="H12" s="264"/>
    </row>
    <row r="13" spans="1:8" ht="94.5">
      <c r="A13" s="105" t="s">
        <v>269</v>
      </c>
      <c r="B13" s="106" t="s">
        <v>270</v>
      </c>
      <c r="C13" s="105" t="s">
        <v>266</v>
      </c>
      <c r="D13" s="105" t="s">
        <v>267</v>
      </c>
      <c r="E13" s="31">
        <v>1</v>
      </c>
      <c r="F13" s="31">
        <v>1</v>
      </c>
      <c r="G13" s="31">
        <v>1</v>
      </c>
      <c r="H13" s="31">
        <v>1</v>
      </c>
    </row>
  </sheetData>
  <sheetProtection/>
  <mergeCells count="11">
    <mergeCell ref="E6:H6"/>
    <mergeCell ref="A9:H9"/>
    <mergeCell ref="A10:H10"/>
    <mergeCell ref="A12:H12"/>
    <mergeCell ref="F1:H1"/>
    <mergeCell ref="A3:H3"/>
    <mergeCell ref="A4:H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5" sqref="E15"/>
    </sheetView>
  </sheetViews>
  <sheetFormatPr defaultColWidth="9.00390625" defaultRowHeight="12.75"/>
  <cols>
    <col min="2" max="2" width="13.625" style="0" customWidth="1"/>
    <col min="3" max="3" width="13.875" style="0" customWidth="1"/>
    <col min="6" max="6" width="10.875" style="0" customWidth="1"/>
    <col min="8" max="8" width="11.625" style="0" customWidth="1"/>
    <col min="9" max="9" width="12.75390625" style="0" customWidth="1"/>
    <col min="10" max="10" width="11.25390625" style="0" customWidth="1"/>
    <col min="11" max="11" width="13.25390625" style="0" customWidth="1"/>
    <col min="12" max="12" width="17.25390625" style="0" customWidth="1"/>
  </cols>
  <sheetData>
    <row r="1" spans="1:12" ht="105.75" customHeight="1">
      <c r="A1" s="156"/>
      <c r="B1" s="157"/>
      <c r="C1" s="157"/>
      <c r="D1" s="156"/>
      <c r="E1" s="157"/>
      <c r="F1" s="157"/>
      <c r="G1" s="157"/>
      <c r="H1" s="157"/>
      <c r="I1" s="157"/>
      <c r="J1" s="157"/>
      <c r="K1" s="309" t="s">
        <v>271</v>
      </c>
      <c r="L1" s="309"/>
    </row>
    <row r="2" spans="1:12" ht="12.75">
      <c r="A2" s="156"/>
      <c r="B2" s="157"/>
      <c r="C2" s="157"/>
      <c r="D2" s="156"/>
      <c r="E2" s="157"/>
      <c r="F2" s="157"/>
      <c r="G2" s="157"/>
      <c r="H2" s="157"/>
      <c r="I2" s="157"/>
      <c r="J2" s="157"/>
      <c r="K2" s="157"/>
      <c r="L2" s="157"/>
    </row>
    <row r="3" spans="1:12" ht="12.75">
      <c r="A3" s="310" t="s">
        <v>155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21" customHeight="1">
      <c r="A4" s="311" t="s">
        <v>272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2.75">
      <c r="A5" s="156"/>
      <c r="B5" s="157"/>
      <c r="C5" s="157"/>
      <c r="D5" s="156"/>
      <c r="E5" s="157"/>
      <c r="F5" s="157"/>
      <c r="G5" s="157"/>
      <c r="H5" s="157"/>
      <c r="I5" s="157"/>
      <c r="J5" s="157"/>
      <c r="K5" s="157"/>
      <c r="L5" s="157"/>
    </row>
    <row r="6" spans="1:12" ht="12.75">
      <c r="A6" s="312" t="s">
        <v>20</v>
      </c>
      <c r="B6" s="312" t="s">
        <v>172</v>
      </c>
      <c r="C6" s="312" t="s">
        <v>173</v>
      </c>
      <c r="D6" s="312" t="s">
        <v>25</v>
      </c>
      <c r="E6" s="312"/>
      <c r="F6" s="312"/>
      <c r="G6" s="312"/>
      <c r="H6" s="312" t="s">
        <v>174</v>
      </c>
      <c r="I6" s="312"/>
      <c r="J6" s="312"/>
      <c r="K6" s="312"/>
      <c r="L6" s="312" t="s">
        <v>175</v>
      </c>
    </row>
    <row r="7" spans="1:12" ht="117.75" customHeight="1">
      <c r="A7" s="312"/>
      <c r="B7" s="312"/>
      <c r="C7" s="312"/>
      <c r="D7" s="158" t="s">
        <v>24</v>
      </c>
      <c r="E7" s="158" t="s">
        <v>27</v>
      </c>
      <c r="F7" s="158" t="s">
        <v>28</v>
      </c>
      <c r="G7" s="158" t="s">
        <v>29</v>
      </c>
      <c r="H7" s="158">
        <v>2023</v>
      </c>
      <c r="I7" s="158">
        <v>2024</v>
      </c>
      <c r="J7" s="158">
        <v>2025</v>
      </c>
      <c r="K7" s="158" t="s">
        <v>82</v>
      </c>
      <c r="L7" s="312"/>
    </row>
    <row r="8" spans="1:12" ht="12.75">
      <c r="A8" s="158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158">
        <v>7</v>
      </c>
      <c r="H8" s="158">
        <v>8</v>
      </c>
      <c r="I8" s="158">
        <v>9</v>
      </c>
      <c r="J8" s="158">
        <v>10</v>
      </c>
      <c r="K8" s="158">
        <v>11</v>
      </c>
      <c r="L8" s="158">
        <v>12</v>
      </c>
    </row>
    <row r="9" spans="1:12" ht="12.75">
      <c r="A9" s="313" t="s">
        <v>263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ht="12.75">
      <c r="A10" s="314" t="s">
        <v>273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38.25">
      <c r="A11" s="315">
        <v>1</v>
      </c>
      <c r="B11" s="315" t="s">
        <v>260</v>
      </c>
      <c r="C11" s="159" t="s">
        <v>144</v>
      </c>
      <c r="D11" s="160" t="s">
        <v>239</v>
      </c>
      <c r="E11" s="160" t="s">
        <v>185</v>
      </c>
      <c r="F11" s="161" t="s">
        <v>258</v>
      </c>
      <c r="G11" s="162">
        <v>811</v>
      </c>
      <c r="H11" s="163">
        <v>6000</v>
      </c>
      <c r="I11" s="163">
        <v>6000</v>
      </c>
      <c r="J11" s="163">
        <v>6000</v>
      </c>
      <c r="K11" s="164">
        <f>(H11+I11+J11)/1000</f>
        <v>18</v>
      </c>
      <c r="L11" s="165"/>
    </row>
    <row r="12" spans="1:12" ht="25.5">
      <c r="A12" s="316"/>
      <c r="B12" s="316"/>
      <c r="C12" s="166" t="s">
        <v>125</v>
      </c>
      <c r="D12" s="167" t="s">
        <v>43</v>
      </c>
      <c r="E12" s="167" t="s">
        <v>43</v>
      </c>
      <c r="F12" s="167" t="s">
        <v>43</v>
      </c>
      <c r="G12" s="168" t="s">
        <v>43</v>
      </c>
      <c r="H12" s="169">
        <f>H11</f>
        <v>6000</v>
      </c>
      <c r="I12" s="169">
        <f>I11</f>
        <v>6000</v>
      </c>
      <c r="J12" s="169">
        <f>J11</f>
        <v>6000</v>
      </c>
      <c r="K12" s="169">
        <f>SUM(H12:J12)</f>
        <v>18000</v>
      </c>
      <c r="L12" s="165"/>
    </row>
    <row r="13" spans="1:12" ht="12.75">
      <c r="A13" s="314" t="s">
        <v>274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</row>
    <row r="14" spans="1:12" ht="38.25">
      <c r="A14" s="315">
        <v>2</v>
      </c>
      <c r="B14" s="315" t="s">
        <v>259</v>
      </c>
      <c r="C14" s="159" t="s">
        <v>144</v>
      </c>
      <c r="D14" s="160" t="s">
        <v>239</v>
      </c>
      <c r="E14" s="160" t="s">
        <v>185</v>
      </c>
      <c r="F14" s="161" t="s">
        <v>257</v>
      </c>
      <c r="G14" s="162">
        <v>831</v>
      </c>
      <c r="H14" s="163">
        <v>10000</v>
      </c>
      <c r="I14" s="163">
        <v>10000</v>
      </c>
      <c r="J14" s="163">
        <v>10000</v>
      </c>
      <c r="K14" s="164">
        <f>(H14+I14+J14)/1000</f>
        <v>30</v>
      </c>
      <c r="L14" s="165"/>
    </row>
    <row r="15" spans="1:12" ht="25.5">
      <c r="A15" s="316"/>
      <c r="B15" s="316"/>
      <c r="C15" s="166" t="s">
        <v>125</v>
      </c>
      <c r="D15" s="167" t="s">
        <v>43</v>
      </c>
      <c r="E15" s="167" t="s">
        <v>43</v>
      </c>
      <c r="F15" s="167" t="s">
        <v>43</v>
      </c>
      <c r="G15" s="168" t="s">
        <v>43</v>
      </c>
      <c r="H15" s="169">
        <f>H14</f>
        <v>10000</v>
      </c>
      <c r="I15" s="169">
        <f>I14</f>
        <v>10000</v>
      </c>
      <c r="J15" s="169">
        <f>J14</f>
        <v>10000</v>
      </c>
      <c r="K15" s="169">
        <f>SUM(H15:J15)</f>
        <v>30000</v>
      </c>
      <c r="L15" s="165"/>
    </row>
    <row r="16" spans="1:12" ht="25.5">
      <c r="A16" s="170"/>
      <c r="B16" s="171" t="s">
        <v>120</v>
      </c>
      <c r="C16" s="170" t="s">
        <v>43</v>
      </c>
      <c r="D16" s="170" t="s">
        <v>43</v>
      </c>
      <c r="E16" s="170" t="s">
        <v>43</v>
      </c>
      <c r="F16" s="170" t="s">
        <v>43</v>
      </c>
      <c r="G16" s="170" t="s">
        <v>43</v>
      </c>
      <c r="H16" s="172">
        <f>H12+H15</f>
        <v>16000</v>
      </c>
      <c r="I16" s="172">
        <f>I12+I15</f>
        <v>16000</v>
      </c>
      <c r="J16" s="172">
        <f>J12+J15</f>
        <v>16000</v>
      </c>
      <c r="K16" s="172">
        <f>SUM(H16:J16)</f>
        <v>48000</v>
      </c>
      <c r="L16" s="170" t="s">
        <v>43</v>
      </c>
    </row>
  </sheetData>
  <sheetProtection/>
  <mergeCells count="16">
    <mergeCell ref="A9:L9"/>
    <mergeCell ref="A10:L10"/>
    <mergeCell ref="A11:A12"/>
    <mergeCell ref="B11:B12"/>
    <mergeCell ref="A13:L13"/>
    <mergeCell ref="A14:A15"/>
    <mergeCell ref="B14:B15"/>
    <mergeCell ref="K1:L1"/>
    <mergeCell ref="A3:L3"/>
    <mergeCell ref="A4:L4"/>
    <mergeCell ref="A6:A7"/>
    <mergeCell ref="B6:B7"/>
    <mergeCell ref="C6:C7"/>
    <mergeCell ref="D6:G6"/>
    <mergeCell ref="H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79"/>
      <c r="B1" s="79"/>
      <c r="C1" s="79"/>
      <c r="D1" s="79"/>
      <c r="E1" s="79"/>
      <c r="F1" s="208" t="s">
        <v>139</v>
      </c>
      <c r="G1" s="208"/>
      <c r="H1" s="208"/>
    </row>
    <row r="2" spans="1:8" ht="15.75">
      <c r="A2" s="80"/>
      <c r="B2" s="80"/>
      <c r="C2" s="80"/>
      <c r="D2" s="80"/>
      <c r="E2" s="80"/>
      <c r="F2" s="80"/>
      <c r="G2" s="80"/>
      <c r="H2" s="80"/>
    </row>
    <row r="3" spans="1:8" ht="40.5" customHeight="1">
      <c r="A3" s="209" t="s">
        <v>138</v>
      </c>
      <c r="B3" s="209"/>
      <c r="C3" s="209"/>
      <c r="D3" s="209"/>
      <c r="E3" s="209"/>
      <c r="F3" s="209"/>
      <c r="G3" s="209"/>
      <c r="H3" s="209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95" t="s">
        <v>15</v>
      </c>
      <c r="B5" s="195" t="s">
        <v>21</v>
      </c>
      <c r="C5" s="195" t="s">
        <v>12</v>
      </c>
      <c r="D5" s="195" t="s">
        <v>13</v>
      </c>
      <c r="E5" s="201" t="s">
        <v>113</v>
      </c>
      <c r="F5" s="202"/>
      <c r="G5" s="202"/>
      <c r="H5" s="203"/>
    </row>
    <row r="6" spans="1:8" ht="15.75">
      <c r="A6" s="196"/>
      <c r="B6" s="196"/>
      <c r="C6" s="196"/>
      <c r="D6" s="196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210" t="s">
        <v>208</v>
      </c>
      <c r="B7" s="210"/>
      <c r="C7" s="210"/>
      <c r="D7" s="210"/>
      <c r="E7" s="210"/>
      <c r="F7" s="210"/>
      <c r="G7" s="210"/>
      <c r="H7" s="210"/>
    </row>
    <row r="8" spans="1:8" ht="15.75">
      <c r="A8" s="204" t="s">
        <v>209</v>
      </c>
      <c r="B8" s="205"/>
      <c r="C8" s="205"/>
      <c r="D8" s="205"/>
      <c r="E8" s="205"/>
      <c r="F8" s="205"/>
      <c r="G8" s="205"/>
      <c r="H8" s="206"/>
    </row>
    <row r="9" spans="1:8" ht="47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204" t="s">
        <v>210</v>
      </c>
      <c r="B10" s="205"/>
      <c r="C10" s="205"/>
      <c r="D10" s="205"/>
      <c r="E10" s="205"/>
      <c r="F10" s="205"/>
      <c r="G10" s="205"/>
      <c r="H10" s="206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207"/>
      <c r="B15" s="207"/>
    </row>
  </sheetData>
  <sheetProtection/>
  <mergeCells count="11">
    <mergeCell ref="C5:C6"/>
    <mergeCell ref="D5:D6"/>
    <mergeCell ref="E5:H5"/>
    <mergeCell ref="A8:H8"/>
    <mergeCell ref="A10:H10"/>
    <mergeCell ref="A15:B15"/>
    <mergeCell ref="F1:H1"/>
    <mergeCell ref="A3:H3"/>
    <mergeCell ref="A7:H7"/>
    <mergeCell ref="A5:A6"/>
    <mergeCell ref="B5:B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9.125" style="73" customWidth="1"/>
    <col min="2" max="2" width="33.125" style="74" customWidth="1"/>
    <col min="3" max="3" width="17.375" style="74" customWidth="1"/>
    <col min="4" max="5" width="9.75390625" style="74" customWidth="1"/>
    <col min="6" max="6" width="12.75390625" style="74" customWidth="1"/>
    <col min="7" max="7" width="9.125" style="74" customWidth="1"/>
    <col min="8" max="8" width="15.875" style="74" customWidth="1"/>
    <col min="9" max="9" width="14.375" style="74" bestFit="1" customWidth="1"/>
    <col min="10" max="10" width="14.00390625" style="74" customWidth="1"/>
    <col min="11" max="11" width="15.375" style="74" customWidth="1"/>
    <col min="12" max="12" width="40.375" style="74" customWidth="1"/>
    <col min="13" max="16384" width="9.125" style="74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213" t="s">
        <v>136</v>
      </c>
      <c r="J1" s="213"/>
      <c r="K1" s="214"/>
      <c r="L1" s="214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215" t="s">
        <v>135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216" t="s">
        <v>20</v>
      </c>
      <c r="B6" s="200" t="s">
        <v>23</v>
      </c>
      <c r="C6" s="200" t="s">
        <v>24</v>
      </c>
      <c r="D6" s="200" t="s">
        <v>25</v>
      </c>
      <c r="E6" s="200"/>
      <c r="F6" s="200"/>
      <c r="G6" s="200"/>
      <c r="H6" s="200" t="s">
        <v>114</v>
      </c>
      <c r="I6" s="200"/>
      <c r="J6" s="200"/>
      <c r="K6" s="200"/>
      <c r="L6" s="195" t="s">
        <v>97</v>
      </c>
    </row>
    <row r="7" spans="1:12" ht="126.75" customHeight="1">
      <c r="A7" s="216"/>
      <c r="B7" s="200"/>
      <c r="C7" s="200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2024</v>
      </c>
      <c r="K7" s="5" t="s">
        <v>82</v>
      </c>
      <c r="L7" s="196"/>
    </row>
    <row r="8" spans="1:12" ht="15.75">
      <c r="A8" s="188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</row>
    <row r="9" spans="1:12" ht="15.75">
      <c r="A9" s="218" t="str">
        <f>'Пр. 1 к 1ПП'!A8:H8</f>
        <v>Задача подпрограммы: создать условия для обеспечения финансовой устойчивости бюджетов поселений.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78.75">
      <c r="A10" s="211">
        <v>1</v>
      </c>
      <c r="B10" s="195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7">
        <v>31463.8</v>
      </c>
      <c r="I10" s="67">
        <v>18905.5</v>
      </c>
      <c r="J10" s="67">
        <v>18905.5</v>
      </c>
      <c r="K10" s="67">
        <f>SUM(H10:J10)</f>
        <v>69274.8</v>
      </c>
      <c r="L10" s="5" t="s">
        <v>118</v>
      </c>
    </row>
    <row r="11" spans="1:12" ht="31.5">
      <c r="A11" s="212"/>
      <c r="B11" s="196"/>
      <c r="C11" s="75" t="s">
        <v>125</v>
      </c>
      <c r="D11" s="76" t="s">
        <v>43</v>
      </c>
      <c r="E11" s="76" t="s">
        <v>43</v>
      </c>
      <c r="F11" s="76" t="s">
        <v>43</v>
      </c>
      <c r="G11" s="76" t="s">
        <v>43</v>
      </c>
      <c r="H11" s="60">
        <f>H10</f>
        <v>31463.8</v>
      </c>
      <c r="I11" s="60">
        <f>I10</f>
        <v>18905.5</v>
      </c>
      <c r="J11" s="60">
        <f>J10</f>
        <v>18905.5</v>
      </c>
      <c r="K11" s="60">
        <f>K10</f>
        <v>69274.8</v>
      </c>
      <c r="L11" s="76" t="s">
        <v>43</v>
      </c>
    </row>
    <row r="12" spans="1:12" ht="78.75">
      <c r="A12" s="211">
        <v>2</v>
      </c>
      <c r="B12" s="195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7">
        <v>60956.333</v>
      </c>
      <c r="I12" s="67">
        <v>65565.726</v>
      </c>
      <c r="J12" s="67">
        <v>66989.256</v>
      </c>
      <c r="K12" s="67">
        <f>SUM(H12:J12)</f>
        <v>193511.315</v>
      </c>
      <c r="L12" s="38" t="s">
        <v>118</v>
      </c>
    </row>
    <row r="13" spans="1:12" ht="31.5">
      <c r="A13" s="212"/>
      <c r="B13" s="196"/>
      <c r="C13" s="75" t="s">
        <v>125</v>
      </c>
      <c r="D13" s="76" t="s">
        <v>43</v>
      </c>
      <c r="E13" s="76" t="s">
        <v>43</v>
      </c>
      <c r="F13" s="76" t="s">
        <v>43</v>
      </c>
      <c r="G13" s="76" t="s">
        <v>43</v>
      </c>
      <c r="H13" s="60">
        <f>H12</f>
        <v>60956.333</v>
      </c>
      <c r="I13" s="60">
        <f>I12</f>
        <v>65565.726</v>
      </c>
      <c r="J13" s="60">
        <f>J12</f>
        <v>66989.256</v>
      </c>
      <c r="K13" s="60">
        <f>K12</f>
        <v>193511.315</v>
      </c>
      <c r="L13" s="76" t="s">
        <v>43</v>
      </c>
    </row>
    <row r="14" spans="1:12" ht="94.5">
      <c r="A14" s="211">
        <v>3</v>
      </c>
      <c r="B14" s="195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7">
        <v>273271.215</v>
      </c>
      <c r="I14" s="67">
        <v>262903.102</v>
      </c>
      <c r="J14" s="67">
        <v>257401.472</v>
      </c>
      <c r="K14" s="67">
        <f>SUM(H14:J14)</f>
        <v>793575.7890000001</v>
      </c>
      <c r="L14" s="5" t="s">
        <v>4</v>
      </c>
    </row>
    <row r="15" spans="1:12" ht="31.5">
      <c r="A15" s="212"/>
      <c r="B15" s="196"/>
      <c r="C15" s="75" t="s">
        <v>125</v>
      </c>
      <c r="D15" s="76" t="s">
        <v>43</v>
      </c>
      <c r="E15" s="76" t="s">
        <v>43</v>
      </c>
      <c r="F15" s="76" t="s">
        <v>43</v>
      </c>
      <c r="G15" s="76" t="s">
        <v>43</v>
      </c>
      <c r="H15" s="60">
        <f>H14</f>
        <v>273271.215</v>
      </c>
      <c r="I15" s="60">
        <f>I14</f>
        <v>262903.102</v>
      </c>
      <c r="J15" s="60">
        <f>J14</f>
        <v>257401.472</v>
      </c>
      <c r="K15" s="60">
        <f>K14</f>
        <v>793575.7890000001</v>
      </c>
      <c r="L15" s="76" t="s">
        <v>43</v>
      </c>
    </row>
    <row r="16" spans="1:12" s="77" customFormat="1" ht="15.75">
      <c r="A16" s="204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6"/>
    </row>
    <row r="17" spans="1:12" ht="78.75">
      <c r="A17" s="211">
        <v>4</v>
      </c>
      <c r="B17" s="195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35">
        <v>0</v>
      </c>
      <c r="I17" s="135">
        <v>0</v>
      </c>
      <c r="J17" s="135">
        <v>0</v>
      </c>
      <c r="K17" s="135">
        <f>SUM(H17:J17)</f>
        <v>0</v>
      </c>
      <c r="L17" s="5" t="s">
        <v>107</v>
      </c>
    </row>
    <row r="18" spans="1:12" ht="31.5">
      <c r="A18" s="212"/>
      <c r="B18" s="217"/>
      <c r="C18" s="75" t="s">
        <v>125</v>
      </c>
      <c r="D18" s="76" t="s">
        <v>43</v>
      </c>
      <c r="E18" s="76" t="s">
        <v>43</v>
      </c>
      <c r="F18" s="76" t="s">
        <v>43</v>
      </c>
      <c r="G18" s="76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6" t="s">
        <v>43</v>
      </c>
    </row>
    <row r="19" spans="1:12" s="57" customFormat="1" ht="15.75">
      <c r="A19" s="61"/>
      <c r="B19" s="78" t="s">
        <v>120</v>
      </c>
      <c r="C19" s="61"/>
      <c r="D19" s="61"/>
      <c r="E19" s="61"/>
      <c r="F19" s="61"/>
      <c r="G19" s="61"/>
      <c r="H19" s="62">
        <f>H11+H13+H15+H18</f>
        <v>365691.348</v>
      </c>
      <c r="I19" s="62">
        <f>I11+I13+I15+I18</f>
        <v>347374.328</v>
      </c>
      <c r="J19" s="62">
        <f>J11+J13+J15+J18</f>
        <v>343296.228</v>
      </c>
      <c r="K19" s="62">
        <f>K11+K13+K15+K18</f>
        <v>1056361.904</v>
      </c>
      <c r="L19" s="61"/>
    </row>
    <row r="21" spans="2:12" ht="56.25" customHeight="1">
      <c r="B21" s="207"/>
      <c r="C21" s="207"/>
      <c r="K21" s="15"/>
      <c r="L21" s="3"/>
    </row>
  </sheetData>
  <sheetProtection/>
  <mergeCells count="20">
    <mergeCell ref="A4:L4"/>
    <mergeCell ref="A6:A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  <mergeCell ref="B12:B13"/>
    <mergeCell ref="B14:B15"/>
    <mergeCell ref="I1:L1"/>
    <mergeCell ref="B6:B7"/>
    <mergeCell ref="C6:C7"/>
    <mergeCell ref="D6:G6"/>
    <mergeCell ref="H6:K6"/>
    <mergeCell ref="L6:L7"/>
  </mergeCells>
  <printOptions/>
  <pageMargins left="0.28" right="0.16" top="0.28" bottom="0.16" header="0" footer="0"/>
  <pageSetup fitToHeight="0" fitToWidth="1" horizontalDpi="600" verticalDpi="600" orientation="landscape" paperSize="9" scale="72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BreakPreview" zoomScale="75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221" t="s">
        <v>128</v>
      </c>
      <c r="F1" s="221"/>
      <c r="G1" s="221"/>
    </row>
    <row r="2" ht="15.75">
      <c r="A2" s="4"/>
    </row>
    <row r="3" spans="1:7" ht="36.75" customHeight="1">
      <c r="A3" s="222" t="s">
        <v>127</v>
      </c>
      <c r="B3" s="222"/>
      <c r="C3" s="222"/>
      <c r="D3" s="222"/>
      <c r="E3" s="222"/>
      <c r="F3" s="222"/>
      <c r="G3" s="222"/>
    </row>
    <row r="4" ht="15.75">
      <c r="A4" s="4"/>
    </row>
    <row r="5" spans="1:8" ht="15.75" customHeight="1">
      <c r="A5" s="200" t="s">
        <v>20</v>
      </c>
      <c r="B5" s="200" t="s">
        <v>21</v>
      </c>
      <c r="C5" s="200" t="s">
        <v>37</v>
      </c>
      <c r="D5" s="200" t="s">
        <v>13</v>
      </c>
      <c r="E5" s="223" t="s">
        <v>113</v>
      </c>
      <c r="F5" s="223"/>
      <c r="G5" s="223"/>
      <c r="H5" s="224"/>
    </row>
    <row r="6" spans="1:8" ht="15.75">
      <c r="A6" s="200"/>
      <c r="B6" s="200"/>
      <c r="C6" s="200"/>
      <c r="D6" s="200"/>
      <c r="E6" s="5">
        <v>2022</v>
      </c>
      <c r="F6" s="5">
        <v>2023</v>
      </c>
      <c r="G6" s="5">
        <v>2024</v>
      </c>
      <c r="H6" s="5">
        <v>2025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188" t="s">
        <v>211</v>
      </c>
      <c r="B8" s="189"/>
      <c r="C8" s="189"/>
      <c r="D8" s="189"/>
      <c r="E8" s="189"/>
      <c r="F8" s="189"/>
      <c r="G8" s="189"/>
      <c r="H8" s="190"/>
    </row>
    <row r="9" spans="1:8" ht="15.75" customHeight="1">
      <c r="A9" s="204" t="s">
        <v>214</v>
      </c>
      <c r="B9" s="205"/>
      <c r="C9" s="205"/>
      <c r="D9" s="205"/>
      <c r="E9" s="205"/>
      <c r="F9" s="205"/>
      <c r="G9" s="205"/>
      <c r="H9" s="206"/>
    </row>
    <row r="10" spans="1:8" ht="78.75">
      <c r="A10" s="6" t="s">
        <v>137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>
      <c r="A11" s="204" t="s">
        <v>213</v>
      </c>
      <c r="B11" s="205"/>
      <c r="C11" s="205"/>
      <c r="D11" s="205"/>
      <c r="E11" s="205"/>
      <c r="F11" s="205"/>
      <c r="G11" s="205"/>
      <c r="H11" s="206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>
      <c r="A14" s="204" t="s">
        <v>212</v>
      </c>
      <c r="B14" s="205"/>
      <c r="C14" s="205"/>
      <c r="D14" s="205"/>
      <c r="E14" s="205"/>
      <c r="F14" s="205"/>
      <c r="G14" s="205"/>
      <c r="H14" s="206"/>
    </row>
    <row r="15" spans="1:8" ht="31.5">
      <c r="A15" s="6" t="s">
        <v>215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194"/>
      <c r="B23" s="194"/>
      <c r="C23" s="194"/>
      <c r="E23" s="3"/>
    </row>
  </sheetData>
  <sheetProtection/>
  <mergeCells count="12">
    <mergeCell ref="A23:C23"/>
    <mergeCell ref="D5:D6"/>
    <mergeCell ref="E1:G1"/>
    <mergeCell ref="A3:G3"/>
    <mergeCell ref="C5:C6"/>
    <mergeCell ref="B5:B6"/>
    <mergeCell ref="A5:A6"/>
    <mergeCell ref="A14:H14"/>
    <mergeCell ref="E5:H5"/>
    <mergeCell ref="A8:H8"/>
    <mergeCell ref="A9:H9"/>
    <mergeCell ref="A11:H11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BreakPreview" zoomScale="85" zoomScaleSheetLayoutView="85" zoomScalePageLayoutView="0" workbookViewId="0" topLeftCell="A1">
      <selection activeCell="H16" sqref="H16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94" t="s">
        <v>130</v>
      </c>
      <c r="L1" s="230"/>
    </row>
    <row r="2" ht="15.75">
      <c r="B2" s="4"/>
    </row>
    <row r="3" ht="15.75">
      <c r="B3" s="4"/>
    </row>
    <row r="4" spans="2:12" ht="15.75">
      <c r="B4" s="231" t="s">
        <v>129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ht="15.75">
      <c r="B5" s="17"/>
    </row>
    <row r="6" spans="1:12" ht="15.75">
      <c r="A6" s="227" t="s">
        <v>20</v>
      </c>
      <c r="B6" s="200" t="s">
        <v>38</v>
      </c>
      <c r="C6" s="200" t="s">
        <v>39</v>
      </c>
      <c r="D6" s="200" t="s">
        <v>25</v>
      </c>
      <c r="E6" s="200"/>
      <c r="F6" s="200"/>
      <c r="G6" s="200"/>
      <c r="H6" s="200" t="s">
        <v>114</v>
      </c>
      <c r="I6" s="200"/>
      <c r="J6" s="200"/>
      <c r="K6" s="200"/>
      <c r="L6" s="200" t="s">
        <v>31</v>
      </c>
    </row>
    <row r="7" spans="1:12" s="66" customFormat="1" ht="47.25">
      <c r="A7" s="227"/>
      <c r="B7" s="200"/>
      <c r="C7" s="200"/>
      <c r="D7" s="5" t="s">
        <v>24</v>
      </c>
      <c r="E7" s="5" t="s">
        <v>27</v>
      </c>
      <c r="F7" s="5" t="s">
        <v>28</v>
      </c>
      <c r="G7" s="5" t="s">
        <v>29</v>
      </c>
      <c r="H7" s="5">
        <v>2023</v>
      </c>
      <c r="I7" s="5">
        <v>2024</v>
      </c>
      <c r="J7" s="5">
        <v>2025</v>
      </c>
      <c r="K7" s="5" t="s">
        <v>82</v>
      </c>
      <c r="L7" s="200"/>
    </row>
    <row r="8" spans="1:12" s="56" customFormat="1" ht="15.75" customHeight="1">
      <c r="A8" s="225" t="str">
        <f>'Пр.1 к 2ПП'!A8:H8</f>
        <v>Цель: эффективное управление муниципальным долгом Туруханского района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s="56" customFormat="1" ht="15.75">
      <c r="A9" s="228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2" ht="47.25">
      <c r="A10" s="227">
        <v>1</v>
      </c>
      <c r="B10" s="200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7">
        <v>0</v>
      </c>
      <c r="I10" s="67">
        <v>0</v>
      </c>
      <c r="J10" s="67">
        <v>0</v>
      </c>
      <c r="K10" s="67">
        <f>SUM(H10:J10)</f>
        <v>0</v>
      </c>
      <c r="L10" s="5" t="s">
        <v>106</v>
      </c>
    </row>
    <row r="11" spans="1:12" ht="15.75">
      <c r="A11" s="227"/>
      <c r="B11" s="200"/>
      <c r="C11" s="64" t="s">
        <v>125</v>
      </c>
      <c r="D11" s="65" t="s">
        <v>43</v>
      </c>
      <c r="E11" s="65" t="s">
        <v>43</v>
      </c>
      <c r="F11" s="65" t="s">
        <v>43</v>
      </c>
      <c r="G11" s="65" t="s">
        <v>43</v>
      </c>
      <c r="H11" s="68">
        <f>H10</f>
        <v>0</v>
      </c>
      <c r="I11" s="68">
        <f>I10</f>
        <v>0</v>
      </c>
      <c r="J11" s="68">
        <f>J10</f>
        <v>0</v>
      </c>
      <c r="K11" s="68">
        <f>K10</f>
        <v>0</v>
      </c>
      <c r="L11" s="65" t="s">
        <v>43</v>
      </c>
    </row>
    <row r="12" spans="1:12" s="56" customFormat="1" ht="15.75">
      <c r="A12" s="229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s="28" customFormat="1" ht="78.75">
      <c r="A13" s="227">
        <v>2</v>
      </c>
      <c r="B13" s="226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7">
        <v>0</v>
      </c>
      <c r="I13" s="67">
        <v>0</v>
      </c>
      <c r="J13" s="67">
        <v>0</v>
      </c>
      <c r="K13" s="67">
        <f>SUM(H13:J13)</f>
        <v>0</v>
      </c>
      <c r="L13" s="42" t="s">
        <v>105</v>
      </c>
    </row>
    <row r="14" spans="1:12" s="28" customFormat="1" ht="15.75">
      <c r="A14" s="227"/>
      <c r="B14" s="226"/>
      <c r="C14" s="64" t="s">
        <v>125</v>
      </c>
      <c r="D14" s="65" t="s">
        <v>43</v>
      </c>
      <c r="E14" s="65" t="s">
        <v>43</v>
      </c>
      <c r="F14" s="65" t="s">
        <v>43</v>
      </c>
      <c r="G14" s="65" t="s">
        <v>43</v>
      </c>
      <c r="H14" s="68">
        <f>H13</f>
        <v>0</v>
      </c>
      <c r="I14" s="68">
        <f>I13</f>
        <v>0</v>
      </c>
      <c r="J14" s="68">
        <f>J13</f>
        <v>0</v>
      </c>
      <c r="K14" s="68">
        <f>K13</f>
        <v>0</v>
      </c>
      <c r="L14" s="65" t="s">
        <v>43</v>
      </c>
    </row>
    <row r="15" spans="1:12" s="57" customFormat="1" ht="15.75">
      <c r="A15" s="228" t="str">
        <f>'Пр.1 к 2ПП'!A14:H14</f>
        <v>Задача подпрограммы: осуществить обслуживание муниципального долга.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  <row r="16" spans="1:12" s="28" customFormat="1" ht="47.25">
      <c r="A16" s="227">
        <v>3</v>
      </c>
      <c r="B16" s="200" t="s">
        <v>123</v>
      </c>
      <c r="C16" s="5" t="s">
        <v>30</v>
      </c>
      <c r="D16" s="14">
        <v>240</v>
      </c>
      <c r="E16" s="14">
        <v>1301</v>
      </c>
      <c r="F16" s="141" t="s">
        <v>243</v>
      </c>
      <c r="G16" s="14">
        <v>730</v>
      </c>
      <c r="H16" s="67">
        <v>20000</v>
      </c>
      <c r="I16" s="67">
        <v>20000</v>
      </c>
      <c r="J16" s="67">
        <v>20000</v>
      </c>
      <c r="K16" s="67">
        <f>SUM(H16:J16)</f>
        <v>60000</v>
      </c>
      <c r="L16" s="5" t="s">
        <v>40</v>
      </c>
    </row>
    <row r="17" spans="1:12" s="28" customFormat="1" ht="15.75">
      <c r="A17" s="227"/>
      <c r="B17" s="200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H16</f>
        <v>20000</v>
      </c>
      <c r="I17" s="68">
        <f>I16</f>
        <v>20000</v>
      </c>
      <c r="J17" s="68">
        <f>J16</f>
        <v>20000</v>
      </c>
      <c r="K17" s="68">
        <f>K16</f>
        <v>60000</v>
      </c>
      <c r="L17" s="65" t="s">
        <v>43</v>
      </c>
    </row>
    <row r="18" spans="1:12" s="28" customFormat="1" ht="47.25">
      <c r="A18" s="227">
        <v>4</v>
      </c>
      <c r="B18" s="200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7">
        <v>0</v>
      </c>
      <c r="I18" s="67">
        <v>0</v>
      </c>
      <c r="J18" s="67">
        <v>0</v>
      </c>
      <c r="K18" s="67">
        <f>SUM(H18:J18)</f>
        <v>0</v>
      </c>
      <c r="L18" s="5" t="s">
        <v>115</v>
      </c>
    </row>
    <row r="19" spans="1:12" s="28" customFormat="1" ht="15.75">
      <c r="A19" s="227"/>
      <c r="B19" s="200"/>
      <c r="C19" s="64" t="s">
        <v>125</v>
      </c>
      <c r="D19" s="65" t="s">
        <v>43</v>
      </c>
      <c r="E19" s="65" t="s">
        <v>43</v>
      </c>
      <c r="F19" s="65" t="s">
        <v>43</v>
      </c>
      <c r="G19" s="65" t="s">
        <v>43</v>
      </c>
      <c r="H19" s="68">
        <f>H18</f>
        <v>0</v>
      </c>
      <c r="I19" s="68">
        <f>I18</f>
        <v>0</v>
      </c>
      <c r="J19" s="68">
        <f>J18</f>
        <v>0</v>
      </c>
      <c r="K19" s="68">
        <f>K18</f>
        <v>0</v>
      </c>
      <c r="L19" s="65" t="s">
        <v>43</v>
      </c>
    </row>
    <row r="20" spans="1:12" s="57" customFormat="1" ht="15.75">
      <c r="A20" s="61"/>
      <c r="B20" s="63" t="s">
        <v>120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69"/>
    </row>
    <row r="22" s="28" customFormat="1" ht="15.75">
      <c r="A22" s="69"/>
    </row>
    <row r="24" spans="2:3" ht="15.75">
      <c r="B24" s="207"/>
      <c r="C24" s="207"/>
    </row>
  </sheetData>
  <sheetProtection/>
  <mergeCells count="21">
    <mergeCell ref="K1:L1"/>
    <mergeCell ref="B4:L4"/>
    <mergeCell ref="L6:L7"/>
    <mergeCell ref="B6:B7"/>
    <mergeCell ref="C6:C7"/>
    <mergeCell ref="B10:B11"/>
    <mergeCell ref="H6:K6"/>
    <mergeCell ref="A6:A7"/>
    <mergeCell ref="A9:L9"/>
    <mergeCell ref="A12:L12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6.125" style="72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1"/>
      <c r="B1" s="1"/>
      <c r="C1" s="1"/>
      <c r="D1" s="1"/>
      <c r="F1" s="194" t="s">
        <v>131</v>
      </c>
      <c r="G1" s="230"/>
      <c r="H1" s="230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209" t="s">
        <v>147</v>
      </c>
      <c r="B4" s="209"/>
      <c r="C4" s="209"/>
      <c r="D4" s="209"/>
      <c r="E4" s="209"/>
      <c r="F4" s="209"/>
      <c r="G4" s="209"/>
      <c r="H4" s="209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195" t="s">
        <v>20</v>
      </c>
      <c r="B6" s="195" t="s">
        <v>65</v>
      </c>
      <c r="C6" s="195" t="s">
        <v>12</v>
      </c>
      <c r="D6" s="195" t="s">
        <v>66</v>
      </c>
      <c r="E6" s="201" t="s">
        <v>113</v>
      </c>
      <c r="F6" s="202"/>
      <c r="G6" s="202"/>
      <c r="H6" s="203"/>
    </row>
    <row r="7" spans="1:8" ht="31.5" customHeight="1">
      <c r="A7" s="196"/>
      <c r="B7" s="196"/>
      <c r="C7" s="196"/>
      <c r="D7" s="196"/>
      <c r="E7" s="5">
        <v>2022</v>
      </c>
      <c r="F7" s="5">
        <v>2023</v>
      </c>
      <c r="G7" s="5">
        <v>2024</v>
      </c>
      <c r="H7" s="5">
        <v>2025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232" t="s">
        <v>216</v>
      </c>
      <c r="B9" s="232"/>
      <c r="C9" s="232"/>
      <c r="D9" s="232"/>
      <c r="E9" s="232"/>
      <c r="F9" s="232"/>
      <c r="G9" s="232"/>
      <c r="H9" s="232"/>
    </row>
    <row r="10" spans="1:8" ht="33.75" customHeight="1">
      <c r="A10" s="204" t="s">
        <v>217</v>
      </c>
      <c r="B10" s="205"/>
      <c r="C10" s="205"/>
      <c r="D10" s="205"/>
      <c r="E10" s="205"/>
      <c r="F10" s="205"/>
      <c r="G10" s="205"/>
      <c r="H10" s="206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>
      <c r="A13" s="204" t="s">
        <v>218</v>
      </c>
      <c r="B13" s="205"/>
      <c r="C13" s="205"/>
      <c r="D13" s="205"/>
      <c r="E13" s="205"/>
      <c r="F13" s="205"/>
      <c r="G13" s="205"/>
      <c r="H13" s="206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194"/>
      <c r="B16" s="230"/>
      <c r="C16" s="3"/>
      <c r="D16" s="3"/>
      <c r="E16" s="3"/>
      <c r="F16" s="231"/>
      <c r="G16" s="231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E6:H6"/>
    <mergeCell ref="F1:H1"/>
    <mergeCell ref="A16:B16"/>
    <mergeCell ref="F16:G16"/>
    <mergeCell ref="A9:H9"/>
    <mergeCell ref="A4:H4"/>
    <mergeCell ref="A6:A7"/>
    <mergeCell ref="B6:B7"/>
    <mergeCell ref="C6:C7"/>
    <mergeCell ref="D6:D7"/>
    <mergeCell ref="A10:H10"/>
    <mergeCell ref="A13:H13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2"/>
  <sheetViews>
    <sheetView view="pageBreakPreview" zoomScale="85" zoomScaleSheetLayoutView="85" zoomScalePageLayoutView="0" workbookViewId="0" topLeftCell="A1">
      <pane xSplit="7" ySplit="6" topLeftCell="H19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A18" sqref="A18:L18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94" t="s">
        <v>148</v>
      </c>
      <c r="L1" s="230"/>
    </row>
    <row r="2" ht="15.75">
      <c r="B2" s="17"/>
    </row>
    <row r="3" spans="1:12" ht="46.5" customHeight="1">
      <c r="A3" s="222" t="s">
        <v>149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ht="15.75">
      <c r="B4" s="4"/>
    </row>
    <row r="5" spans="1:12" ht="33.75" customHeight="1">
      <c r="A5" s="227" t="s">
        <v>20</v>
      </c>
      <c r="B5" s="200" t="s">
        <v>70</v>
      </c>
      <c r="C5" s="200" t="s">
        <v>39</v>
      </c>
      <c r="D5" s="200" t="s">
        <v>25</v>
      </c>
      <c r="E5" s="200"/>
      <c r="F5" s="200"/>
      <c r="G5" s="200"/>
      <c r="H5" s="200" t="s">
        <v>114</v>
      </c>
      <c r="I5" s="200"/>
      <c r="J5" s="200"/>
      <c r="K5" s="200"/>
      <c r="L5" s="200" t="s">
        <v>26</v>
      </c>
    </row>
    <row r="6" spans="1:12" ht="94.5">
      <c r="A6" s="227"/>
      <c r="B6" s="200"/>
      <c r="C6" s="200"/>
      <c r="D6" s="5" t="s">
        <v>24</v>
      </c>
      <c r="E6" s="5" t="s">
        <v>27</v>
      </c>
      <c r="F6" s="5" t="s">
        <v>28</v>
      </c>
      <c r="G6" s="5" t="s">
        <v>29</v>
      </c>
      <c r="H6" s="5">
        <v>2023</v>
      </c>
      <c r="I6" s="5">
        <v>2024</v>
      </c>
      <c r="J6" s="5">
        <v>2025</v>
      </c>
      <c r="K6" s="5" t="s">
        <v>82</v>
      </c>
      <c r="L6" s="200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34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</row>
    <row r="9" spans="1:12" ht="36" customHeight="1">
      <c r="A9" s="235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</row>
    <row r="10" spans="1:12" ht="22.5" customHeight="1">
      <c r="A10" s="227">
        <v>1</v>
      </c>
      <c r="B10" s="236" t="s">
        <v>126</v>
      </c>
      <c r="C10" s="200" t="s">
        <v>30</v>
      </c>
      <c r="D10" s="227">
        <v>240</v>
      </c>
      <c r="E10" s="241" t="s">
        <v>69</v>
      </c>
      <c r="F10" s="238">
        <v>1230080460</v>
      </c>
      <c r="G10" s="14">
        <v>121</v>
      </c>
      <c r="H10" s="136">
        <v>18354.746</v>
      </c>
      <c r="I10" s="136">
        <v>18354.746</v>
      </c>
      <c r="J10" s="136">
        <v>18354.746</v>
      </c>
      <c r="K10" s="46">
        <f>H10+I10+J10</f>
        <v>55064.238</v>
      </c>
      <c r="L10" s="200" t="s">
        <v>71</v>
      </c>
    </row>
    <row r="11" spans="1:12" ht="20.25" customHeight="1">
      <c r="A11" s="227"/>
      <c r="B11" s="236"/>
      <c r="C11" s="200"/>
      <c r="D11" s="227"/>
      <c r="E11" s="241"/>
      <c r="F11" s="238"/>
      <c r="G11" s="14">
        <v>122</v>
      </c>
      <c r="H11" s="136">
        <v>2103.45</v>
      </c>
      <c r="I11" s="136">
        <v>2103.45</v>
      </c>
      <c r="J11" s="136">
        <v>2103.45</v>
      </c>
      <c r="K11" s="46">
        <f>H11+I11+J11</f>
        <v>6310.349999999999</v>
      </c>
      <c r="L11" s="200"/>
    </row>
    <row r="12" spans="1:12" ht="30.75" customHeight="1">
      <c r="A12" s="227"/>
      <c r="B12" s="236"/>
      <c r="C12" s="200"/>
      <c r="D12" s="227"/>
      <c r="E12" s="241"/>
      <c r="F12" s="238"/>
      <c r="G12" s="14">
        <v>129</v>
      </c>
      <c r="H12" s="136">
        <v>5543.134</v>
      </c>
      <c r="I12" s="136">
        <v>5543.134</v>
      </c>
      <c r="J12" s="136">
        <v>5543.134</v>
      </c>
      <c r="K12" s="46">
        <f>H12+I12+J12</f>
        <v>16629.402000000002</v>
      </c>
      <c r="L12" s="200"/>
    </row>
    <row r="13" spans="1:12" ht="66.75" customHeight="1">
      <c r="A13" s="227"/>
      <c r="B13" s="236"/>
      <c r="C13" s="200"/>
      <c r="D13" s="227"/>
      <c r="E13" s="241"/>
      <c r="F13" s="238"/>
      <c r="G13" s="14">
        <v>244</v>
      </c>
      <c r="H13" s="136">
        <v>2001.68</v>
      </c>
      <c r="I13" s="136">
        <v>2001.68</v>
      </c>
      <c r="J13" s="136">
        <v>2001.68</v>
      </c>
      <c r="K13" s="46">
        <f>H13+I13+J13</f>
        <v>6005.04</v>
      </c>
      <c r="L13" s="200"/>
    </row>
    <row r="14" spans="1:12" ht="41.25" customHeight="1">
      <c r="A14" s="227"/>
      <c r="B14" s="236"/>
      <c r="C14" s="200"/>
      <c r="D14" s="227"/>
      <c r="E14" s="241"/>
      <c r="F14" s="238"/>
      <c r="G14" s="14">
        <v>247</v>
      </c>
      <c r="H14" s="136">
        <v>3046.6</v>
      </c>
      <c r="I14" s="136">
        <v>3046.6</v>
      </c>
      <c r="J14" s="136">
        <v>3046.6</v>
      </c>
      <c r="K14" s="46">
        <f>H14+I14+J14</f>
        <v>9139.8</v>
      </c>
      <c r="L14" s="200"/>
    </row>
    <row r="15" spans="1:12" ht="29.25" customHeight="1">
      <c r="A15" s="227"/>
      <c r="B15" s="236"/>
      <c r="C15" s="200"/>
      <c r="D15" s="227"/>
      <c r="E15" s="241"/>
      <c r="F15" s="238"/>
      <c r="G15" s="14">
        <v>852</v>
      </c>
      <c r="H15" s="136">
        <v>15</v>
      </c>
      <c r="I15" s="136">
        <v>15</v>
      </c>
      <c r="J15" s="136">
        <v>15</v>
      </c>
      <c r="K15" s="46">
        <f>H15+I15+J15</f>
        <v>45</v>
      </c>
      <c r="L15" s="200"/>
    </row>
    <row r="16" spans="1:12" ht="33.75" customHeight="1">
      <c r="A16" s="227"/>
      <c r="B16" s="236"/>
      <c r="C16" s="240"/>
      <c r="D16" s="240"/>
      <c r="E16" s="240"/>
      <c r="F16" s="239"/>
      <c r="G16" s="37">
        <v>853</v>
      </c>
      <c r="H16" s="136">
        <v>15</v>
      </c>
      <c r="I16" s="136">
        <v>15</v>
      </c>
      <c r="J16" s="136">
        <v>15</v>
      </c>
      <c r="K16" s="46">
        <f>H16+I16+J16</f>
        <v>45</v>
      </c>
      <c r="L16" s="200"/>
    </row>
    <row r="17" spans="1:12" ht="47.25" customHeight="1">
      <c r="A17" s="227"/>
      <c r="B17" s="236"/>
      <c r="C17" s="64" t="s">
        <v>125</v>
      </c>
      <c r="D17" s="65" t="s">
        <v>43</v>
      </c>
      <c r="E17" s="65" t="s">
        <v>43</v>
      </c>
      <c r="F17" s="65" t="s">
        <v>43</v>
      </c>
      <c r="G17" s="65" t="s">
        <v>43</v>
      </c>
      <c r="H17" s="68">
        <f>SUM(H10:H16)</f>
        <v>31079.61</v>
      </c>
      <c r="I17" s="68">
        <f>SUM(I10:I16)</f>
        <v>31079.61</v>
      </c>
      <c r="J17" s="68">
        <f>SUM(J10:J16)</f>
        <v>31079.61</v>
      </c>
      <c r="K17" s="68">
        <f>SUM(K10:K16)</f>
        <v>93238.82999999999</v>
      </c>
      <c r="L17" s="65" t="s">
        <v>43</v>
      </c>
    </row>
    <row r="18" spans="1:12" ht="15.75">
      <c r="A18" s="237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</row>
    <row r="19" spans="1:12" ht="78.75">
      <c r="A19" s="227">
        <v>2</v>
      </c>
      <c r="B19" s="233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7">
        <v>0</v>
      </c>
      <c r="I19" s="67">
        <v>0</v>
      </c>
      <c r="J19" s="67">
        <v>0</v>
      </c>
      <c r="K19" s="67">
        <f>SUM(H19:J19)</f>
        <v>0</v>
      </c>
      <c r="L19" s="40" t="s">
        <v>104</v>
      </c>
    </row>
    <row r="20" spans="1:12" ht="31.5">
      <c r="A20" s="227"/>
      <c r="B20" s="233"/>
      <c r="C20" s="64" t="s">
        <v>125</v>
      </c>
      <c r="D20" s="65" t="s">
        <v>43</v>
      </c>
      <c r="E20" s="65" t="s">
        <v>43</v>
      </c>
      <c r="F20" s="65" t="s">
        <v>43</v>
      </c>
      <c r="G20" s="65" t="s">
        <v>43</v>
      </c>
      <c r="H20" s="68">
        <f>H19</f>
        <v>0</v>
      </c>
      <c r="I20" s="68">
        <f>I19</f>
        <v>0</v>
      </c>
      <c r="J20" s="68">
        <f>J19</f>
        <v>0</v>
      </c>
      <c r="K20" s="68">
        <f>K19</f>
        <v>0</v>
      </c>
      <c r="L20" s="65" t="s">
        <v>43</v>
      </c>
    </row>
    <row r="21" spans="1:12" ht="15.75">
      <c r="A21" s="61"/>
      <c r="B21" s="63" t="s">
        <v>120</v>
      </c>
      <c r="C21" s="61"/>
      <c r="D21" s="61"/>
      <c r="E21" s="61"/>
      <c r="F21" s="61"/>
      <c r="G21" s="61"/>
      <c r="H21" s="62">
        <f>H17</f>
        <v>31079.61</v>
      </c>
      <c r="I21" s="62">
        <f>I17</f>
        <v>31079.61</v>
      </c>
      <c r="J21" s="62">
        <f>J17</f>
        <v>31079.61</v>
      </c>
      <c r="K21" s="62">
        <f>K17</f>
        <v>93238.82999999999</v>
      </c>
      <c r="L21" s="61"/>
    </row>
    <row r="22" spans="8:11" ht="15.75">
      <c r="H22" s="70"/>
      <c r="I22" s="70"/>
      <c r="J22" s="70"/>
      <c r="K22" s="70"/>
    </row>
  </sheetData>
  <sheetProtection/>
  <mergeCells count="20">
    <mergeCell ref="C10:C16"/>
    <mergeCell ref="D10:D16"/>
    <mergeCell ref="E10:E16"/>
    <mergeCell ref="A5:A6"/>
    <mergeCell ref="K1:L1"/>
    <mergeCell ref="B5:B6"/>
    <mergeCell ref="C5:C6"/>
    <mergeCell ref="D5:G5"/>
    <mergeCell ref="H5:K5"/>
    <mergeCell ref="L5:L6"/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</mergeCells>
  <printOptions/>
  <pageMargins left="0.7874015748031497" right="0.15748031496062992" top="0.2362204724409449" bottom="0.15748031496062992" header="0" footer="0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2.75" outlineLevelRow="1"/>
  <cols>
    <col min="1" max="1" width="5.375" style="104" customWidth="1"/>
    <col min="2" max="2" width="49.75390625" style="29" customWidth="1"/>
    <col min="3" max="3" width="12.00390625" style="104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5:8" ht="84" customHeight="1">
      <c r="E1" s="242" t="s">
        <v>190</v>
      </c>
      <c r="F1" s="242"/>
      <c r="G1" s="242"/>
      <c r="H1" s="242"/>
    </row>
    <row r="2" ht="18.75">
      <c r="A2" s="51"/>
    </row>
    <row r="3" ht="18.75">
      <c r="A3" s="51"/>
    </row>
    <row r="4" spans="1:8" ht="18.75">
      <c r="A4" s="243" t="s">
        <v>155</v>
      </c>
      <c r="B4" s="243"/>
      <c r="C4" s="243"/>
      <c r="D4" s="243"/>
      <c r="E4" s="243"/>
      <c r="F4" s="243"/>
      <c r="G4" s="243"/>
      <c r="H4" s="243"/>
    </row>
    <row r="5" spans="1:8" ht="18.75">
      <c r="A5" s="244" t="s">
        <v>156</v>
      </c>
      <c r="B5" s="243"/>
      <c r="C5" s="243"/>
      <c r="D5" s="243"/>
      <c r="E5" s="243"/>
      <c r="F5" s="243"/>
      <c r="G5" s="243"/>
      <c r="H5" s="243"/>
    </row>
    <row r="6" spans="1:8" ht="18.75">
      <c r="A6" s="244" t="s">
        <v>189</v>
      </c>
      <c r="B6" s="243"/>
      <c r="C6" s="243"/>
      <c r="D6" s="243"/>
      <c r="E6" s="243"/>
      <c r="F6" s="243"/>
      <c r="G6" s="243"/>
      <c r="H6" s="243"/>
    </row>
    <row r="7" ht="13.5" customHeight="1">
      <c r="A7" s="51"/>
    </row>
    <row r="8" spans="1:8" ht="15.75">
      <c r="A8" s="245" t="s">
        <v>20</v>
      </c>
      <c r="B8" s="245" t="s">
        <v>157</v>
      </c>
      <c r="C8" s="245" t="s">
        <v>12</v>
      </c>
      <c r="D8" s="245" t="s">
        <v>13</v>
      </c>
      <c r="E8" s="245" t="s">
        <v>113</v>
      </c>
      <c r="F8" s="245"/>
      <c r="G8" s="245"/>
      <c r="H8" s="245"/>
    </row>
    <row r="9" spans="1:8" ht="15.75">
      <c r="A9" s="245"/>
      <c r="B9" s="245"/>
      <c r="C9" s="245"/>
      <c r="D9" s="245"/>
      <c r="E9" s="31">
        <v>2022</v>
      </c>
      <c r="F9" s="31">
        <v>2023</v>
      </c>
      <c r="G9" s="31">
        <v>2024</v>
      </c>
      <c r="H9" s="31">
        <v>2025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46" t="s">
        <v>219</v>
      </c>
      <c r="B11" s="246"/>
      <c r="C11" s="246"/>
      <c r="D11" s="246"/>
      <c r="E11" s="246"/>
      <c r="F11" s="246"/>
      <c r="G11" s="246"/>
      <c r="H11" s="246"/>
    </row>
    <row r="12" spans="1:8" ht="15.75">
      <c r="A12" s="247" t="s">
        <v>220</v>
      </c>
      <c r="B12" s="247"/>
      <c r="C12" s="247"/>
      <c r="D12" s="247"/>
      <c r="E12" s="247"/>
      <c r="F12" s="247"/>
      <c r="G12" s="247"/>
      <c r="H12" s="247"/>
    </row>
    <row r="13" spans="1:8" ht="63">
      <c r="A13" s="105" t="s">
        <v>158</v>
      </c>
      <c r="B13" s="106" t="s">
        <v>159</v>
      </c>
      <c r="C13" s="105" t="s">
        <v>16</v>
      </c>
      <c r="D13" s="105" t="s">
        <v>160</v>
      </c>
      <c r="E13" s="31" t="str">
        <f>CONCATENATE("не более ",E16)</f>
        <v>не более 6</v>
      </c>
      <c r="F13" s="31" t="str">
        <f>CONCATENATE("не более ",F16)</f>
        <v>не более 14,1</v>
      </c>
      <c r="G13" s="31" t="str">
        <f>CONCATENATE("не более ",G16)</f>
        <v>не более 14,4</v>
      </c>
      <c r="H13" s="31" t="str">
        <f>CONCATENATE("не более ",H16)</f>
        <v>не более 14,6</v>
      </c>
    </row>
    <row r="14" spans="1:8" ht="18.75" hidden="1" outlineLevel="1">
      <c r="A14" s="51"/>
      <c r="B14" s="29" t="s">
        <v>161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162</v>
      </c>
      <c r="E15" s="29">
        <f>SUM(F19:F24)</f>
        <v>95326.308</v>
      </c>
      <c r="F15" s="107">
        <f>'пр 2 к 4 пп'!H56</f>
        <v>219116.05900000004</v>
      </c>
      <c r="G15" s="107">
        <f>'пр 2 к 4 пп'!I56</f>
        <v>219114.95900000003</v>
      </c>
      <c r="H15" s="107">
        <f>'пр 2 к 4 пп'!J56</f>
        <v>219106.15900000004</v>
      </c>
    </row>
    <row r="16" spans="1:8" ht="18.75" hidden="1" outlineLevel="1">
      <c r="A16" s="51"/>
      <c r="E16" s="108">
        <f>ROUND(E15/E14,1)</f>
        <v>6</v>
      </c>
      <c r="F16" s="108">
        <f>ROUND(F15/F14,1)</f>
        <v>14.1</v>
      </c>
      <c r="G16" s="108">
        <f>ROUND(G15/G14,1)</f>
        <v>14.4</v>
      </c>
      <c r="H16" s="108">
        <f>ROUND(H15/H14,1)</f>
        <v>14.6</v>
      </c>
    </row>
    <row r="17" ht="18.75" collapsed="1">
      <c r="A17" s="51"/>
    </row>
    <row r="18" ht="15.75" hidden="1" outlineLevel="1">
      <c r="D18" s="29" t="s">
        <v>163</v>
      </c>
    </row>
    <row r="19" spans="4:6" ht="15.75" hidden="1" outlineLevel="1">
      <c r="D19" s="29" t="s">
        <v>164</v>
      </c>
      <c r="F19" s="29">
        <v>2076.435</v>
      </c>
    </row>
    <row r="20" spans="4:6" ht="15.75" hidden="1" outlineLevel="1">
      <c r="D20" s="29" t="s">
        <v>165</v>
      </c>
      <c r="F20" s="29">
        <v>90344.873</v>
      </c>
    </row>
    <row r="21" spans="4:6" ht="15.75" hidden="1" outlineLevel="1">
      <c r="D21" s="29" t="s">
        <v>166</v>
      </c>
      <c r="F21" s="29">
        <v>1440.5</v>
      </c>
    </row>
    <row r="22" spans="4:6" ht="15.75" hidden="1" outlineLevel="1">
      <c r="D22" s="29" t="s">
        <v>167</v>
      </c>
      <c r="F22" s="29">
        <v>6.8</v>
      </c>
    </row>
    <row r="23" spans="4:6" ht="15.75" hidden="1" outlineLevel="1">
      <c r="D23" s="29" t="s">
        <v>168</v>
      </c>
      <c r="F23" s="29">
        <v>726.5</v>
      </c>
    </row>
    <row r="24" spans="4:6" ht="15.75" hidden="1" outlineLevel="1">
      <c r="D24" s="29" t="s">
        <v>169</v>
      </c>
      <c r="F24" s="29">
        <v>731.2</v>
      </c>
    </row>
    <row r="25" ht="15.75" hidden="1" outlineLevel="1"/>
    <row r="26" ht="15.75" collapsed="1"/>
  </sheetData>
  <sheetProtection/>
  <mergeCells count="11">
    <mergeCell ref="A12:H12"/>
    <mergeCell ref="A8:A9"/>
    <mergeCell ref="B8:B9"/>
    <mergeCell ref="C8:C9"/>
    <mergeCell ref="D8:D9"/>
    <mergeCell ref="E1:H1"/>
    <mergeCell ref="A4:H4"/>
    <mergeCell ref="A5:H5"/>
    <mergeCell ref="A6:H6"/>
    <mergeCell ref="E8:H8"/>
    <mergeCell ref="A11:H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8"/>
  <sheetViews>
    <sheetView view="pageBreakPreview" zoomScale="85" zoomScaleNormal="85" zoomScaleSheetLayoutView="85" zoomScalePageLayoutView="0" workbookViewId="0" topLeftCell="A43">
      <selection activeCell="I57" sqref="I57"/>
    </sheetView>
  </sheetViews>
  <sheetFormatPr defaultColWidth="9.00390625" defaultRowHeight="12.75"/>
  <cols>
    <col min="1" max="1" width="4.25390625" style="109" customWidth="1"/>
    <col min="2" max="2" width="48.00390625" style="110" customWidth="1"/>
    <col min="3" max="3" width="22.00390625" style="110" customWidth="1"/>
    <col min="4" max="4" width="8.375" style="109" customWidth="1"/>
    <col min="5" max="5" width="8.375" style="110" customWidth="1"/>
    <col min="6" max="6" width="20.25390625" style="110" customWidth="1"/>
    <col min="7" max="7" width="6.625" style="110" customWidth="1"/>
    <col min="8" max="10" width="19.25390625" style="110" customWidth="1"/>
    <col min="11" max="11" width="22.875" style="110" customWidth="1"/>
    <col min="12" max="12" width="28.00390625" style="110" customWidth="1"/>
    <col min="13" max="16384" width="9.125" style="110" customWidth="1"/>
  </cols>
  <sheetData>
    <row r="1" spans="10:12" ht="102" customHeight="1">
      <c r="J1" s="257" t="s">
        <v>170</v>
      </c>
      <c r="K1" s="257"/>
      <c r="L1" s="257"/>
    </row>
    <row r="4" spans="1:12" ht="18.75">
      <c r="A4" s="266" t="s">
        <v>155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8.75">
      <c r="A5" s="266" t="s">
        <v>171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7" spans="1:12" ht="54" customHeight="1">
      <c r="A7" s="267" t="s">
        <v>20</v>
      </c>
      <c r="B7" s="267" t="s">
        <v>172</v>
      </c>
      <c r="C7" s="267" t="s">
        <v>173</v>
      </c>
      <c r="D7" s="267" t="s">
        <v>25</v>
      </c>
      <c r="E7" s="267"/>
      <c r="F7" s="267"/>
      <c r="G7" s="267"/>
      <c r="H7" s="267" t="s">
        <v>174</v>
      </c>
      <c r="I7" s="267"/>
      <c r="J7" s="267"/>
      <c r="K7" s="267"/>
      <c r="L7" s="267" t="s">
        <v>175</v>
      </c>
    </row>
    <row r="8" spans="1:12" ht="66.75" customHeight="1">
      <c r="A8" s="267"/>
      <c r="B8" s="267"/>
      <c r="C8" s="267"/>
      <c r="D8" s="105" t="s">
        <v>24</v>
      </c>
      <c r="E8" s="105" t="s">
        <v>27</v>
      </c>
      <c r="F8" s="105" t="s">
        <v>28</v>
      </c>
      <c r="G8" s="105" t="s">
        <v>29</v>
      </c>
      <c r="H8" s="105">
        <v>2023</v>
      </c>
      <c r="I8" s="105">
        <v>2024</v>
      </c>
      <c r="J8" s="105">
        <v>2025</v>
      </c>
      <c r="K8" s="105" t="s">
        <v>82</v>
      </c>
      <c r="L8" s="267"/>
    </row>
    <row r="9" spans="1:12" ht="18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</row>
    <row r="10" spans="1:12" s="111" customFormat="1" ht="18.75">
      <c r="A10" s="268" t="str">
        <f>'пр 1 к 4 ПП'!A11:H11</f>
        <v>Цель: высокая эффективности деятельности администрации.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1:12" s="111" customFormat="1" ht="18.75">
      <c r="A11" s="264" t="s">
        <v>221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ht="27" customHeight="1">
      <c r="A12" s="254">
        <v>1</v>
      </c>
      <c r="B12" s="254" t="s">
        <v>173</v>
      </c>
      <c r="C12" s="261" t="s">
        <v>144</v>
      </c>
      <c r="D12" s="258">
        <v>241</v>
      </c>
      <c r="E12" s="265" t="s">
        <v>176</v>
      </c>
      <c r="F12" s="265" t="s">
        <v>226</v>
      </c>
      <c r="G12" s="31">
        <v>121</v>
      </c>
      <c r="H12" s="113">
        <v>2696.478</v>
      </c>
      <c r="I12" s="113">
        <v>2696.478</v>
      </c>
      <c r="J12" s="113">
        <v>2696.478</v>
      </c>
      <c r="K12" s="113">
        <f aca="true" t="shared" si="0" ref="K12:K26">H12+I12+J12</f>
        <v>8089.434</v>
      </c>
      <c r="L12" s="267" t="s">
        <v>206</v>
      </c>
    </row>
    <row r="13" spans="1:12" ht="27" customHeight="1">
      <c r="A13" s="255"/>
      <c r="B13" s="255"/>
      <c r="C13" s="262"/>
      <c r="D13" s="259"/>
      <c r="E13" s="265"/>
      <c r="F13" s="265"/>
      <c r="G13" s="31">
        <v>122</v>
      </c>
      <c r="H13" s="113">
        <v>100</v>
      </c>
      <c r="I13" s="113">
        <v>100</v>
      </c>
      <c r="J13" s="113">
        <v>100</v>
      </c>
      <c r="K13" s="113">
        <f t="shared" si="0"/>
        <v>300</v>
      </c>
      <c r="L13" s="267"/>
    </row>
    <row r="14" spans="1:12" ht="27" customHeight="1">
      <c r="A14" s="255"/>
      <c r="B14" s="255"/>
      <c r="C14" s="263"/>
      <c r="D14" s="260"/>
      <c r="E14" s="265"/>
      <c r="F14" s="265"/>
      <c r="G14" s="31">
        <v>129</v>
      </c>
      <c r="H14" s="113">
        <v>814.336</v>
      </c>
      <c r="I14" s="113">
        <v>814.336</v>
      </c>
      <c r="J14" s="113">
        <v>814.336</v>
      </c>
      <c r="K14" s="113">
        <f t="shared" si="0"/>
        <v>2443.008</v>
      </c>
      <c r="L14" s="267"/>
    </row>
    <row r="15" spans="1:12" ht="29.25" customHeight="1">
      <c r="A15" s="256"/>
      <c r="B15" s="256"/>
      <c r="C15" s="140" t="s">
        <v>125</v>
      </c>
      <c r="D15" s="55" t="s">
        <v>43</v>
      </c>
      <c r="E15" s="55" t="s">
        <v>43</v>
      </c>
      <c r="F15" s="55" t="s">
        <v>43</v>
      </c>
      <c r="G15" s="114" t="s">
        <v>43</v>
      </c>
      <c r="H15" s="115">
        <f>SUM(H12:H14)</f>
        <v>3610.8140000000003</v>
      </c>
      <c r="I15" s="115">
        <f>SUM(I12:I14)</f>
        <v>3610.8140000000003</v>
      </c>
      <c r="J15" s="115">
        <f>SUM(J12:J14)</f>
        <v>3610.8140000000003</v>
      </c>
      <c r="K15" s="115">
        <f>SUM(H15:J15)</f>
        <v>10832.442000000001</v>
      </c>
      <c r="L15" s="267"/>
    </row>
    <row r="16" spans="1:12" ht="27" customHeight="1">
      <c r="A16" s="254">
        <v>2</v>
      </c>
      <c r="B16" s="254" t="s">
        <v>126</v>
      </c>
      <c r="C16" s="261" t="s">
        <v>144</v>
      </c>
      <c r="D16" s="258">
        <v>241</v>
      </c>
      <c r="E16" s="248" t="s">
        <v>177</v>
      </c>
      <c r="F16" s="248" t="s">
        <v>227</v>
      </c>
      <c r="G16" s="31" t="s">
        <v>178</v>
      </c>
      <c r="H16" s="113">
        <v>88614.282</v>
      </c>
      <c r="I16" s="113">
        <v>88614.282</v>
      </c>
      <c r="J16" s="113">
        <v>88614.282</v>
      </c>
      <c r="K16" s="113">
        <f t="shared" si="0"/>
        <v>265842.846</v>
      </c>
      <c r="L16" s="267"/>
    </row>
    <row r="17" spans="1:12" ht="20.25" customHeight="1">
      <c r="A17" s="255"/>
      <c r="B17" s="255"/>
      <c r="C17" s="262"/>
      <c r="D17" s="259"/>
      <c r="E17" s="249"/>
      <c r="F17" s="249"/>
      <c r="G17" s="31" t="s">
        <v>179</v>
      </c>
      <c r="H17" s="113">
        <v>11850</v>
      </c>
      <c r="I17" s="113">
        <v>11850</v>
      </c>
      <c r="J17" s="113">
        <v>11850</v>
      </c>
      <c r="K17" s="113">
        <f t="shared" si="0"/>
        <v>35550</v>
      </c>
      <c r="L17" s="267"/>
    </row>
    <row r="18" spans="1:12" ht="20.25" customHeight="1">
      <c r="A18" s="255"/>
      <c r="B18" s="255"/>
      <c r="C18" s="262"/>
      <c r="D18" s="259"/>
      <c r="E18" s="249"/>
      <c r="F18" s="249"/>
      <c r="G18" s="31" t="s">
        <v>180</v>
      </c>
      <c r="H18" s="113">
        <v>26761.512</v>
      </c>
      <c r="I18" s="113">
        <v>26761.512</v>
      </c>
      <c r="J18" s="113">
        <v>26761.512</v>
      </c>
      <c r="K18" s="113">
        <f t="shared" si="0"/>
        <v>80284.536</v>
      </c>
      <c r="L18" s="267"/>
    </row>
    <row r="19" spans="1:12" ht="27" customHeight="1">
      <c r="A19" s="255"/>
      <c r="B19" s="255"/>
      <c r="C19" s="262"/>
      <c r="D19" s="259"/>
      <c r="E19" s="249"/>
      <c r="F19" s="249"/>
      <c r="G19" s="31" t="s">
        <v>181</v>
      </c>
      <c r="H19" s="113">
        <v>65547.214</v>
      </c>
      <c r="I19" s="113">
        <v>65547.214</v>
      </c>
      <c r="J19" s="113">
        <v>65547.214</v>
      </c>
      <c r="K19" s="113">
        <f t="shared" si="0"/>
        <v>196641.64200000002</v>
      </c>
      <c r="L19" s="267"/>
    </row>
    <row r="20" spans="1:12" ht="21.75" customHeight="1">
      <c r="A20" s="255"/>
      <c r="B20" s="255"/>
      <c r="C20" s="262"/>
      <c r="D20" s="259"/>
      <c r="E20" s="249"/>
      <c r="F20" s="249"/>
      <c r="G20" s="31">
        <v>247</v>
      </c>
      <c r="H20" s="113">
        <v>14762.337</v>
      </c>
      <c r="I20" s="113">
        <v>14762.337</v>
      </c>
      <c r="J20" s="113">
        <v>14762.337</v>
      </c>
      <c r="K20" s="113">
        <f t="shared" si="0"/>
        <v>44287.011</v>
      </c>
      <c r="L20" s="267"/>
    </row>
    <row r="21" spans="1:12" ht="21" customHeight="1">
      <c r="A21" s="255"/>
      <c r="B21" s="255"/>
      <c r="C21" s="262"/>
      <c r="D21" s="259"/>
      <c r="E21" s="249"/>
      <c r="F21" s="249"/>
      <c r="G21" s="31">
        <v>321</v>
      </c>
      <c r="H21" s="113">
        <v>100</v>
      </c>
      <c r="I21" s="113">
        <v>100</v>
      </c>
      <c r="J21" s="113">
        <v>100</v>
      </c>
      <c r="K21" s="113">
        <f t="shared" si="0"/>
        <v>300</v>
      </c>
      <c r="L21" s="267"/>
    </row>
    <row r="22" spans="1:12" ht="20.25" customHeight="1">
      <c r="A22" s="255"/>
      <c r="B22" s="255"/>
      <c r="C22" s="262"/>
      <c r="D22" s="259"/>
      <c r="E22" s="249"/>
      <c r="F22" s="249"/>
      <c r="G22" s="31" t="s">
        <v>182</v>
      </c>
      <c r="H22" s="113">
        <v>50</v>
      </c>
      <c r="I22" s="113">
        <v>50</v>
      </c>
      <c r="J22" s="113">
        <v>50</v>
      </c>
      <c r="K22" s="113">
        <f t="shared" si="0"/>
        <v>150</v>
      </c>
      <c r="L22" s="267"/>
    </row>
    <row r="23" spans="1:12" ht="20.25" customHeight="1">
      <c r="A23" s="255"/>
      <c r="B23" s="255"/>
      <c r="C23" s="262"/>
      <c r="D23" s="259"/>
      <c r="E23" s="249"/>
      <c r="F23" s="249"/>
      <c r="G23" s="31" t="s">
        <v>183</v>
      </c>
      <c r="H23" s="113">
        <v>50</v>
      </c>
      <c r="I23" s="113">
        <v>50</v>
      </c>
      <c r="J23" s="113">
        <v>50</v>
      </c>
      <c r="K23" s="113">
        <f t="shared" si="0"/>
        <v>150</v>
      </c>
      <c r="L23" s="267"/>
    </row>
    <row r="24" spans="1:12" ht="22.5" customHeight="1">
      <c r="A24" s="255"/>
      <c r="B24" s="255"/>
      <c r="C24" s="263"/>
      <c r="D24" s="260"/>
      <c r="E24" s="249"/>
      <c r="F24" s="249"/>
      <c r="G24" s="31" t="s">
        <v>184</v>
      </c>
      <c r="H24" s="113">
        <v>1000</v>
      </c>
      <c r="I24" s="113">
        <v>1000</v>
      </c>
      <c r="J24" s="113">
        <v>1000</v>
      </c>
      <c r="K24" s="113">
        <f t="shared" si="0"/>
        <v>3000</v>
      </c>
      <c r="L24" s="267"/>
    </row>
    <row r="25" spans="1:12" ht="27" customHeight="1">
      <c r="A25" s="256"/>
      <c r="B25" s="256"/>
      <c r="C25" s="140" t="s">
        <v>119</v>
      </c>
      <c r="D25" s="55" t="s">
        <v>43</v>
      </c>
      <c r="E25" s="55" t="s">
        <v>43</v>
      </c>
      <c r="F25" s="55" t="s">
        <v>43</v>
      </c>
      <c r="G25" s="114" t="s">
        <v>43</v>
      </c>
      <c r="H25" s="115">
        <f>SUM(H16:H24)</f>
        <v>208735.34500000003</v>
      </c>
      <c r="I25" s="115">
        <f>SUM(I16:I24)</f>
        <v>208735.34500000003</v>
      </c>
      <c r="J25" s="115">
        <f>SUM(J16:J24)</f>
        <v>208735.34500000003</v>
      </c>
      <c r="K25" s="115">
        <f>SUM(H25:J25)</f>
        <v>626206.0350000001</v>
      </c>
      <c r="L25" s="267"/>
    </row>
    <row r="26" spans="1:12" ht="30.75" customHeight="1">
      <c r="A26" s="254">
        <v>3</v>
      </c>
      <c r="B26" s="254" t="s">
        <v>241</v>
      </c>
      <c r="C26" s="149" t="s">
        <v>144</v>
      </c>
      <c r="D26" s="105">
        <v>241</v>
      </c>
      <c r="E26" s="150" t="s">
        <v>185</v>
      </c>
      <c r="F26" s="150" t="s">
        <v>228</v>
      </c>
      <c r="G26" s="105">
        <v>350</v>
      </c>
      <c r="H26" s="151">
        <v>99</v>
      </c>
      <c r="I26" s="151">
        <v>99</v>
      </c>
      <c r="J26" s="151">
        <v>99</v>
      </c>
      <c r="K26" s="151">
        <f t="shared" si="0"/>
        <v>297</v>
      </c>
      <c r="L26" s="267"/>
    </row>
    <row r="27" spans="1:12" ht="30.75" customHeight="1">
      <c r="A27" s="256"/>
      <c r="B27" s="256"/>
      <c r="C27" s="152" t="s">
        <v>119</v>
      </c>
      <c r="D27" s="153" t="s">
        <v>43</v>
      </c>
      <c r="E27" s="153" t="s">
        <v>43</v>
      </c>
      <c r="F27" s="153" t="s">
        <v>43</v>
      </c>
      <c r="G27" s="154" t="s">
        <v>43</v>
      </c>
      <c r="H27" s="155">
        <f>H26</f>
        <v>99</v>
      </c>
      <c r="I27" s="155">
        <f>I26</f>
        <v>99</v>
      </c>
      <c r="J27" s="155">
        <f>J26</f>
        <v>99</v>
      </c>
      <c r="K27" s="155">
        <f>SUM(H27:J27)</f>
        <v>297</v>
      </c>
      <c r="L27" s="267"/>
    </row>
    <row r="28" spans="1:12" s="111" customFormat="1" ht="23.25" customHeight="1">
      <c r="A28" s="264" t="s">
        <v>222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</row>
    <row r="29" spans="1:12" ht="28.5" customHeight="1">
      <c r="A29" s="254">
        <v>4</v>
      </c>
      <c r="B29" s="254" t="s">
        <v>235</v>
      </c>
      <c r="C29" s="258" t="s">
        <v>144</v>
      </c>
      <c r="D29" s="258">
        <v>241</v>
      </c>
      <c r="E29" s="265" t="s">
        <v>185</v>
      </c>
      <c r="F29" s="265" t="s">
        <v>229</v>
      </c>
      <c r="G29" s="31" t="s">
        <v>178</v>
      </c>
      <c r="H29" s="116">
        <v>1846.526</v>
      </c>
      <c r="I29" s="116">
        <v>1846.526</v>
      </c>
      <c r="J29" s="116">
        <v>1846.526</v>
      </c>
      <c r="K29" s="113">
        <f>(H29+I29+J29)</f>
        <v>5539.578</v>
      </c>
      <c r="L29" s="254" t="s">
        <v>207</v>
      </c>
    </row>
    <row r="30" spans="1:12" ht="28.5" customHeight="1">
      <c r="A30" s="255"/>
      <c r="B30" s="255"/>
      <c r="C30" s="259"/>
      <c r="D30" s="259"/>
      <c r="E30" s="265"/>
      <c r="F30" s="265"/>
      <c r="G30" s="31" t="s">
        <v>180</v>
      </c>
      <c r="H30" s="116">
        <v>557.651</v>
      </c>
      <c r="I30" s="116">
        <v>557.651</v>
      </c>
      <c r="J30" s="116">
        <v>557.651</v>
      </c>
      <c r="K30" s="113">
        <f>(H30+I30+J30)</f>
        <v>1672.953</v>
      </c>
      <c r="L30" s="255"/>
    </row>
    <row r="31" spans="1:12" ht="27" customHeight="1">
      <c r="A31" s="255"/>
      <c r="B31" s="255"/>
      <c r="C31" s="260"/>
      <c r="D31" s="260"/>
      <c r="E31" s="265"/>
      <c r="F31" s="265"/>
      <c r="G31" s="31" t="s">
        <v>181</v>
      </c>
      <c r="H31" s="116">
        <v>171.023</v>
      </c>
      <c r="I31" s="116">
        <v>171.023</v>
      </c>
      <c r="J31" s="116">
        <v>171.023</v>
      </c>
      <c r="K31" s="113">
        <f>(H31+I31+J31)</f>
        <v>513.069</v>
      </c>
      <c r="L31" s="255"/>
    </row>
    <row r="32" spans="1:12" ht="28.5" customHeight="1">
      <c r="A32" s="256"/>
      <c r="B32" s="256"/>
      <c r="C32" s="140" t="s">
        <v>119</v>
      </c>
      <c r="D32" s="55" t="s">
        <v>43</v>
      </c>
      <c r="E32" s="55" t="s">
        <v>43</v>
      </c>
      <c r="F32" s="55" t="s">
        <v>43</v>
      </c>
      <c r="G32" s="114" t="s">
        <v>43</v>
      </c>
      <c r="H32" s="115">
        <f>SUM(H29:H31)</f>
        <v>2575.2000000000003</v>
      </c>
      <c r="I32" s="115">
        <f>SUM(I29:I31)</f>
        <v>2575.2000000000003</v>
      </c>
      <c r="J32" s="115">
        <f>SUM(J29:J31)</f>
        <v>2575.2000000000003</v>
      </c>
      <c r="K32" s="115">
        <f>SUM(H32:J32)</f>
        <v>7725.6</v>
      </c>
      <c r="L32" s="255"/>
    </row>
    <row r="33" spans="1:12" ht="39" customHeight="1">
      <c r="A33" s="254">
        <v>5</v>
      </c>
      <c r="B33" s="254" t="s">
        <v>236</v>
      </c>
      <c r="C33" s="258" t="s">
        <v>144</v>
      </c>
      <c r="D33" s="248" t="s">
        <v>239</v>
      </c>
      <c r="E33" s="248" t="s">
        <v>185</v>
      </c>
      <c r="F33" s="248" t="s">
        <v>230</v>
      </c>
      <c r="G33" s="31" t="s">
        <v>178</v>
      </c>
      <c r="H33" s="116">
        <v>0</v>
      </c>
      <c r="I33" s="116">
        <v>0</v>
      </c>
      <c r="J33" s="116">
        <v>0</v>
      </c>
      <c r="K33" s="113">
        <f>H33+I33+J33</f>
        <v>0</v>
      </c>
      <c r="L33" s="255"/>
    </row>
    <row r="34" spans="1:12" ht="39" customHeight="1">
      <c r="A34" s="255"/>
      <c r="B34" s="255"/>
      <c r="C34" s="259"/>
      <c r="D34" s="249"/>
      <c r="E34" s="249"/>
      <c r="F34" s="249"/>
      <c r="G34" s="31" t="s">
        <v>180</v>
      </c>
      <c r="H34" s="116">
        <v>0</v>
      </c>
      <c r="I34" s="116">
        <v>0</v>
      </c>
      <c r="J34" s="116">
        <v>0</v>
      </c>
      <c r="K34" s="113">
        <f>H34+I34+J34</f>
        <v>0</v>
      </c>
      <c r="L34" s="255"/>
    </row>
    <row r="35" spans="1:12" ht="39" customHeight="1">
      <c r="A35" s="255"/>
      <c r="B35" s="255"/>
      <c r="C35" s="260"/>
      <c r="D35" s="250"/>
      <c r="E35" s="250"/>
      <c r="F35" s="250"/>
      <c r="G35" s="31">
        <v>244</v>
      </c>
      <c r="H35" s="116">
        <v>0.1</v>
      </c>
      <c r="I35" s="116">
        <v>0.1</v>
      </c>
      <c r="J35" s="116">
        <v>0.1</v>
      </c>
      <c r="K35" s="113">
        <f>H35+I35+J35</f>
        <v>0.30000000000000004</v>
      </c>
      <c r="L35" s="255"/>
    </row>
    <row r="36" spans="1:12" ht="39" customHeight="1">
      <c r="A36" s="256"/>
      <c r="B36" s="256"/>
      <c r="C36" s="140" t="s">
        <v>119</v>
      </c>
      <c r="D36" s="55" t="s">
        <v>43</v>
      </c>
      <c r="E36" s="55" t="s">
        <v>43</v>
      </c>
      <c r="F36" s="55" t="s">
        <v>43</v>
      </c>
      <c r="G36" s="114" t="s">
        <v>43</v>
      </c>
      <c r="H36" s="115">
        <f>SUM(H33:H35)</f>
        <v>0.1</v>
      </c>
      <c r="I36" s="115">
        <f>SUM(I33:I35)</f>
        <v>0.1</v>
      </c>
      <c r="J36" s="115">
        <f>SUM(J33:J35)</f>
        <v>0.1</v>
      </c>
      <c r="K36" s="115">
        <f>SUM(H36:J36)</f>
        <v>0.30000000000000004</v>
      </c>
      <c r="L36" s="255"/>
    </row>
    <row r="37" spans="1:12" ht="28.5" customHeight="1">
      <c r="A37" s="254">
        <v>6</v>
      </c>
      <c r="B37" s="254" t="s">
        <v>237</v>
      </c>
      <c r="C37" s="258" t="s">
        <v>144</v>
      </c>
      <c r="D37" s="258">
        <v>241</v>
      </c>
      <c r="E37" s="248" t="s">
        <v>185</v>
      </c>
      <c r="F37" s="265" t="s">
        <v>231</v>
      </c>
      <c r="G37" s="31" t="s">
        <v>178</v>
      </c>
      <c r="H37" s="116">
        <v>923.263</v>
      </c>
      <c r="I37" s="116">
        <v>923.263</v>
      </c>
      <c r="J37" s="116">
        <v>923.263</v>
      </c>
      <c r="K37" s="113">
        <f>(H37+I37+J37)</f>
        <v>2769.789</v>
      </c>
      <c r="L37" s="255"/>
    </row>
    <row r="38" spans="1:12" ht="28.5" customHeight="1">
      <c r="A38" s="255"/>
      <c r="B38" s="255"/>
      <c r="C38" s="259"/>
      <c r="D38" s="259"/>
      <c r="E38" s="249"/>
      <c r="F38" s="265"/>
      <c r="G38" s="31" t="s">
        <v>180</v>
      </c>
      <c r="H38" s="116">
        <v>278.826</v>
      </c>
      <c r="I38" s="116">
        <v>278.826</v>
      </c>
      <c r="J38" s="116">
        <v>278.826</v>
      </c>
      <c r="K38" s="113">
        <f>(H38+I38+J38)</f>
        <v>836.4780000000001</v>
      </c>
      <c r="L38" s="255"/>
    </row>
    <row r="39" spans="1:12" ht="28.5" customHeight="1">
      <c r="A39" s="255"/>
      <c r="B39" s="255"/>
      <c r="C39" s="260"/>
      <c r="D39" s="260"/>
      <c r="E39" s="250"/>
      <c r="F39" s="265"/>
      <c r="G39" s="31" t="s">
        <v>181</v>
      </c>
      <c r="H39" s="116">
        <v>93.411</v>
      </c>
      <c r="I39" s="116">
        <v>93.411</v>
      </c>
      <c r="J39" s="116">
        <v>93.411</v>
      </c>
      <c r="K39" s="113">
        <f>(H39+I39+J39)</f>
        <v>280.233</v>
      </c>
      <c r="L39" s="255"/>
    </row>
    <row r="40" spans="1:12" ht="28.5" customHeight="1">
      <c r="A40" s="256"/>
      <c r="B40" s="256"/>
      <c r="C40" s="140" t="s">
        <v>119</v>
      </c>
      <c r="D40" s="55" t="s">
        <v>43</v>
      </c>
      <c r="E40" s="55" t="s">
        <v>43</v>
      </c>
      <c r="F40" s="55" t="s">
        <v>43</v>
      </c>
      <c r="G40" s="114" t="s">
        <v>43</v>
      </c>
      <c r="H40" s="115">
        <f>SUM(H37:H39)</f>
        <v>1295.5</v>
      </c>
      <c r="I40" s="115">
        <f>SUM(I37:I39)</f>
        <v>1295.5</v>
      </c>
      <c r="J40" s="115">
        <f>SUM(J37:J39)</f>
        <v>1295.5</v>
      </c>
      <c r="K40" s="115">
        <f>SUM(H40:J40)</f>
        <v>3886.5</v>
      </c>
      <c r="L40" s="255"/>
    </row>
    <row r="41" spans="1:12" ht="28.5" customHeight="1">
      <c r="A41" s="254">
        <v>7</v>
      </c>
      <c r="B41" s="254" t="s">
        <v>238</v>
      </c>
      <c r="C41" s="258" t="s">
        <v>144</v>
      </c>
      <c r="D41" s="258">
        <v>241</v>
      </c>
      <c r="E41" s="248" t="s">
        <v>186</v>
      </c>
      <c r="F41" s="248" t="s">
        <v>232</v>
      </c>
      <c r="G41" s="31" t="s">
        <v>178</v>
      </c>
      <c r="H41" s="116">
        <v>923.264</v>
      </c>
      <c r="I41" s="116">
        <v>923.264</v>
      </c>
      <c r="J41" s="116">
        <v>923.264</v>
      </c>
      <c r="K41" s="113">
        <f>(H41+I41+J41)</f>
        <v>2769.792</v>
      </c>
      <c r="L41" s="255"/>
    </row>
    <row r="42" spans="1:12" ht="28.5" customHeight="1">
      <c r="A42" s="255"/>
      <c r="B42" s="255"/>
      <c r="C42" s="259"/>
      <c r="D42" s="259"/>
      <c r="E42" s="249"/>
      <c r="F42" s="249"/>
      <c r="G42" s="31" t="s">
        <v>180</v>
      </c>
      <c r="H42" s="116">
        <v>278.825</v>
      </c>
      <c r="I42" s="116">
        <v>278.825</v>
      </c>
      <c r="J42" s="116">
        <v>278.825</v>
      </c>
      <c r="K42" s="113">
        <f>(H42+I42+J42)</f>
        <v>836.4749999999999</v>
      </c>
      <c r="L42" s="255"/>
    </row>
    <row r="43" spans="1:12" ht="28.5" customHeight="1">
      <c r="A43" s="255"/>
      <c r="B43" s="255"/>
      <c r="C43" s="260"/>
      <c r="D43" s="260"/>
      <c r="E43" s="249"/>
      <c r="F43" s="249"/>
      <c r="G43" s="31" t="s">
        <v>181</v>
      </c>
      <c r="H43" s="116">
        <v>99.011</v>
      </c>
      <c r="I43" s="116">
        <v>99.011</v>
      </c>
      <c r="J43" s="116">
        <v>99.011</v>
      </c>
      <c r="K43" s="113">
        <f>(H43+I43+J43)</f>
        <v>297.033</v>
      </c>
      <c r="L43" s="255"/>
    </row>
    <row r="44" spans="1:12" ht="28.5" customHeight="1">
      <c r="A44" s="256"/>
      <c r="B44" s="256"/>
      <c r="C44" s="140" t="s">
        <v>119</v>
      </c>
      <c r="D44" s="55" t="s">
        <v>43</v>
      </c>
      <c r="E44" s="55" t="s">
        <v>43</v>
      </c>
      <c r="F44" s="55" t="s">
        <v>43</v>
      </c>
      <c r="G44" s="114" t="s">
        <v>43</v>
      </c>
      <c r="H44" s="115">
        <f>SUM(H41:H43)</f>
        <v>1301.1</v>
      </c>
      <c r="I44" s="115">
        <f>SUM(I41:I43)</f>
        <v>1301.1</v>
      </c>
      <c r="J44" s="115">
        <f>SUM(J41:J43)</f>
        <v>1301.1</v>
      </c>
      <c r="K44" s="115">
        <f>SUM(H44:J44)</f>
        <v>3903.2999999999997</v>
      </c>
      <c r="L44" s="255"/>
    </row>
    <row r="45" spans="1:12" ht="59.25" customHeight="1">
      <c r="A45" s="254">
        <v>8</v>
      </c>
      <c r="B45" s="254" t="s">
        <v>240</v>
      </c>
      <c r="C45" s="31" t="s">
        <v>144</v>
      </c>
      <c r="D45" s="139">
        <v>241</v>
      </c>
      <c r="E45" s="112" t="s">
        <v>250</v>
      </c>
      <c r="F45" s="112" t="s">
        <v>242</v>
      </c>
      <c r="G45" s="31">
        <v>244</v>
      </c>
      <c r="H45" s="116">
        <v>9.9</v>
      </c>
      <c r="I45" s="116">
        <v>8.8</v>
      </c>
      <c r="J45" s="113">
        <v>0</v>
      </c>
      <c r="K45" s="113">
        <f>(H45+I45+J45)</f>
        <v>18.700000000000003</v>
      </c>
      <c r="L45" s="255"/>
    </row>
    <row r="46" spans="1:12" ht="31.5">
      <c r="A46" s="256"/>
      <c r="B46" s="256"/>
      <c r="C46" s="140" t="s">
        <v>119</v>
      </c>
      <c r="D46" s="55" t="s">
        <v>43</v>
      </c>
      <c r="E46" s="55" t="s">
        <v>43</v>
      </c>
      <c r="F46" s="55" t="s">
        <v>43</v>
      </c>
      <c r="G46" s="114" t="s">
        <v>43</v>
      </c>
      <c r="H46" s="115">
        <f>SUM(H45)</f>
        <v>9.9</v>
      </c>
      <c r="I46" s="115">
        <f>SUM(I45)</f>
        <v>8.8</v>
      </c>
      <c r="J46" s="115">
        <f>SUM(J45)</f>
        <v>0</v>
      </c>
      <c r="K46" s="115">
        <f>SUM(H46:J46)</f>
        <v>18.700000000000003</v>
      </c>
      <c r="L46" s="255"/>
    </row>
    <row r="47" spans="1:12" ht="33" customHeight="1">
      <c r="A47" s="254">
        <v>9</v>
      </c>
      <c r="B47" s="254" t="s">
        <v>256</v>
      </c>
      <c r="C47" s="258" t="s">
        <v>144</v>
      </c>
      <c r="D47" s="258">
        <v>241</v>
      </c>
      <c r="E47" s="248" t="s">
        <v>185</v>
      </c>
      <c r="F47" s="251" t="s">
        <v>255</v>
      </c>
      <c r="G47" s="31" t="s">
        <v>178</v>
      </c>
      <c r="H47" s="143">
        <v>66.513</v>
      </c>
      <c r="I47" s="143">
        <v>66.513</v>
      </c>
      <c r="J47" s="143">
        <v>66.513</v>
      </c>
      <c r="K47" s="113">
        <f>(H47+I47+J47)</f>
        <v>199.53900000000002</v>
      </c>
      <c r="L47" s="255"/>
    </row>
    <row r="48" spans="1:12" ht="30.75" customHeight="1">
      <c r="A48" s="255"/>
      <c r="B48" s="255"/>
      <c r="C48" s="259"/>
      <c r="D48" s="259"/>
      <c r="E48" s="249"/>
      <c r="F48" s="252"/>
      <c r="G48" s="31" t="s">
        <v>180</v>
      </c>
      <c r="H48" s="143">
        <v>20.087</v>
      </c>
      <c r="I48" s="143">
        <v>20.087</v>
      </c>
      <c r="J48" s="143">
        <v>20.087</v>
      </c>
      <c r="K48" s="113">
        <f>(H48+I48+J48)</f>
        <v>60.260999999999996</v>
      </c>
      <c r="L48" s="255"/>
    </row>
    <row r="49" spans="1:12" ht="30.75" customHeight="1">
      <c r="A49" s="255"/>
      <c r="B49" s="255"/>
      <c r="C49" s="260"/>
      <c r="D49" s="260"/>
      <c r="E49" s="250"/>
      <c r="F49" s="253"/>
      <c r="G49" s="31">
        <v>244</v>
      </c>
      <c r="H49" s="143">
        <v>1.7</v>
      </c>
      <c r="I49" s="143">
        <v>1.7</v>
      </c>
      <c r="J49" s="143">
        <v>1.7</v>
      </c>
      <c r="K49" s="113">
        <f>(H49+I49+J49)</f>
        <v>5.1</v>
      </c>
      <c r="L49" s="255"/>
    </row>
    <row r="50" spans="1:12" ht="135" customHeight="1">
      <c r="A50" s="256"/>
      <c r="B50" s="256"/>
      <c r="C50" s="140" t="s">
        <v>119</v>
      </c>
      <c r="D50" s="55" t="s">
        <v>43</v>
      </c>
      <c r="E50" s="55" t="s">
        <v>43</v>
      </c>
      <c r="F50" s="55" t="s">
        <v>43</v>
      </c>
      <c r="G50" s="114" t="s">
        <v>43</v>
      </c>
      <c r="H50" s="115">
        <f>SUM(H47:H49)</f>
        <v>88.30000000000001</v>
      </c>
      <c r="I50" s="115">
        <f>SUM(I47:I49)</f>
        <v>88.30000000000001</v>
      </c>
      <c r="J50" s="115">
        <f>SUM(J47:J49)</f>
        <v>88.30000000000001</v>
      </c>
      <c r="K50" s="115">
        <f>SUM(H50:J50)</f>
        <v>264.90000000000003</v>
      </c>
      <c r="L50" s="255"/>
    </row>
    <row r="51" spans="1:12" ht="110.25" customHeight="1">
      <c r="A51" s="254">
        <v>10</v>
      </c>
      <c r="B51" s="254" t="s">
        <v>244</v>
      </c>
      <c r="C51" s="258" t="s">
        <v>144</v>
      </c>
      <c r="D51" s="258">
        <v>241</v>
      </c>
      <c r="E51" s="248" t="s">
        <v>245</v>
      </c>
      <c r="F51" s="251" t="s">
        <v>246</v>
      </c>
      <c r="G51" s="31" t="s">
        <v>178</v>
      </c>
      <c r="H51" s="143">
        <v>923.263</v>
      </c>
      <c r="I51" s="143">
        <v>923.263</v>
      </c>
      <c r="J51" s="143">
        <v>923.263</v>
      </c>
      <c r="K51" s="113">
        <f>(H51+I51+J51)</f>
        <v>2769.789</v>
      </c>
      <c r="L51" s="255"/>
    </row>
    <row r="52" spans="1:12" ht="18.75">
      <c r="A52" s="255"/>
      <c r="B52" s="255"/>
      <c r="C52" s="259"/>
      <c r="D52" s="259"/>
      <c r="E52" s="249"/>
      <c r="F52" s="252"/>
      <c r="G52" s="31" t="s">
        <v>179</v>
      </c>
      <c r="H52" s="143">
        <v>100</v>
      </c>
      <c r="I52" s="143">
        <v>100</v>
      </c>
      <c r="J52" s="143">
        <v>100</v>
      </c>
      <c r="K52" s="113">
        <f>(H52+I52+J52)</f>
        <v>300</v>
      </c>
      <c r="L52" s="255"/>
    </row>
    <row r="53" spans="1:12" ht="18.75">
      <c r="A53" s="255"/>
      <c r="B53" s="255"/>
      <c r="C53" s="259"/>
      <c r="D53" s="259"/>
      <c r="E53" s="249"/>
      <c r="F53" s="252"/>
      <c r="G53" s="31" t="s">
        <v>180</v>
      </c>
      <c r="H53" s="143">
        <v>278.826</v>
      </c>
      <c r="I53" s="143">
        <v>278.826</v>
      </c>
      <c r="J53" s="143">
        <v>278.826</v>
      </c>
      <c r="K53" s="113">
        <f>(H53+I53+J53)</f>
        <v>836.4780000000001</v>
      </c>
      <c r="L53" s="255"/>
    </row>
    <row r="54" spans="1:12" ht="18.75">
      <c r="A54" s="255"/>
      <c r="B54" s="255"/>
      <c r="C54" s="260"/>
      <c r="D54" s="260"/>
      <c r="E54" s="250"/>
      <c r="F54" s="253"/>
      <c r="G54" s="31" t="s">
        <v>181</v>
      </c>
      <c r="H54" s="143">
        <v>98.711</v>
      </c>
      <c r="I54" s="143">
        <v>98.711</v>
      </c>
      <c r="J54" s="143">
        <v>98.711</v>
      </c>
      <c r="K54" s="113">
        <f>(H54+I54+J54)</f>
        <v>296.133</v>
      </c>
      <c r="L54" s="255"/>
    </row>
    <row r="55" spans="1:12" ht="31.5">
      <c r="A55" s="256"/>
      <c r="B55" s="256"/>
      <c r="C55" s="140" t="s">
        <v>119</v>
      </c>
      <c r="D55" s="55" t="s">
        <v>43</v>
      </c>
      <c r="E55" s="55" t="s">
        <v>43</v>
      </c>
      <c r="F55" s="55" t="s">
        <v>43</v>
      </c>
      <c r="G55" s="114" t="s">
        <v>43</v>
      </c>
      <c r="H55" s="115">
        <f>SUM(H51:H54)</f>
        <v>1400.8</v>
      </c>
      <c r="I55" s="115">
        <f>SUM(I51:I54)</f>
        <v>1400.8</v>
      </c>
      <c r="J55" s="115">
        <f>SUM(J51:J54)</f>
        <v>1400.8</v>
      </c>
      <c r="K55" s="115">
        <f>SUM(H55:J55)</f>
        <v>4202.4</v>
      </c>
      <c r="L55" s="256"/>
    </row>
    <row r="56" spans="1:12" s="117" customFormat="1" ht="18.75">
      <c r="A56" s="144"/>
      <c r="B56" s="145" t="s">
        <v>120</v>
      </c>
      <c r="C56" s="144" t="s">
        <v>43</v>
      </c>
      <c r="D56" s="144" t="s">
        <v>43</v>
      </c>
      <c r="E56" s="144" t="s">
        <v>43</v>
      </c>
      <c r="F56" s="144" t="s">
        <v>43</v>
      </c>
      <c r="G56" s="144" t="s">
        <v>43</v>
      </c>
      <c r="H56" s="146">
        <f>H15+H25+H27+H32+H36+H40+H44+H46+H55+H50</f>
        <v>219116.05900000004</v>
      </c>
      <c r="I56" s="146">
        <f>I15+I25+I27+I32+I36+I40+I44+I46+I55+I50</f>
        <v>219114.95900000003</v>
      </c>
      <c r="J56" s="146">
        <f>J15+J25+J27+J32+J36+J40+J44+J46+J55+J50</f>
        <v>219106.15900000004</v>
      </c>
      <c r="K56" s="146">
        <f>K15+K25+K27+K32+K36+K40+K44+K46+K55+K50</f>
        <v>657337.1770000003</v>
      </c>
      <c r="L56" s="144" t="s">
        <v>43</v>
      </c>
    </row>
    <row r="57" spans="1:4" s="119" customFormat="1" ht="18.75">
      <c r="A57" s="118"/>
      <c r="D57" s="118"/>
    </row>
    <row r="61" spans="8:11" ht="18.75">
      <c r="H61" s="120"/>
      <c r="I61" s="120">
        <f>I15+I25+I27</f>
        <v>212445.15900000004</v>
      </c>
      <c r="J61" s="120"/>
      <c r="K61" s="120"/>
    </row>
    <row r="62" spans="8:11" ht="18.75">
      <c r="H62" s="120"/>
      <c r="I62" s="120"/>
      <c r="J62" s="120">
        <f>I32+I36+I40+I44+J55</f>
        <v>6572.7</v>
      </c>
      <c r="K62" s="120"/>
    </row>
    <row r="63" spans="8:11" ht="18.75">
      <c r="H63" s="120"/>
      <c r="I63" s="120"/>
      <c r="J63" s="120"/>
      <c r="K63" s="120"/>
    </row>
    <row r="64" spans="8:11" ht="18.75">
      <c r="H64" s="120"/>
      <c r="I64" s="120"/>
      <c r="J64" s="120"/>
      <c r="K64" s="120"/>
    </row>
    <row r="65" spans="8:11" ht="18.75">
      <c r="H65" s="121"/>
      <c r="I65" s="121"/>
      <c r="J65" s="121"/>
      <c r="K65" s="121"/>
    </row>
    <row r="66" spans="8:11" ht="18.75">
      <c r="H66" s="120"/>
      <c r="I66" s="120"/>
      <c r="J66" s="120"/>
      <c r="K66" s="120"/>
    </row>
    <row r="67" spans="8:11" ht="18.75">
      <c r="H67" s="120"/>
      <c r="I67" s="120"/>
      <c r="J67" s="120"/>
      <c r="K67" s="120"/>
    </row>
    <row r="68" spans="8:11" ht="18.75">
      <c r="H68" s="120"/>
      <c r="I68" s="120"/>
      <c r="J68" s="120"/>
      <c r="K68" s="120"/>
    </row>
  </sheetData>
  <sheetProtection/>
  <mergeCells count="66">
    <mergeCell ref="F29:F31"/>
    <mergeCell ref="B41:B44"/>
    <mergeCell ref="A10:L10"/>
    <mergeCell ref="A11:L11"/>
    <mergeCell ref="F16:F24"/>
    <mergeCell ref="E12:E14"/>
    <mergeCell ref="F12:F14"/>
    <mergeCell ref="L12:L27"/>
    <mergeCell ref="C12:C14"/>
    <mergeCell ref="D12:D14"/>
    <mergeCell ref="A4:L4"/>
    <mergeCell ref="A5:L5"/>
    <mergeCell ref="A7:A8"/>
    <mergeCell ref="B7:B8"/>
    <mergeCell ref="C7:C8"/>
    <mergeCell ref="D7:G7"/>
    <mergeCell ref="H7:K7"/>
    <mergeCell ref="L7:L8"/>
    <mergeCell ref="B12:B15"/>
    <mergeCell ref="A12:A15"/>
    <mergeCell ref="A16:A25"/>
    <mergeCell ref="A26:A27"/>
    <mergeCell ref="B16:B25"/>
    <mergeCell ref="E33:E35"/>
    <mergeCell ref="E29:E31"/>
    <mergeCell ref="A33:A36"/>
    <mergeCell ref="D33:D35"/>
    <mergeCell ref="D29:D31"/>
    <mergeCell ref="B26:B27"/>
    <mergeCell ref="B29:B32"/>
    <mergeCell ref="F37:F39"/>
    <mergeCell ref="E41:E43"/>
    <mergeCell ref="D41:D43"/>
    <mergeCell ref="C47:C49"/>
    <mergeCell ref="D47:D49"/>
    <mergeCell ref="F41:F43"/>
    <mergeCell ref="E47:E49"/>
    <mergeCell ref="F47:F49"/>
    <mergeCell ref="A29:A32"/>
    <mergeCell ref="E37:E39"/>
    <mergeCell ref="D37:D39"/>
    <mergeCell ref="A51:A55"/>
    <mergeCell ref="B45:B46"/>
    <mergeCell ref="A47:A50"/>
    <mergeCell ref="B47:B50"/>
    <mergeCell ref="C29:C31"/>
    <mergeCell ref="A41:A44"/>
    <mergeCell ref="B33:B36"/>
    <mergeCell ref="B37:B40"/>
    <mergeCell ref="B51:B55"/>
    <mergeCell ref="C33:C35"/>
    <mergeCell ref="A37:A40"/>
    <mergeCell ref="D51:D54"/>
    <mergeCell ref="C41:C43"/>
    <mergeCell ref="C51:C54"/>
    <mergeCell ref="C37:C39"/>
    <mergeCell ref="E51:E54"/>
    <mergeCell ref="F51:F54"/>
    <mergeCell ref="L29:L55"/>
    <mergeCell ref="J1:L1"/>
    <mergeCell ref="D16:D24"/>
    <mergeCell ref="C16:C24"/>
    <mergeCell ref="E16:E24"/>
    <mergeCell ref="F33:F35"/>
    <mergeCell ref="A28:L28"/>
    <mergeCell ref="A45:A4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PC2022</cp:lastModifiedBy>
  <cp:lastPrinted>2022-11-14T05:02:16Z</cp:lastPrinted>
  <dcterms:created xsi:type="dcterms:W3CDTF">2013-10-31T07:03:33Z</dcterms:created>
  <dcterms:modified xsi:type="dcterms:W3CDTF">2022-11-14T07:41:27Z</dcterms:modified>
  <cp:category/>
  <cp:version/>
  <cp:contentType/>
  <cp:contentStatus/>
</cp:coreProperties>
</file>