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0800" tabRatio="777" firstSheet="1" activeTab="13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 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</sheets>
  <externalReferences>
    <externalReference r:id="rId17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МП'!$B$1:$L$50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3ПП'!$B$1:$L$22</definedName>
    <definedName name="Z_0CE72C7C_BA16_4CAF_8510_EA0FA4147AAD_.wvu.PrintArea" localSheetId="11" hidden="1">'Пр.6 к МП'!$A$1:$L$14</definedName>
    <definedName name="Z_0CE72C7C_BA16_4CAF_8510_EA0FA4147AAD_.wvu.PrintArea" localSheetId="13" hidden="1">'Пр.8 к МП'!$B$1:$N$58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МП'!$B$1:$L$34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3ПП'!$B$1:$L$22</definedName>
    <definedName name="Z_C04E132C_DB09_4BDA_934A_E24AADBD03E8_.wvu.PrintArea" localSheetId="11" hidden="1">'Пр.6 к МП'!$A$1:$L$14</definedName>
    <definedName name="Z_C04E132C_DB09_4BDA_934A_E24AADBD03E8_.wvu.PrintArea" localSheetId="13" hidden="1">'Пр.8 к МП'!$B$1:$N$58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МП'!$13:$14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пп'!$A$1:$L$49</definedName>
    <definedName name="_xlnm.Print_Area" localSheetId="1">'Пр. 1 к 1ПП'!$A$1:$I$11</definedName>
    <definedName name="_xlnm.Print_Area" localSheetId="0">'Пр. 1 к Паспорту'!$A$1:$N$10</definedName>
    <definedName name="_xlnm.Print_Area" localSheetId="12">'Пр. 7 к МП'!$A$1:$L$27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3ПП'!$A$1:$L$27</definedName>
    <definedName name="_xlnm.Print_Area" localSheetId="11">'Пр.6 к МП'!$A$1:$E$30</definedName>
    <definedName name="_xlnm.Print_Area" localSheetId="13">'Пр.8 к МП'!$A$1:$N$51</definedName>
  </definedNames>
  <calcPr fullCalcOnLoad="1"/>
</workbook>
</file>

<file path=xl/sharedStrings.xml><?xml version="1.0" encoding="utf-8"?>
<sst xmlns="http://schemas.openxmlformats.org/spreadsheetml/2006/main" count="750" uniqueCount="286">
  <si>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</si>
  <si>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</si>
  <si>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</si>
  <si>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</si>
  <si>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</si>
  <si>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</si>
  <si>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</si>
  <si>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</si>
  <si>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</si>
  <si>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</si>
  <si>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</si>
  <si>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</si>
  <si>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</si>
  <si>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</si>
  <si>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</si>
  <si>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</si>
  <si>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</si>
  <si>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</si>
  <si>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</si>
  <si>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</si>
  <si>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</si>
  <si>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</si>
  <si>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</si>
  <si>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</si>
  <si>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</si>
  <si>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</si>
  <si>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</si>
  <si>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</si>
  <si>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</si>
  <si>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</si>
  <si>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</si>
  <si>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</si>
  <si>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</si>
  <si>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</si>
  <si>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</si>
  <si>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</si>
  <si>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</si>
  <si>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</si>
  <si>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</si>
  <si>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</si>
  <si>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</si>
  <si>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</si>
  <si>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</si>
  <si>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</si>
  <si>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</si>
  <si>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</si>
  <si>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</si>
  <si>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</si>
  <si>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</si>
  <si>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</si>
  <si>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</si>
  <si>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</si>
  <si>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</si>
  <si>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</si>
  <si>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</si>
  <si>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</si>
  <si>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</si>
  <si>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</si>
  <si>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</si>
  <si>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</si>
  <si>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</si>
  <si>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</si>
  <si>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</si>
  <si>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</si>
  <si>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</si>
  <si>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</si>
  <si>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</si>
  <si>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</si>
  <si>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</si>
  <si>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</si>
  <si>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</si>
  <si>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</si>
  <si>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</si>
  <si>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</si>
  <si>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</si>
  <si>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</si>
  <si>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</si>
  <si>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</si>
  <si>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</si>
  <si>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</si>
  <si>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</si>
  <si>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</si>
  <si>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</si>
  <si>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</si>
  <si>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</si>
  <si>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</si>
  <si>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</si>
  <si>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</si>
  <si>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</si>
  <si>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</si>
  <si>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</si>
  <si>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</si>
  <si>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</si>
  <si>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</si>
  <si>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</si>
  <si>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</si>
  <si>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</si>
  <si>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</si>
  <si>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</si>
  <si>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</si>
  <si>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</si>
  <si>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</si>
  <si>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</si>
  <si>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</si>
  <si>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</si>
  <si>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</si>
  <si>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</si>
  <si>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</si>
  <si>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</si>
  <si>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</si>
  <si>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</si>
  <si>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</si>
  <si>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</si>
  <si>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</si>
  <si>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</si>
  <si>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</si>
  <si>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</si>
  <si>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</si>
  <si>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</si>
  <si>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</si>
  <si>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</si>
  <si>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</si>
  <si>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</si>
  <si>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</si>
  <si>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</si>
  <si>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</si>
  <si>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</si>
  <si>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</si>
  <si>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</si>
  <si>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</si>
  <si>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</si>
  <si>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</si>
  <si>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</si>
  <si>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</si>
  <si>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</si>
  <si>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</si>
  <si>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</si>
  <si>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</si>
  <si>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</si>
  <si>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</si>
  <si>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</si>
  <si>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</si>
  <si>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</si>
  <si>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</si>
  <si>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</si>
  <si>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</si>
  <si>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</si>
  <si>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</si>
  <si>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</si>
  <si>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</si>
  <si>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</si>
  <si>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</si>
  <si>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</si>
  <si>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</si>
  <si>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</si>
  <si>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</si>
  <si>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</si>
  <si>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</si>
  <si>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</si>
  <si>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</si>
  <si>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</si>
  <si>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</si>
  <si>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</si>
  <si>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</si>
  <si>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</si>
  <si>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</si>
  <si>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</si>
  <si>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</si>
  <si>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</si>
  <si>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</si>
  <si>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</si>
  <si>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</si>
  <si>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</si>
  <si>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</si>
  <si>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</si>
  <si>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</si>
  <si>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</si>
  <si>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</si>
  <si>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</si>
  <si>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</si>
  <si>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</si>
  <si>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</si>
  <si>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</si>
  <si>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</si>
  <si>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</si>
  <si>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</si>
  <si>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</si>
  <si>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</si>
  <si>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</si>
  <si>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</si>
  <si>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</si>
  <si>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</si>
  <si>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</si>
  <si>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</si>
  <si>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</si>
  <si>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</si>
  <si>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</si>
  <si>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Организационные, технические, правовые, финансовые меры обеспечения противодействия коррупции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</si>
  <si>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</si>
  <si>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</si>
  <si>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Оценка и контроль результатов деятельности по противодействию коррупции</t>
  </si>
  <si>
    <t>Прочие мероприятия, направленные на противодействие коррупции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</si>
  <si>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</si>
  <si>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</si>
  <si>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</si>
  <si>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 
к подпрограмме 5 «Противодействие коррупции»</t>
  </si>
  <si>
    <t>Приложение
к паспорту подпрограммы 5 «Противодействие коррупции»</t>
  </si>
  <si>
    <t>5и значения показателей результативности подпрограммы 5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</si>
  <si>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</si>
  <si>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</si>
  <si>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</si>
  <si>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</si>
  <si>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</si>
  <si>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</si>
  <si>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</si>
  <si>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</si>
  <si>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</si>
  <si>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</si>
  <si>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</si>
  <si>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</si>
  <si>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</si>
  <si>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об утверждении плана закупок на 2020-2022 годы</t>
  </si>
  <si>
    <t>4.1.5.</t>
  </si>
  <si>
    <t>об утверждении плана-графика на 2020 год</t>
  </si>
  <si>
    <t>5.1.</t>
  </si>
  <si>
    <t>Задача программы: Повысить эффективность противодействия коррупции</t>
  </si>
  <si>
    <t>Подпрограмма 5: Противодействие коррупции.</t>
  </si>
  <si>
    <t>Постановление администрации Туруханского района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</si>
  <si>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</si>
  <si>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</si>
  <si>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</si>
  <si>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</si>
  <si>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</si>
  <si>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 xml:space="preserve">Предупреждение коррупционных и иных правонарушений 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</si>
  <si>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</si>
  <si>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</si>
  <si>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</si>
  <si>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</si>
  <si>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</si>
  <si>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</si>
  <si>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</si>
  <si>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</si>
  <si>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</si>
  <si>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</si>
  <si>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</si>
  <si>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</si>
  <si>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</si>
  <si>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</si>
  <si>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</si>
  <si>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</si>
  <si>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</si>
  <si>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</si>
  <si>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</si>
  <si>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</si>
  <si>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</si>
  <si>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</si>
  <si>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о внесении изменений в план противодействия коррупции в муниципальном образовании Туруханский район на 2018-2020 годы</t>
  </si>
  <si>
    <t>План работы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</si>
  <si>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</si>
  <si>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</si>
  <si>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</si>
  <si>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</si>
  <si>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</si>
  <si>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</si>
  <si>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</si>
  <si>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</si>
  <si>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</si>
  <si>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</si>
  <si>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</si>
  <si>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</si>
  <si>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</si>
  <si>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</si>
  <si>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</si>
  <si>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</si>
  <si>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</si>
  <si>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</si>
  <si>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 внесении изменений в план закупок на 2019-2022 годы</t>
  </si>
  <si>
    <t>о внесении изменений в план-график на 2020 год</t>
  </si>
  <si>
    <t>план работы постоянно действующей межведомственной комиссии муниципального образования Туруханский район по противодействию коррупции на 2020 год</t>
  </si>
  <si>
    <t>1 квартал 2020 года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</si>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</sst>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6" fillId="36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171" fontId="2" fillId="37" borderId="0" xfId="61" applyFont="1" applyFill="1" applyAlignment="1">
      <alignment/>
    </xf>
    <xf numFmtId="190" fontId="6" fillId="37" borderId="10" xfId="61" applyNumberFormat="1" applyFont="1" applyFill="1" applyBorder="1" applyAlignment="1">
      <alignment horizontal="center" vertical="center" wrapText="1"/>
    </xf>
    <xf numFmtId="190" fontId="2" fillId="37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 wrapText="1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189" fontId="6" fillId="11" borderId="10" xfId="61" applyNumberFormat="1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left"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39" borderId="1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8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shrinkToFit="1"/>
    </xf>
    <xf numFmtId="0" fontId="6" fillId="38" borderId="10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39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8" borderId="10" xfId="53" applyFont="1" applyFill="1" applyBorder="1" applyAlignment="1">
      <alignment horizontal="left" vertical="center" wrapText="1"/>
      <protection/>
    </xf>
    <xf numFmtId="0" fontId="6" fillId="39" borderId="10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0"/>
  <sheetViews>
    <sheetView zoomScale="55" zoomScaleNormal="55" zoomScaleSheetLayoutView="55" zoomScalePageLayoutView="0" workbookViewId="0" topLeftCell="A1">
      <selection activeCell="T11" sqref="T11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1:14" ht="63" customHeight="1">
      <c r="A1" s="7"/>
      <c r="B1" s="2"/>
      <c r="C1" s="2"/>
      <c r="D1" s="2"/>
      <c r="E1" s="7"/>
      <c r="F1" s="7"/>
      <c r="G1" s="7"/>
      <c r="H1" s="161" t="s">
        <v>255</v>
      </c>
      <c r="I1" s="161"/>
      <c r="J1" s="161"/>
      <c r="K1" s="161"/>
      <c r="L1" s="161"/>
      <c r="M1" s="161"/>
      <c r="N1" s="161"/>
    </row>
    <row r="2" spans="1:7" ht="15.75">
      <c r="A2" s="2"/>
      <c r="B2" s="2"/>
      <c r="C2" s="2"/>
      <c r="D2" s="2"/>
      <c r="E2" s="2"/>
      <c r="F2" s="2"/>
      <c r="G2" s="2"/>
    </row>
    <row r="3" spans="1:14" ht="55.5" customHeight="1">
      <c r="A3" s="160" t="s">
        <v>116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2.5" customHeight="1">
      <c r="A4" s="167" t="s">
        <v>15</v>
      </c>
      <c r="B4" s="167" t="s">
        <v>14</v>
      </c>
      <c r="C4" s="167" t="s">
        <v>12</v>
      </c>
      <c r="D4" s="167">
        <v>2013</v>
      </c>
      <c r="E4" s="164" t="s">
        <v>80</v>
      </c>
      <c r="F4" s="164"/>
      <c r="G4" s="164"/>
      <c r="H4" s="164"/>
      <c r="I4" s="164"/>
      <c r="J4" s="164"/>
      <c r="K4" s="164"/>
      <c r="L4" s="164"/>
      <c r="M4" s="164"/>
      <c r="N4" s="164"/>
    </row>
    <row r="5" spans="1:14" ht="69.75" customHeight="1">
      <c r="A5" s="167"/>
      <c r="B5" s="167"/>
      <c r="C5" s="167"/>
      <c r="D5" s="167"/>
      <c r="E5" s="162">
        <v>2014</v>
      </c>
      <c r="F5" s="162">
        <v>2015</v>
      </c>
      <c r="G5" s="162">
        <v>2016</v>
      </c>
      <c r="H5" s="162">
        <v>2017</v>
      </c>
      <c r="I5" s="162">
        <v>2018</v>
      </c>
      <c r="J5" s="158">
        <v>2019</v>
      </c>
      <c r="K5" s="162">
        <v>2020</v>
      </c>
      <c r="L5" s="158">
        <v>2021</v>
      </c>
      <c r="M5" s="165" t="s">
        <v>81</v>
      </c>
      <c r="N5" s="166"/>
    </row>
    <row r="6" spans="1:14" ht="24" customHeight="1">
      <c r="A6" s="167"/>
      <c r="B6" s="167"/>
      <c r="C6" s="167"/>
      <c r="D6" s="167"/>
      <c r="E6" s="163"/>
      <c r="F6" s="163"/>
      <c r="G6" s="163"/>
      <c r="H6" s="163"/>
      <c r="I6" s="163"/>
      <c r="J6" s="159"/>
      <c r="K6" s="163"/>
      <c r="L6" s="159"/>
      <c r="M6" s="14">
        <v>2025</v>
      </c>
      <c r="N6" s="14">
        <v>2030</v>
      </c>
    </row>
    <row r="7" spans="1:14" ht="41.25" customHeight="1">
      <c r="A7" s="155" t="s">
        <v>252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</row>
    <row r="9" spans="1:14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</row>
    <row r="10" spans="1:14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</row>
    <row r="11" spans="1:14" ht="104.25" customHeight="1">
      <c r="A11" s="14">
        <v>4</v>
      </c>
      <c r="B11" s="5" t="s">
        <v>283</v>
      </c>
      <c r="C11" s="14" t="s">
        <v>8</v>
      </c>
      <c r="D11" s="5" t="s">
        <v>284</v>
      </c>
      <c r="E11" s="5" t="s">
        <v>284</v>
      </c>
      <c r="F11" s="5" t="s">
        <v>284</v>
      </c>
      <c r="G11" s="5" t="s">
        <v>284</v>
      </c>
      <c r="H11" s="5" t="s">
        <v>284</v>
      </c>
      <c r="I11" s="5" t="s">
        <v>284</v>
      </c>
      <c r="J11" s="5" t="s">
        <v>284</v>
      </c>
      <c r="K11" s="5" t="s">
        <v>284</v>
      </c>
      <c r="L11" s="5" t="s">
        <v>284</v>
      </c>
      <c r="M11" s="5" t="s">
        <v>284</v>
      </c>
      <c r="N11" s="5" t="s">
        <v>284</v>
      </c>
    </row>
    <row r="12" spans="1:14" ht="61.5" customHeight="1">
      <c r="A12" s="14">
        <v>5</v>
      </c>
      <c r="B12" s="5" t="s">
        <v>285</v>
      </c>
      <c r="C12" s="14" t="s">
        <v>191</v>
      </c>
      <c r="D12" s="14" t="s">
        <v>192</v>
      </c>
      <c r="E12" s="14" t="s">
        <v>192</v>
      </c>
      <c r="F12" s="14" t="s">
        <v>192</v>
      </c>
      <c r="G12" s="14" t="s">
        <v>192</v>
      </c>
      <c r="H12" s="14" t="s">
        <v>192</v>
      </c>
      <c r="I12" s="14" t="s">
        <v>192</v>
      </c>
      <c r="J12" s="14" t="s">
        <v>192</v>
      </c>
      <c r="K12" s="14" t="s">
        <v>192</v>
      </c>
      <c r="L12" s="14" t="s">
        <v>192</v>
      </c>
      <c r="M12" s="14" t="s">
        <v>192</v>
      </c>
      <c r="N12" s="14" t="s">
        <v>192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7">
    <mergeCell ref="M5:N5"/>
    <mergeCell ref="A4:A6"/>
    <mergeCell ref="B4:B6"/>
    <mergeCell ref="C4:C6"/>
    <mergeCell ref="D4:D6"/>
    <mergeCell ref="K5:K6"/>
    <mergeCell ref="L5:L6"/>
    <mergeCell ref="A7:N7"/>
    <mergeCell ref="J5:J6"/>
    <mergeCell ref="A3:N3"/>
    <mergeCell ref="H1:N1"/>
    <mergeCell ref="H5:H6"/>
    <mergeCell ref="I5:I6"/>
    <mergeCell ref="E5:E6"/>
    <mergeCell ref="F5:F6"/>
    <mergeCell ref="G5:G6"/>
    <mergeCell ref="E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8" width="12.375" style="29" customWidth="1"/>
    <col min="9" max="16384" width="9.125" style="29" customWidth="1"/>
  </cols>
  <sheetData>
    <row r="1" spans="6:8" ht="130.5" customHeight="1">
      <c r="F1" s="209" t="s">
        <v>206</v>
      </c>
      <c r="G1" s="209"/>
      <c r="H1" s="209"/>
    </row>
    <row r="2" ht="18.75">
      <c r="A2" s="51"/>
    </row>
    <row r="3" ht="18.75">
      <c r="A3" s="51"/>
    </row>
    <row r="4" spans="1:8" ht="18.75">
      <c r="A4" s="210" t="s">
        <v>156</v>
      </c>
      <c r="B4" s="210"/>
      <c r="C4" s="210"/>
      <c r="D4" s="210"/>
      <c r="E4" s="210"/>
      <c r="F4" s="210"/>
      <c r="G4" s="210"/>
      <c r="H4" s="210"/>
    </row>
    <row r="5" spans="1:8" ht="18.75">
      <c r="A5" s="211" t="s">
        <v>207</v>
      </c>
      <c r="B5" s="210"/>
      <c r="C5" s="210"/>
      <c r="D5" s="210"/>
      <c r="E5" s="210"/>
      <c r="F5" s="210"/>
      <c r="G5" s="210"/>
      <c r="H5" s="210"/>
    </row>
    <row r="6" spans="1:8" ht="18.75">
      <c r="A6" s="211" t="s">
        <v>204</v>
      </c>
      <c r="B6" s="210"/>
      <c r="C6" s="210"/>
      <c r="D6" s="210"/>
      <c r="E6" s="210"/>
      <c r="F6" s="210"/>
      <c r="G6" s="210"/>
      <c r="H6" s="210"/>
    </row>
    <row r="7" ht="13.5" customHeight="1">
      <c r="A7" s="51"/>
    </row>
    <row r="8" spans="1:8" ht="15.75">
      <c r="A8" s="212" t="s">
        <v>20</v>
      </c>
      <c r="B8" s="212" t="s">
        <v>158</v>
      </c>
      <c r="C8" s="212" t="s">
        <v>12</v>
      </c>
      <c r="D8" s="212" t="s">
        <v>13</v>
      </c>
      <c r="E8" s="212" t="s">
        <v>113</v>
      </c>
      <c r="F8" s="212"/>
      <c r="G8" s="212"/>
      <c r="H8" s="212"/>
    </row>
    <row r="9" spans="1:8" ht="15.75">
      <c r="A9" s="212"/>
      <c r="B9" s="212"/>
      <c r="C9" s="212"/>
      <c r="D9" s="212"/>
      <c r="E9" s="31">
        <v>2019</v>
      </c>
      <c r="F9" s="31">
        <v>2020</v>
      </c>
      <c r="G9" s="31">
        <v>2021</v>
      </c>
      <c r="H9" s="31">
        <v>2022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3" t="str">
        <f>'[1]пр к ПП5'!A10:L10</f>
        <v>Цель. Высокий уровень антикоррупционного правосознания граждан.</v>
      </c>
      <c r="B11" s="213"/>
      <c r="C11" s="213"/>
      <c r="D11" s="213"/>
      <c r="E11" s="213"/>
      <c r="F11" s="213"/>
      <c r="G11" s="213"/>
      <c r="H11" s="213"/>
    </row>
    <row r="12" spans="1:8" ht="33" customHeight="1">
      <c r="A12" s="214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2" s="214"/>
      <c r="C12" s="214"/>
      <c r="D12" s="214"/>
      <c r="E12" s="214"/>
      <c r="F12" s="214"/>
      <c r="G12" s="214"/>
      <c r="H12" s="214"/>
    </row>
    <row r="13" spans="1:8" ht="47.25">
      <c r="A13" s="107" t="s">
        <v>159</v>
      </c>
      <c r="B13" s="108" t="s">
        <v>188</v>
      </c>
      <c r="C13" s="107" t="s">
        <v>8</v>
      </c>
      <c r="D13" s="107" t="s">
        <v>161</v>
      </c>
      <c r="E13" s="31">
        <v>100</v>
      </c>
      <c r="F13" s="31">
        <v>100</v>
      </c>
      <c r="G13" s="31">
        <v>100</v>
      </c>
      <c r="H13" s="31">
        <v>100</v>
      </c>
    </row>
    <row r="14" spans="1:8" ht="31.5">
      <c r="A14" s="107" t="s">
        <v>189</v>
      </c>
      <c r="B14" s="108" t="s">
        <v>190</v>
      </c>
      <c r="C14" s="107" t="s">
        <v>191</v>
      </c>
      <c r="D14" s="107" t="s">
        <v>161</v>
      </c>
      <c r="E14" s="31" t="s">
        <v>192</v>
      </c>
      <c r="F14" s="31" t="s">
        <v>192</v>
      </c>
      <c r="G14" s="31" t="s">
        <v>192</v>
      </c>
      <c r="H14" s="31" t="s">
        <v>192</v>
      </c>
    </row>
  </sheetData>
  <sheetProtection/>
  <mergeCells count="11">
    <mergeCell ref="A12:H12"/>
    <mergeCell ref="A8:A9"/>
    <mergeCell ref="B8:B9"/>
    <mergeCell ref="C8:C9"/>
    <mergeCell ref="D8:D9"/>
    <mergeCell ref="F1:H1"/>
    <mergeCell ref="A4:H4"/>
    <mergeCell ref="A5:H5"/>
    <mergeCell ref="A6:H6"/>
    <mergeCell ref="E8:H8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0">
      <selection activeCell="J8" sqref="J8"/>
    </sheetView>
  </sheetViews>
  <sheetFormatPr defaultColWidth="9.00390625" defaultRowHeight="12.75"/>
  <cols>
    <col min="1" max="1" width="4.25390625" style="111" customWidth="1"/>
    <col min="2" max="2" width="56.75390625" style="112" customWidth="1"/>
    <col min="3" max="3" width="28.75390625" style="112" customWidth="1"/>
    <col min="4" max="5" width="8.375" style="112" customWidth="1"/>
    <col min="6" max="6" width="20.25390625" style="112" customWidth="1"/>
    <col min="7" max="7" width="6.625" style="112" customWidth="1"/>
    <col min="8" max="10" width="15.75390625" style="112" bestFit="1" customWidth="1"/>
    <col min="11" max="11" width="22.875" style="112" customWidth="1"/>
    <col min="12" max="12" width="28.00390625" style="112" customWidth="1"/>
    <col min="13" max="13" width="9.125" style="112" customWidth="1"/>
    <col min="14" max="14" width="27.375" style="112" customWidth="1"/>
    <col min="15" max="16384" width="9.125" style="112" customWidth="1"/>
  </cols>
  <sheetData>
    <row r="1" spans="11:12" ht="121.5" customHeight="1">
      <c r="K1" s="234" t="s">
        <v>205</v>
      </c>
      <c r="L1" s="234"/>
    </row>
    <row r="4" spans="1:12" ht="18.75">
      <c r="A4" s="235" t="s">
        <v>156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8.75">
      <c r="A5" s="235" t="s">
        <v>193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7" spans="1:12" ht="42.75" customHeight="1">
      <c r="A7" s="229" t="s">
        <v>20</v>
      </c>
      <c r="B7" s="229" t="s">
        <v>173</v>
      </c>
      <c r="C7" s="229" t="s">
        <v>24</v>
      </c>
      <c r="D7" s="229" t="s">
        <v>25</v>
      </c>
      <c r="E7" s="229"/>
      <c r="F7" s="229"/>
      <c r="G7" s="229"/>
      <c r="H7" s="229" t="s">
        <v>175</v>
      </c>
      <c r="I7" s="229"/>
      <c r="J7" s="229"/>
      <c r="K7" s="229"/>
      <c r="L7" s="229" t="s">
        <v>176</v>
      </c>
    </row>
    <row r="8" spans="1:12" ht="77.25" customHeight="1">
      <c r="A8" s="229"/>
      <c r="B8" s="229"/>
      <c r="C8" s="229"/>
      <c r="D8" s="107" t="s">
        <v>24</v>
      </c>
      <c r="E8" s="107" t="s">
        <v>27</v>
      </c>
      <c r="F8" s="107" t="s">
        <v>28</v>
      </c>
      <c r="G8" s="107" t="s">
        <v>29</v>
      </c>
      <c r="H8" s="107">
        <v>2020</v>
      </c>
      <c r="I8" s="107">
        <v>2021</v>
      </c>
      <c r="J8" s="107">
        <v>2022</v>
      </c>
      <c r="K8" s="107" t="s">
        <v>82</v>
      </c>
      <c r="L8" s="229"/>
    </row>
    <row r="9" spans="1:12" ht="18.7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</row>
    <row r="10" spans="1:12" s="113" customFormat="1" ht="18.75">
      <c r="A10" s="233" t="s">
        <v>194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s="113" customFormat="1" ht="30" customHeight="1">
      <c r="A11" s="228" t="s">
        <v>195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2" ht="99" customHeight="1">
      <c r="A12" s="125">
        <v>1</v>
      </c>
      <c r="B12" s="108" t="s">
        <v>196</v>
      </c>
      <c r="C12" s="30" t="s">
        <v>144</v>
      </c>
      <c r="D12" s="31">
        <v>241</v>
      </c>
      <c r="E12" s="114" t="s">
        <v>43</v>
      </c>
      <c r="F12" s="114" t="s">
        <v>43</v>
      </c>
      <c r="G12" s="114" t="s">
        <v>43</v>
      </c>
      <c r="H12" s="115">
        <v>0</v>
      </c>
      <c r="I12" s="115">
        <f>H12</f>
        <v>0</v>
      </c>
      <c r="J12" s="115">
        <f>I12</f>
        <v>0</v>
      </c>
      <c r="K12" s="115">
        <f aca="true" t="shared" si="0" ref="K12:K17">H12+I12+J12</f>
        <v>0</v>
      </c>
      <c r="L12" s="131" t="s">
        <v>229</v>
      </c>
    </row>
    <row r="13" spans="1:12" ht="76.5">
      <c r="A13" s="125">
        <v>2</v>
      </c>
      <c r="B13" s="108" t="s">
        <v>197</v>
      </c>
      <c r="C13" s="30" t="s">
        <v>144</v>
      </c>
      <c r="D13" s="31">
        <v>241</v>
      </c>
      <c r="E13" s="114" t="s">
        <v>43</v>
      </c>
      <c r="F13" s="114" t="s">
        <v>43</v>
      </c>
      <c r="G13" s="114" t="s">
        <v>43</v>
      </c>
      <c r="H13" s="115">
        <v>0</v>
      </c>
      <c r="I13" s="115">
        <f aca="true" t="shared" si="1" ref="I13:J17">H13</f>
        <v>0</v>
      </c>
      <c r="J13" s="115">
        <f t="shared" si="1"/>
        <v>0</v>
      </c>
      <c r="K13" s="115">
        <f t="shared" si="0"/>
        <v>0</v>
      </c>
      <c r="L13" s="131" t="s">
        <v>230</v>
      </c>
    </row>
    <row r="14" spans="1:12" ht="89.25">
      <c r="A14" s="125">
        <v>3</v>
      </c>
      <c r="B14" s="108" t="s">
        <v>198</v>
      </c>
      <c r="C14" s="30" t="s">
        <v>144</v>
      </c>
      <c r="D14" s="31">
        <v>241</v>
      </c>
      <c r="E14" s="114" t="s">
        <v>43</v>
      </c>
      <c r="F14" s="114" t="s">
        <v>43</v>
      </c>
      <c r="G14" s="114" t="s">
        <v>43</v>
      </c>
      <c r="H14" s="115">
        <v>0</v>
      </c>
      <c r="I14" s="115">
        <f t="shared" si="1"/>
        <v>0</v>
      </c>
      <c r="J14" s="115">
        <f t="shared" si="1"/>
        <v>0</v>
      </c>
      <c r="K14" s="115">
        <f t="shared" si="0"/>
        <v>0</v>
      </c>
      <c r="L14" s="131" t="s">
        <v>231</v>
      </c>
    </row>
    <row r="15" spans="1:12" ht="63.75">
      <c r="A15" s="125">
        <v>4</v>
      </c>
      <c r="B15" s="108" t="s">
        <v>199</v>
      </c>
      <c r="C15" s="30" t="s">
        <v>144</v>
      </c>
      <c r="D15" s="31">
        <v>241</v>
      </c>
      <c r="E15" s="114" t="s">
        <v>43</v>
      </c>
      <c r="F15" s="114" t="s">
        <v>43</v>
      </c>
      <c r="G15" s="114" t="s">
        <v>43</v>
      </c>
      <c r="H15" s="115">
        <v>0</v>
      </c>
      <c r="I15" s="115">
        <f t="shared" si="1"/>
        <v>0</v>
      </c>
      <c r="J15" s="115">
        <f t="shared" si="1"/>
        <v>0</v>
      </c>
      <c r="K15" s="115">
        <f t="shared" si="0"/>
        <v>0</v>
      </c>
      <c r="L15" s="131" t="s">
        <v>232</v>
      </c>
    </row>
    <row r="16" spans="1:12" ht="38.25">
      <c r="A16" s="125">
        <v>5</v>
      </c>
      <c r="B16" s="108" t="s">
        <v>200</v>
      </c>
      <c r="C16" s="30" t="s">
        <v>144</v>
      </c>
      <c r="D16" s="31">
        <v>241</v>
      </c>
      <c r="E16" s="114" t="s">
        <v>43</v>
      </c>
      <c r="F16" s="114" t="s">
        <v>43</v>
      </c>
      <c r="G16" s="114" t="s">
        <v>43</v>
      </c>
      <c r="H16" s="115">
        <v>0</v>
      </c>
      <c r="I16" s="115">
        <f t="shared" si="1"/>
        <v>0</v>
      </c>
      <c r="J16" s="115">
        <f t="shared" si="1"/>
        <v>0</v>
      </c>
      <c r="K16" s="115">
        <f t="shared" si="0"/>
        <v>0</v>
      </c>
      <c r="L16" s="131" t="s">
        <v>233</v>
      </c>
    </row>
    <row r="17" spans="1:12" ht="89.25">
      <c r="A17" s="125">
        <v>6</v>
      </c>
      <c r="B17" s="108" t="s">
        <v>201</v>
      </c>
      <c r="C17" s="30" t="s">
        <v>144</v>
      </c>
      <c r="D17" s="31">
        <v>241</v>
      </c>
      <c r="E17" s="114" t="s">
        <v>43</v>
      </c>
      <c r="F17" s="114" t="s">
        <v>43</v>
      </c>
      <c r="G17" s="114" t="s">
        <v>43</v>
      </c>
      <c r="H17" s="115">
        <v>0</v>
      </c>
      <c r="I17" s="115">
        <f t="shared" si="1"/>
        <v>0</v>
      </c>
      <c r="J17" s="115">
        <f t="shared" si="1"/>
        <v>0</v>
      </c>
      <c r="K17" s="115">
        <f t="shared" si="0"/>
        <v>0</v>
      </c>
      <c r="L17" s="131" t="s">
        <v>234</v>
      </c>
    </row>
    <row r="18" spans="1:12" s="120" customFormat="1" ht="18.75">
      <c r="A18" s="119"/>
      <c r="B18" s="63" t="s">
        <v>120</v>
      </c>
      <c r="C18" s="119" t="s">
        <v>43</v>
      </c>
      <c r="D18" s="119" t="s">
        <v>43</v>
      </c>
      <c r="E18" s="119" t="s">
        <v>43</v>
      </c>
      <c r="F18" s="119" t="s">
        <v>43</v>
      </c>
      <c r="G18" s="119" t="s">
        <v>43</v>
      </c>
      <c r="H18" s="126">
        <f>SUM(H12:H17)</f>
        <v>0</v>
      </c>
      <c r="I18" s="126">
        <f>SUM(I12:I17)</f>
        <v>0</v>
      </c>
      <c r="J18" s="126">
        <f>SUM(J12:J17)</f>
        <v>0</v>
      </c>
      <c r="K18" s="126">
        <f>SUM(K12:K17)</f>
        <v>0</v>
      </c>
      <c r="L18" s="119" t="s">
        <v>43</v>
      </c>
    </row>
    <row r="19" s="122" customFormat="1" ht="18.75">
      <c r="A19" s="121"/>
    </row>
    <row r="23" spans="8:11" ht="18.75">
      <c r="H23" s="123"/>
      <c r="I23" s="123"/>
      <c r="J23" s="123"/>
      <c r="K23" s="123"/>
    </row>
    <row r="24" spans="8:11" ht="18.75">
      <c r="H24" s="123"/>
      <c r="I24" s="123"/>
      <c r="J24" s="123"/>
      <c r="K24" s="123"/>
    </row>
    <row r="25" spans="8:11" ht="18.75">
      <c r="H25" s="123"/>
      <c r="I25" s="123"/>
      <c r="J25" s="123"/>
      <c r="K25" s="123"/>
    </row>
    <row r="26" spans="8:11" ht="18.75">
      <c r="H26" s="123"/>
      <c r="I26" s="123"/>
      <c r="J26" s="123"/>
      <c r="K26" s="123"/>
    </row>
    <row r="27" spans="8:11" ht="18.75">
      <c r="H27" s="124"/>
      <c r="I27" s="124"/>
      <c r="J27" s="124"/>
      <c r="K27" s="124"/>
    </row>
    <row r="28" spans="8:11" ht="18.75">
      <c r="H28" s="123"/>
      <c r="I28" s="123"/>
      <c r="J28" s="123"/>
      <c r="K28" s="123"/>
    </row>
    <row r="29" spans="8:11" ht="18.75">
      <c r="H29" s="123"/>
      <c r="I29" s="123"/>
      <c r="J29" s="123"/>
      <c r="K29" s="123"/>
    </row>
    <row r="30" spans="8:11" ht="18.75">
      <c r="H30" s="123"/>
      <c r="I30" s="123"/>
      <c r="J30" s="123"/>
      <c r="K30" s="123"/>
    </row>
  </sheetData>
  <sheetProtection/>
  <mergeCells count="11">
    <mergeCell ref="K1:L1"/>
    <mergeCell ref="A4:L4"/>
    <mergeCell ref="A5:L5"/>
    <mergeCell ref="A7:A8"/>
    <mergeCell ref="B7:B8"/>
    <mergeCell ref="C7:C8"/>
    <mergeCell ref="D7:G7"/>
    <mergeCell ref="H7:K7"/>
    <mergeCell ref="L7:L8"/>
    <mergeCell ref="A10:L10"/>
    <mergeCell ref="A11:L11"/>
  </mergeCells>
  <printOptions/>
  <pageMargins left="0.7874015748031497" right="0.7874015748031497" top="1.1811023622047245" bottom="0.3937007874015748" header="0.31496062992125984" footer="0.31496062992125984"/>
  <pageSetup fitToHeight="0" fitToWidth="1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0"/>
  <sheetViews>
    <sheetView view="pageBreakPreview" zoomScale="85" zoomScaleSheetLayoutView="85" zoomScalePageLayoutView="0" workbookViewId="0" topLeftCell="A19">
      <selection activeCell="C30" sqref="C30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141</v>
      </c>
      <c r="F1" s="36"/>
    </row>
    <row r="2" spans="3:6" ht="48.75" customHeight="1">
      <c r="C2" s="33"/>
      <c r="D2" s="245" t="s">
        <v>228</v>
      </c>
      <c r="E2" s="245"/>
      <c r="F2" s="36"/>
    </row>
    <row r="3" spans="3:6" ht="18.75">
      <c r="C3" s="33"/>
      <c r="D3" s="36"/>
      <c r="E3" s="36"/>
      <c r="F3" s="36"/>
    </row>
    <row r="4" spans="3:6" ht="18.75">
      <c r="C4" s="33"/>
      <c r="D4" s="36"/>
      <c r="E4" s="36"/>
      <c r="F4" s="36"/>
    </row>
    <row r="5" spans="3:6" ht="18.75">
      <c r="C5" s="33"/>
      <c r="D5" s="36"/>
      <c r="E5" s="36"/>
      <c r="F5" s="36"/>
    </row>
    <row r="6" spans="1:4" ht="18.75">
      <c r="A6" s="32"/>
      <c r="D6" s="36"/>
    </row>
    <row r="7" spans="1:5" ht="18.75">
      <c r="A7" s="210" t="s">
        <v>91</v>
      </c>
      <c r="B7" s="210"/>
      <c r="C7" s="210"/>
      <c r="D7" s="210"/>
      <c r="E7" s="210"/>
    </row>
    <row r="8" spans="1:5" ht="18.75">
      <c r="A8" s="210" t="s">
        <v>90</v>
      </c>
      <c r="B8" s="210"/>
      <c r="C8" s="210"/>
      <c r="D8" s="210"/>
      <c r="E8" s="210"/>
    </row>
    <row r="9" spans="1:5" ht="18.75">
      <c r="A9" s="210" t="s">
        <v>89</v>
      </c>
      <c r="B9" s="210"/>
      <c r="C9" s="210"/>
      <c r="D9" s="210"/>
      <c r="E9" s="210"/>
    </row>
    <row r="10" spans="1:5" ht="18.75">
      <c r="A10" s="210" t="s">
        <v>88</v>
      </c>
      <c r="B10" s="210"/>
      <c r="C10" s="210"/>
      <c r="D10" s="210"/>
      <c r="E10" s="210"/>
    </row>
    <row r="11" spans="1:5" ht="18.75">
      <c r="A11" s="210" t="s">
        <v>87</v>
      </c>
      <c r="B11" s="210"/>
      <c r="C11" s="210"/>
      <c r="D11" s="210"/>
      <c r="E11" s="210"/>
    </row>
    <row r="12" ht="18.75">
      <c r="A12" s="32"/>
    </row>
    <row r="13" spans="1:5" ht="63">
      <c r="A13" s="31" t="s">
        <v>20</v>
      </c>
      <c r="B13" s="31" t="s">
        <v>86</v>
      </c>
      <c r="C13" s="31" t="s">
        <v>85</v>
      </c>
      <c r="D13" s="31" t="s">
        <v>84</v>
      </c>
      <c r="E13" s="31" t="s">
        <v>83</v>
      </c>
    </row>
    <row r="14" spans="1:5" ht="15.75">
      <c r="A14" s="31">
        <v>1</v>
      </c>
      <c r="B14" s="31">
        <v>2</v>
      </c>
      <c r="C14" s="31">
        <v>3</v>
      </c>
      <c r="D14" s="31">
        <v>4</v>
      </c>
      <c r="E14" s="31">
        <v>5</v>
      </c>
    </row>
    <row r="15" spans="1:5" ht="47.25" customHeight="1">
      <c r="A15" s="30"/>
      <c r="B15" s="212" t="s">
        <v>111</v>
      </c>
      <c r="C15" s="212"/>
      <c r="D15" s="212"/>
      <c r="E15" s="212"/>
    </row>
    <row r="16" spans="1:5" ht="39.75" customHeight="1">
      <c r="A16" s="30"/>
      <c r="B16" s="212" t="s">
        <v>112</v>
      </c>
      <c r="C16" s="212"/>
      <c r="D16" s="212"/>
      <c r="E16" s="212"/>
    </row>
    <row r="17" spans="1:5" ht="57.75" customHeight="1">
      <c r="A17" s="30"/>
      <c r="B17" s="242" t="s">
        <v>110</v>
      </c>
      <c r="C17" s="243"/>
      <c r="D17" s="243"/>
      <c r="E17" s="244"/>
    </row>
    <row r="18" spans="1:5" ht="78.75">
      <c r="A18" s="30"/>
      <c r="B18" s="82" t="s">
        <v>108</v>
      </c>
      <c r="C18" s="31" t="s">
        <v>93</v>
      </c>
      <c r="D18" s="31" t="s">
        <v>30</v>
      </c>
      <c r="E18" s="31" t="s">
        <v>92</v>
      </c>
    </row>
    <row r="19" spans="1:5" ht="15.75">
      <c r="A19" s="127">
        <v>4</v>
      </c>
      <c r="B19" s="239" t="s">
        <v>208</v>
      </c>
      <c r="C19" s="240"/>
      <c r="D19" s="240"/>
      <c r="E19" s="241"/>
    </row>
    <row r="20" spans="1:5" ht="15.75">
      <c r="A20" s="217" t="s">
        <v>209</v>
      </c>
      <c r="B20" s="236" t="s">
        <v>210</v>
      </c>
      <c r="C20" s="237"/>
      <c r="D20" s="237"/>
      <c r="E20" s="238"/>
    </row>
    <row r="21" spans="1:5" ht="15.75">
      <c r="A21" s="219"/>
      <c r="B21" s="236" t="s">
        <v>211</v>
      </c>
      <c r="C21" s="237"/>
      <c r="D21" s="237"/>
      <c r="E21" s="238"/>
    </row>
    <row r="22" spans="1:5" ht="94.5">
      <c r="A22" s="31" t="s">
        <v>212</v>
      </c>
      <c r="B22" s="30" t="s">
        <v>213</v>
      </c>
      <c r="C22" s="30" t="s">
        <v>276</v>
      </c>
      <c r="D22" s="31" t="s">
        <v>144</v>
      </c>
      <c r="E22" s="31" t="s">
        <v>214</v>
      </c>
    </row>
    <row r="23" spans="1:5" ht="78.75">
      <c r="A23" s="128" t="s">
        <v>215</v>
      </c>
      <c r="B23" s="30" t="s">
        <v>213</v>
      </c>
      <c r="C23" s="129" t="s">
        <v>277</v>
      </c>
      <c r="D23" s="31" t="s">
        <v>144</v>
      </c>
      <c r="E23" s="31" t="s">
        <v>216</v>
      </c>
    </row>
    <row r="24" spans="1:5" ht="94.5">
      <c r="A24" s="128" t="s">
        <v>217</v>
      </c>
      <c r="B24" s="30" t="s">
        <v>213</v>
      </c>
      <c r="C24" s="129" t="s">
        <v>218</v>
      </c>
      <c r="D24" s="31" t="s">
        <v>144</v>
      </c>
      <c r="E24" s="130" t="s">
        <v>219</v>
      </c>
    </row>
    <row r="25" spans="1:5" ht="94.5">
      <c r="A25" s="128" t="s">
        <v>220</v>
      </c>
      <c r="B25" s="30" t="s">
        <v>213</v>
      </c>
      <c r="C25" s="30" t="s">
        <v>221</v>
      </c>
      <c r="D25" s="31" t="s">
        <v>144</v>
      </c>
      <c r="E25" s="31" t="s">
        <v>214</v>
      </c>
    </row>
    <row r="26" spans="1:5" ht="78.75">
      <c r="A26" s="128" t="s">
        <v>222</v>
      </c>
      <c r="B26" s="30" t="s">
        <v>213</v>
      </c>
      <c r="C26" s="129" t="s">
        <v>223</v>
      </c>
      <c r="D26" s="31" t="s">
        <v>144</v>
      </c>
      <c r="E26" s="31" t="s">
        <v>216</v>
      </c>
    </row>
    <row r="27" spans="1:5" ht="15.75">
      <c r="A27" s="217" t="s">
        <v>224</v>
      </c>
      <c r="B27" s="236" t="s">
        <v>225</v>
      </c>
      <c r="C27" s="237"/>
      <c r="D27" s="237"/>
      <c r="E27" s="238"/>
    </row>
    <row r="28" spans="1:5" ht="15.75">
      <c r="A28" s="219"/>
      <c r="B28" s="236" t="s">
        <v>226</v>
      </c>
      <c r="C28" s="237"/>
      <c r="D28" s="237"/>
      <c r="E28" s="238"/>
    </row>
    <row r="29" spans="1:5" ht="78.75">
      <c r="A29" s="31" t="s">
        <v>212</v>
      </c>
      <c r="B29" s="30" t="s">
        <v>227</v>
      </c>
      <c r="C29" s="30" t="s">
        <v>256</v>
      </c>
      <c r="D29" s="31" t="s">
        <v>144</v>
      </c>
      <c r="E29" s="31" t="s">
        <v>219</v>
      </c>
    </row>
    <row r="30" spans="1:5" ht="110.25">
      <c r="A30" s="31" t="s">
        <v>212</v>
      </c>
      <c r="B30" s="30" t="s">
        <v>257</v>
      </c>
      <c r="C30" s="30" t="s">
        <v>278</v>
      </c>
      <c r="D30" s="31" t="s">
        <v>144</v>
      </c>
      <c r="E30" s="31" t="s">
        <v>279</v>
      </c>
    </row>
  </sheetData>
  <sheetProtection/>
  <mergeCells count="16">
    <mergeCell ref="B17:E17"/>
    <mergeCell ref="A10:E10"/>
    <mergeCell ref="A11:E11"/>
    <mergeCell ref="B15:E15"/>
    <mergeCell ref="B16:E16"/>
    <mergeCell ref="D2:E2"/>
    <mergeCell ref="A7:E7"/>
    <mergeCell ref="A8:E8"/>
    <mergeCell ref="A9:E9"/>
    <mergeCell ref="A27:A28"/>
    <mergeCell ref="B27:E27"/>
    <mergeCell ref="B28:E28"/>
    <mergeCell ref="B19:E19"/>
    <mergeCell ref="A20:A21"/>
    <mergeCell ref="B20:E20"/>
    <mergeCell ref="B21:E21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75" zoomScaleNormal="55" zoomScaleSheetLayoutView="75" zoomScalePageLayoutView="0" workbookViewId="0" topLeftCell="A1">
      <pane xSplit="8" ySplit="7" topLeftCell="I20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24" sqref="I24"/>
    </sheetView>
  </sheetViews>
  <sheetFormatPr defaultColWidth="9.00390625" defaultRowHeight="12.75"/>
  <cols>
    <col min="1" max="1" width="9.125" style="78" customWidth="1"/>
    <col min="2" max="2" width="25.125" style="78" customWidth="1"/>
    <col min="3" max="3" width="28.375" style="78" customWidth="1"/>
    <col min="4" max="4" width="34.625" style="92" customWidth="1"/>
    <col min="5" max="5" width="13.375" style="78" customWidth="1"/>
    <col min="6" max="6" width="12.625" style="78" customWidth="1"/>
    <col min="7" max="7" width="16.75390625" style="78" customWidth="1"/>
    <col min="8" max="8" width="13.25390625" style="78" customWidth="1"/>
    <col min="9" max="9" width="19.375" style="78" customWidth="1"/>
    <col min="10" max="10" width="18.00390625" style="78" customWidth="1"/>
    <col min="11" max="11" width="17.875" style="78" customWidth="1"/>
    <col min="12" max="12" width="19.875" style="78" customWidth="1"/>
    <col min="13" max="16384" width="9.125" style="78" customWidth="1"/>
  </cols>
  <sheetData>
    <row r="1" spans="1:12" ht="72.75" customHeight="1">
      <c r="A1" s="22" t="s">
        <v>22</v>
      </c>
      <c r="C1" s="91"/>
      <c r="E1" s="91"/>
      <c r="F1" s="91"/>
      <c r="G1" s="91"/>
      <c r="H1" s="91"/>
      <c r="I1" s="188" t="s">
        <v>154</v>
      </c>
      <c r="J1" s="263"/>
      <c r="K1" s="263"/>
      <c r="L1" s="263"/>
    </row>
    <row r="2" spans="1:12" ht="18.75">
      <c r="A2" s="22"/>
      <c r="C2" s="91"/>
      <c r="E2" s="91"/>
      <c r="F2" s="91"/>
      <c r="G2" s="91"/>
      <c r="H2" s="91"/>
      <c r="I2" s="49"/>
      <c r="J2" s="48"/>
      <c r="K2" s="48"/>
      <c r="L2" s="48"/>
    </row>
    <row r="3" ht="18.75">
      <c r="B3" s="23"/>
    </row>
    <row r="4" spans="2:12" ht="44.25" customHeight="1">
      <c r="B4" s="256" t="s">
        <v>109</v>
      </c>
      <c r="C4" s="257"/>
      <c r="D4" s="257"/>
      <c r="E4" s="257"/>
      <c r="F4" s="257"/>
      <c r="G4" s="258"/>
      <c r="H4" s="258"/>
      <c r="I4" s="258"/>
      <c r="J4" s="258"/>
      <c r="K4" s="258"/>
      <c r="L4" s="258"/>
    </row>
    <row r="5" ht="18.75">
      <c r="B5" s="24"/>
    </row>
    <row r="6" spans="1:12" ht="31.5" customHeight="1">
      <c r="A6" s="254" t="s">
        <v>20</v>
      </c>
      <c r="B6" s="247" t="s">
        <v>41</v>
      </c>
      <c r="C6" s="247" t="s">
        <v>48</v>
      </c>
      <c r="D6" s="247" t="s">
        <v>49</v>
      </c>
      <c r="E6" s="259" t="s">
        <v>25</v>
      </c>
      <c r="F6" s="259"/>
      <c r="G6" s="259"/>
      <c r="H6" s="259"/>
      <c r="I6" s="19">
        <v>2020</v>
      </c>
      <c r="J6" s="19">
        <v>2021</v>
      </c>
      <c r="K6" s="19">
        <v>2022</v>
      </c>
      <c r="L6" s="260" t="s">
        <v>82</v>
      </c>
    </row>
    <row r="7" spans="1:12" ht="31.5" customHeight="1">
      <c r="A7" s="255"/>
      <c r="B7" s="247"/>
      <c r="C7" s="247"/>
      <c r="D7" s="247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155</v>
      </c>
      <c r="J7" s="19" t="s">
        <v>155</v>
      </c>
      <c r="K7" s="19" t="s">
        <v>155</v>
      </c>
      <c r="L7" s="262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47.25">
      <c r="A9" s="251">
        <v>1</v>
      </c>
      <c r="B9" s="265" t="s">
        <v>42</v>
      </c>
      <c r="C9" s="265" t="s">
        <v>152</v>
      </c>
      <c r="D9" s="87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</f>
        <v>479819.111</v>
      </c>
      <c r="J9" s="60">
        <f>J13+J16+J19+J22+J25</f>
        <v>478032.778622</v>
      </c>
      <c r="K9" s="60">
        <f>K13+K16+K19+K22+K25</f>
        <v>475799.12262200005</v>
      </c>
      <c r="L9" s="88">
        <f aca="true" t="shared" si="0" ref="L9:L21">I9+J9+K9</f>
        <v>1433651.012244</v>
      </c>
    </row>
    <row r="10" spans="1:12" ht="15.75">
      <c r="A10" s="252"/>
      <c r="B10" s="265"/>
      <c r="C10" s="265"/>
      <c r="D10" s="93" t="s">
        <v>143</v>
      </c>
      <c r="E10" s="89"/>
      <c r="F10" s="89"/>
      <c r="G10" s="89"/>
      <c r="H10" s="89"/>
      <c r="I10" s="94"/>
      <c r="J10" s="94"/>
      <c r="K10" s="94"/>
      <c r="L10" s="90"/>
    </row>
    <row r="11" spans="1:12" ht="31.5">
      <c r="A11" s="252"/>
      <c r="B11" s="265"/>
      <c r="C11" s="265"/>
      <c r="D11" s="93" t="s">
        <v>144</v>
      </c>
      <c r="E11" s="89">
        <v>241</v>
      </c>
      <c r="F11" s="89"/>
      <c r="G11" s="89"/>
      <c r="H11" s="89"/>
      <c r="I11" s="94">
        <f>I24+I27</f>
        <v>121276.219</v>
      </c>
      <c r="J11" s="94">
        <f>J24+J27</f>
        <v>120077.318622</v>
      </c>
      <c r="K11" s="94">
        <f>K24+K27</f>
        <v>120056.41862200001</v>
      </c>
      <c r="L11" s="90">
        <f t="shared" si="0"/>
        <v>361409.956244</v>
      </c>
    </row>
    <row r="12" spans="1:12" ht="47.25">
      <c r="A12" s="253"/>
      <c r="B12" s="265"/>
      <c r="C12" s="265"/>
      <c r="D12" s="93" t="s">
        <v>30</v>
      </c>
      <c r="E12" s="89">
        <v>240</v>
      </c>
      <c r="F12" s="89" t="s">
        <v>43</v>
      </c>
      <c r="G12" s="89" t="s">
        <v>43</v>
      </c>
      <c r="H12" s="89" t="s">
        <v>43</v>
      </c>
      <c r="I12" s="94">
        <f>I15+I18+I21</f>
        <v>358542.892</v>
      </c>
      <c r="J12" s="94">
        <f>J15+J18+J21</f>
        <v>357955.46</v>
      </c>
      <c r="K12" s="94">
        <f>K15+K18+K21</f>
        <v>355742.704</v>
      </c>
      <c r="L12" s="90">
        <f t="shared" si="0"/>
        <v>1072241.0559999999</v>
      </c>
    </row>
    <row r="13" spans="1:12" ht="63">
      <c r="A13" s="248">
        <v>2</v>
      </c>
      <c r="B13" s="247" t="s">
        <v>44</v>
      </c>
      <c r="C13" s="247" t="s">
        <v>50</v>
      </c>
      <c r="D13" s="86" t="s">
        <v>145</v>
      </c>
      <c r="E13" s="84" t="s">
        <v>43</v>
      </c>
      <c r="F13" s="84" t="s">
        <v>43</v>
      </c>
      <c r="G13" s="84" t="s">
        <v>43</v>
      </c>
      <c r="H13" s="84" t="s">
        <v>43</v>
      </c>
      <c r="I13" s="95">
        <f>I15</f>
        <v>314627.306</v>
      </c>
      <c r="J13" s="95">
        <f>J15</f>
        <v>314039.874</v>
      </c>
      <c r="K13" s="95">
        <f>K15</f>
        <v>311827.118</v>
      </c>
      <c r="L13" s="85">
        <f t="shared" si="0"/>
        <v>940494.298</v>
      </c>
    </row>
    <row r="14" spans="1:12" ht="15.75">
      <c r="A14" s="249"/>
      <c r="B14" s="247"/>
      <c r="C14" s="247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50"/>
      <c r="B15" s="247"/>
      <c r="C15" s="247"/>
      <c r="D15" s="83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314627.306</v>
      </c>
      <c r="J15" s="45">
        <f>'Пр.2 к 1ПП'!I19</f>
        <v>314039.874</v>
      </c>
      <c r="K15" s="45">
        <f>'Пр.2 к 1ПП'!J19</f>
        <v>311827.118</v>
      </c>
      <c r="L15" s="46">
        <f t="shared" si="0"/>
        <v>940494.298</v>
      </c>
    </row>
    <row r="16" spans="1:12" ht="63">
      <c r="A16" s="248">
        <v>3</v>
      </c>
      <c r="B16" s="260" t="s">
        <v>46</v>
      </c>
      <c r="C16" s="247" t="s">
        <v>58</v>
      </c>
      <c r="D16" s="86" t="s">
        <v>145</v>
      </c>
      <c r="E16" s="84">
        <v>240</v>
      </c>
      <c r="F16" s="84" t="s">
        <v>43</v>
      </c>
      <c r="G16" s="84" t="s">
        <v>43</v>
      </c>
      <c r="H16" s="84" t="s">
        <v>43</v>
      </c>
      <c r="I16" s="95">
        <f>I18</f>
        <v>20000</v>
      </c>
      <c r="J16" s="95">
        <f>J18</f>
        <v>20000</v>
      </c>
      <c r="K16" s="95">
        <f>K18</f>
        <v>20000</v>
      </c>
      <c r="L16" s="85">
        <f t="shared" si="0"/>
        <v>60000</v>
      </c>
    </row>
    <row r="17" spans="1:12" ht="15.75">
      <c r="A17" s="249"/>
      <c r="B17" s="261"/>
      <c r="C17" s="247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47.25">
      <c r="A18" s="250"/>
      <c r="B18" s="262"/>
      <c r="C18" s="247"/>
      <c r="D18" s="83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63">
      <c r="A19" s="246">
        <v>4</v>
      </c>
      <c r="B19" s="247" t="s">
        <v>47</v>
      </c>
      <c r="C19" s="247" t="s">
        <v>151</v>
      </c>
      <c r="D19" s="86" t="s">
        <v>145</v>
      </c>
      <c r="E19" s="84">
        <v>240</v>
      </c>
      <c r="F19" s="84" t="s">
        <v>43</v>
      </c>
      <c r="G19" s="84" t="s">
        <v>43</v>
      </c>
      <c r="H19" s="84" t="s">
        <v>43</v>
      </c>
      <c r="I19" s="95">
        <f>I21</f>
        <v>23915.585999999996</v>
      </c>
      <c r="J19" s="95">
        <f>J21</f>
        <v>23915.585999999996</v>
      </c>
      <c r="K19" s="95">
        <f>K21</f>
        <v>23915.585999999996</v>
      </c>
      <c r="L19" s="85">
        <f t="shared" si="0"/>
        <v>71746.75799999999</v>
      </c>
    </row>
    <row r="20" spans="1:12" ht="15.75">
      <c r="A20" s="246"/>
      <c r="B20" s="247"/>
      <c r="C20" s="247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47.25">
      <c r="A21" s="246"/>
      <c r="B21" s="247"/>
      <c r="C21" s="247"/>
      <c r="D21" s="83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3ПП'!H20</f>
        <v>23915.585999999996</v>
      </c>
      <c r="J21" s="45">
        <f>'Пр.2 к 3ПП'!I20</f>
        <v>23915.585999999996</v>
      </c>
      <c r="K21" s="45">
        <f>'Пр.2 к 3ПП'!J20</f>
        <v>23915.585999999996</v>
      </c>
      <c r="L21" s="46">
        <f t="shared" si="0"/>
        <v>71746.75799999999</v>
      </c>
    </row>
    <row r="22" spans="1:12" ht="63">
      <c r="A22" s="246">
        <v>5</v>
      </c>
      <c r="B22" s="260" t="s">
        <v>146</v>
      </c>
      <c r="C22" s="247" t="s">
        <v>253</v>
      </c>
      <c r="D22" s="86" t="s">
        <v>145</v>
      </c>
      <c r="E22" s="84">
        <v>240</v>
      </c>
      <c r="F22" s="84" t="s">
        <v>43</v>
      </c>
      <c r="G22" s="84" t="s">
        <v>43</v>
      </c>
      <c r="H22" s="84" t="s">
        <v>43</v>
      </c>
      <c r="I22" s="95">
        <f>I24</f>
        <v>121276.219</v>
      </c>
      <c r="J22" s="95">
        <f>J24</f>
        <v>120077.318622</v>
      </c>
      <c r="K22" s="95">
        <f>K24</f>
        <v>120056.41862200001</v>
      </c>
      <c r="L22" s="85">
        <f>I22+J22+K22</f>
        <v>361409.956244</v>
      </c>
    </row>
    <row r="23" spans="1:12" ht="15.75">
      <c r="A23" s="246"/>
      <c r="B23" s="261"/>
      <c r="C23" s="247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31.5">
      <c r="A24" s="246"/>
      <c r="B24" s="262"/>
      <c r="C24" s="247"/>
      <c r="D24" s="83" t="s">
        <v>144</v>
      </c>
      <c r="E24" s="44">
        <v>240</v>
      </c>
      <c r="F24" s="44" t="s">
        <v>43</v>
      </c>
      <c r="G24" s="44" t="s">
        <v>43</v>
      </c>
      <c r="H24" s="44" t="s">
        <v>43</v>
      </c>
      <c r="I24" s="45">
        <v>121276.219</v>
      </c>
      <c r="J24" s="45">
        <f>'пр 2 к 4 пп'!I49</f>
        <v>120077.318622</v>
      </c>
      <c r="K24" s="45">
        <f>'пр 2 к 4 пп'!J49</f>
        <v>120056.41862200001</v>
      </c>
      <c r="L24" s="46">
        <f>I24+J24+K24</f>
        <v>361409.956244</v>
      </c>
    </row>
    <row r="25" spans="1:12" ht="63">
      <c r="A25" s="246">
        <v>6</v>
      </c>
      <c r="B25" s="247" t="s">
        <v>147</v>
      </c>
      <c r="C25" s="247" t="s">
        <v>254</v>
      </c>
      <c r="D25" s="86" t="s">
        <v>145</v>
      </c>
      <c r="E25" s="84">
        <v>240</v>
      </c>
      <c r="F25" s="84" t="s">
        <v>43</v>
      </c>
      <c r="G25" s="84" t="s">
        <v>43</v>
      </c>
      <c r="H25" s="84" t="s">
        <v>43</v>
      </c>
      <c r="I25" s="95">
        <f>I27</f>
        <v>0</v>
      </c>
      <c r="J25" s="95">
        <f>J27</f>
        <v>0</v>
      </c>
      <c r="K25" s="95">
        <f>K27</f>
        <v>0</v>
      </c>
      <c r="L25" s="85">
        <f>I25+J25+K25</f>
        <v>0</v>
      </c>
    </row>
    <row r="26" spans="1:12" ht="15.75">
      <c r="A26" s="246"/>
      <c r="B26" s="247"/>
      <c r="C26" s="247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31.5">
      <c r="A27" s="246"/>
      <c r="B27" s="247"/>
      <c r="C27" s="247"/>
      <c r="D27" s="83" t="s">
        <v>144</v>
      </c>
      <c r="E27" s="44">
        <v>240</v>
      </c>
      <c r="F27" s="44" t="s">
        <v>43</v>
      </c>
      <c r="G27" s="44" t="s">
        <v>43</v>
      </c>
      <c r="H27" s="44" t="s">
        <v>43</v>
      </c>
      <c r="I27" s="45">
        <f>'пр 2 к 5 пп'!H18</f>
        <v>0</v>
      </c>
      <c r="J27" s="45">
        <f>'пр 2 к 5 пп'!I18</f>
        <v>0</v>
      </c>
      <c r="K27" s="45">
        <f>'пр 2 к 5 пп'!J18</f>
        <v>0</v>
      </c>
      <c r="L27" s="46">
        <f>I27+J27+K27</f>
        <v>0</v>
      </c>
    </row>
    <row r="34" spans="2:9" ht="15.75">
      <c r="B34" s="264"/>
      <c r="C34" s="264"/>
      <c r="I34" s="28"/>
    </row>
  </sheetData>
  <sheetProtection/>
  <mergeCells count="27">
    <mergeCell ref="I1:L1"/>
    <mergeCell ref="B34:C34"/>
    <mergeCell ref="B19:B21"/>
    <mergeCell ref="C19:C21"/>
    <mergeCell ref="B9:B12"/>
    <mergeCell ref="C9:C12"/>
    <mergeCell ref="B13:B15"/>
    <mergeCell ref="C13:C15"/>
    <mergeCell ref="B22:B24"/>
    <mergeCell ref="C22:C24"/>
    <mergeCell ref="A25:A27"/>
    <mergeCell ref="B25:B27"/>
    <mergeCell ref="C25:C27"/>
    <mergeCell ref="B4:L4"/>
    <mergeCell ref="B6:B7"/>
    <mergeCell ref="C6:C7"/>
    <mergeCell ref="D6:D7"/>
    <mergeCell ref="E6:H6"/>
    <mergeCell ref="B16:B18"/>
    <mergeCell ref="L6:L7"/>
    <mergeCell ref="A22:A24"/>
    <mergeCell ref="C16:C18"/>
    <mergeCell ref="A13:A15"/>
    <mergeCell ref="A9:A12"/>
    <mergeCell ref="A6:A7"/>
    <mergeCell ref="A19:A21"/>
    <mergeCell ref="A16:A18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1" max="11" man="1"/>
    <brk id="34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0"/>
  <sheetViews>
    <sheetView tabSelected="1" zoomScale="85" zoomScaleNormal="85" zoomScaleSheetLayoutView="70" zoomScalePageLayoutView="0" workbookViewId="0" topLeftCell="E19">
      <selection activeCell="J10" sqref="J10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10" width="22.00390625" style="138" customWidth="1" outlineLevel="1"/>
    <col min="11" max="13" width="22.00390625" style="28" customWidth="1"/>
    <col min="14" max="14" width="20.625" style="28" customWidth="1"/>
    <col min="15" max="15" width="13.125" style="28" bestFit="1" customWidth="1"/>
    <col min="16" max="16" width="21.625" style="28" customWidth="1" outlineLevel="1"/>
    <col min="17" max="17" width="13.125" style="28" customWidth="1"/>
    <col min="18" max="19" width="13.125" style="28" bestFit="1" customWidth="1"/>
    <col min="20" max="16384" width="9.125" style="28" customWidth="1"/>
  </cols>
  <sheetData>
    <row r="1" spans="2:14" ht="50.25" customHeight="1">
      <c r="B1" s="34"/>
      <c r="C1" s="97"/>
      <c r="D1" s="97"/>
      <c r="E1" s="132"/>
      <c r="F1" s="132"/>
      <c r="G1" s="132"/>
      <c r="H1" s="132"/>
      <c r="I1" s="132"/>
      <c r="J1" s="132"/>
      <c r="K1" s="268" t="s">
        <v>153</v>
      </c>
      <c r="L1" s="269"/>
      <c r="M1" s="269"/>
      <c r="N1" s="269"/>
    </row>
    <row r="2" spans="2:14" ht="15.75">
      <c r="B2" s="34"/>
      <c r="C2" s="97"/>
      <c r="D2" s="97"/>
      <c r="E2" s="132"/>
      <c r="F2" s="132"/>
      <c r="G2" s="132"/>
      <c r="H2" s="132"/>
      <c r="I2" s="132"/>
      <c r="J2" s="132"/>
      <c r="K2" s="104"/>
      <c r="L2" s="105"/>
      <c r="M2" s="105"/>
      <c r="N2" s="105"/>
    </row>
    <row r="3" spans="2:14" ht="15.75">
      <c r="B3" s="35"/>
      <c r="C3" s="98"/>
      <c r="D3" s="98"/>
      <c r="E3" s="133"/>
      <c r="F3" s="133"/>
      <c r="G3" s="133"/>
      <c r="H3" s="133"/>
      <c r="I3" s="133"/>
      <c r="J3" s="133"/>
      <c r="K3" s="98"/>
      <c r="L3" s="98"/>
      <c r="M3" s="98"/>
      <c r="N3" s="98"/>
    </row>
    <row r="4" spans="2:14" ht="41.25" customHeight="1">
      <c r="B4" s="270" t="s">
        <v>94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2:14" ht="15.75">
      <c r="B5" s="102"/>
      <c r="C5" s="102"/>
      <c r="D5" s="102"/>
      <c r="E5" s="134"/>
      <c r="F5" s="134"/>
      <c r="G5" s="134"/>
      <c r="H5" s="134"/>
      <c r="I5" s="134"/>
      <c r="J5" s="134"/>
      <c r="K5" s="102"/>
      <c r="L5" s="102"/>
      <c r="M5" s="102"/>
      <c r="N5" s="102"/>
    </row>
    <row r="6" spans="2:14" ht="15.75">
      <c r="B6" s="34"/>
      <c r="C6" s="34"/>
      <c r="D6" s="34"/>
      <c r="E6" s="135"/>
      <c r="F6" s="135"/>
      <c r="G6" s="135"/>
      <c r="H6" s="135"/>
      <c r="I6" s="135"/>
      <c r="J6" s="135"/>
      <c r="K6" s="34"/>
      <c r="L6" s="34"/>
      <c r="M6" s="34"/>
      <c r="N6" s="103" t="s">
        <v>96</v>
      </c>
    </row>
    <row r="7" spans="1:14" ht="30.75" customHeight="1">
      <c r="A7" s="266" t="s">
        <v>20</v>
      </c>
      <c r="B7" s="247" t="s">
        <v>51</v>
      </c>
      <c r="C7" s="247" t="s">
        <v>52</v>
      </c>
      <c r="D7" s="247" t="s">
        <v>95</v>
      </c>
      <c r="E7" s="136">
        <v>2014</v>
      </c>
      <c r="F7" s="136">
        <v>2015</v>
      </c>
      <c r="G7" s="136">
        <v>2016</v>
      </c>
      <c r="H7" s="136">
        <v>2017</v>
      </c>
      <c r="I7" s="136">
        <v>2018</v>
      </c>
      <c r="J7" s="136">
        <v>2019</v>
      </c>
      <c r="K7" s="19">
        <v>2020</v>
      </c>
      <c r="L7" s="19">
        <v>2021</v>
      </c>
      <c r="M7" s="19">
        <v>2022</v>
      </c>
      <c r="N7" s="260" t="s">
        <v>82</v>
      </c>
    </row>
    <row r="8" spans="1:14" ht="30.75" customHeight="1">
      <c r="A8" s="267"/>
      <c r="B8" s="247"/>
      <c r="C8" s="247"/>
      <c r="D8" s="247"/>
      <c r="E8" s="136" t="s">
        <v>265</v>
      </c>
      <c r="F8" s="136" t="s">
        <v>265</v>
      </c>
      <c r="G8" s="136" t="s">
        <v>265</v>
      </c>
      <c r="H8" s="136" t="s">
        <v>265</v>
      </c>
      <c r="I8" s="136" t="s">
        <v>265</v>
      </c>
      <c r="J8" s="136" t="s">
        <v>266</v>
      </c>
      <c r="K8" s="19" t="s">
        <v>155</v>
      </c>
      <c r="L8" s="19" t="s">
        <v>155</v>
      </c>
      <c r="M8" s="19" t="s">
        <v>155</v>
      </c>
      <c r="N8" s="262"/>
    </row>
    <row r="9" spans="1:14" ht="15.75">
      <c r="A9" s="58">
        <v>1</v>
      </c>
      <c r="B9" s="26">
        <v>2</v>
      </c>
      <c r="C9" s="26">
        <v>3</v>
      </c>
      <c r="D9" s="19">
        <v>4</v>
      </c>
      <c r="E9" s="136"/>
      <c r="F9" s="136"/>
      <c r="G9" s="136"/>
      <c r="H9" s="136"/>
      <c r="I9" s="136"/>
      <c r="J9" s="136"/>
      <c r="K9" s="19">
        <v>5</v>
      </c>
      <c r="L9" s="19">
        <v>6</v>
      </c>
      <c r="M9" s="19">
        <v>7</v>
      </c>
      <c r="N9" s="19">
        <v>8</v>
      </c>
    </row>
    <row r="10" spans="1:20" s="57" customFormat="1" ht="15.75">
      <c r="A10" s="248">
        <v>1</v>
      </c>
      <c r="B10" s="260" t="s">
        <v>53</v>
      </c>
      <c r="C10" s="260" t="str">
        <f>'Пр. 7 к МП'!C9</f>
        <v>Управление муниципальными финансами и обеспечения деятельности администрации Туруханского района</v>
      </c>
      <c r="D10" s="96" t="s">
        <v>54</v>
      </c>
      <c r="E10" s="140">
        <f>E13+E14</f>
        <v>239435.25898</v>
      </c>
      <c r="F10" s="140">
        <f>F13+F14</f>
        <v>266767.647</v>
      </c>
      <c r="G10" s="140">
        <f>G13+G14</f>
        <v>251021.507</v>
      </c>
      <c r="H10" s="140">
        <f>H13+H14</f>
        <v>268115.89959000004</v>
      </c>
      <c r="I10" s="140">
        <f>I13+I14</f>
        <v>308713.0996699999</v>
      </c>
      <c r="J10" s="140">
        <f>J13+J14+J12</f>
        <v>455260.1952200001</v>
      </c>
      <c r="K10" s="95">
        <f>K13+K14+K12</f>
        <v>479819.110622</v>
      </c>
      <c r="L10" s="95">
        <f>L13+L14+L12</f>
        <v>478032.77862200007</v>
      </c>
      <c r="M10" s="95">
        <f>M13+M14+M12</f>
        <v>475799.12262200005</v>
      </c>
      <c r="N10" s="95">
        <f>K10+L10+M10</f>
        <v>1433651.011866</v>
      </c>
      <c r="O10" s="99"/>
      <c r="P10" s="144">
        <f>SUM(E10:M10)</f>
        <v>3222964.619326</v>
      </c>
      <c r="Q10" s="99"/>
      <c r="R10" s="99"/>
      <c r="S10" s="99"/>
      <c r="T10" s="99"/>
    </row>
    <row r="11" spans="1:14" ht="15.75">
      <c r="A11" s="249"/>
      <c r="B11" s="261"/>
      <c r="C11" s="261"/>
      <c r="D11" s="83" t="s">
        <v>55</v>
      </c>
      <c r="E11" s="141"/>
      <c r="F11" s="141"/>
      <c r="G11" s="141"/>
      <c r="H11" s="141"/>
      <c r="I11" s="141"/>
      <c r="J11" s="141"/>
      <c r="K11" s="43"/>
      <c r="L11" s="43"/>
      <c r="M11" s="43"/>
      <c r="N11" s="45"/>
    </row>
    <row r="12" spans="1:16" ht="15.75">
      <c r="A12" s="249"/>
      <c r="B12" s="261"/>
      <c r="C12" s="261"/>
      <c r="D12" s="83" t="s">
        <v>59</v>
      </c>
      <c r="E12" s="141">
        <f aca="true" t="shared" si="0" ref="E12:J12">E19+E26+E33+E40+E47</f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I12" s="141">
        <f t="shared" si="0"/>
        <v>0</v>
      </c>
      <c r="J12" s="141">
        <f t="shared" si="0"/>
        <v>18.9</v>
      </c>
      <c r="K12" s="45">
        <f aca="true" t="shared" si="1" ref="K12:M14">K19+K26+K33+K40+K47</f>
        <v>19.8</v>
      </c>
      <c r="L12" s="45">
        <f>L19+L26+L33+L40+L47</f>
        <v>20.9</v>
      </c>
      <c r="M12" s="45">
        <f>M19+M26+M33+M40+M47</f>
        <v>0</v>
      </c>
      <c r="N12" s="45">
        <f>N19+N26+N33+N40+N47</f>
        <v>40.7</v>
      </c>
      <c r="P12" s="145">
        <f>SUM(E12:M12)</f>
        <v>59.6</v>
      </c>
    </row>
    <row r="13" spans="1:16" ht="15.75">
      <c r="A13" s="249"/>
      <c r="B13" s="261"/>
      <c r="C13" s="261"/>
      <c r="D13" s="83" t="s">
        <v>60</v>
      </c>
      <c r="E13" s="141">
        <v>13669.2</v>
      </c>
      <c r="F13" s="141">
        <f aca="true" t="shared" si="2" ref="F13:H14">F20+F27+F34+F41+F48</f>
        <v>13227.1</v>
      </c>
      <c r="G13" s="141">
        <f t="shared" si="2"/>
        <v>13178.9</v>
      </c>
      <c r="H13" s="141">
        <f t="shared" si="2"/>
        <v>13895.9</v>
      </c>
      <c r="I13" s="141">
        <f>I20+I27+I34+I41+I48</f>
        <v>24220.6</v>
      </c>
      <c r="J13" s="141">
        <f>J20+J27+J34+J41</f>
        <v>22216.211000000003</v>
      </c>
      <c r="K13" s="45">
        <f t="shared" si="1"/>
        <v>24812.899621999997</v>
      </c>
      <c r="L13" s="45">
        <f t="shared" si="1"/>
        <v>16197.599622</v>
      </c>
      <c r="M13" s="45">
        <f t="shared" si="1"/>
        <v>16197.599622</v>
      </c>
      <c r="N13" s="45">
        <f>N20+N27+N34</f>
        <v>43482.8</v>
      </c>
      <c r="P13" s="149">
        <v>157616.01</v>
      </c>
    </row>
    <row r="14" spans="1:16" ht="15.75">
      <c r="A14" s="249"/>
      <c r="B14" s="261"/>
      <c r="C14" s="261"/>
      <c r="D14" s="83" t="s">
        <v>56</v>
      </c>
      <c r="E14" s="141">
        <v>225766.05898</v>
      </c>
      <c r="F14" s="141">
        <f t="shared" si="2"/>
        <v>253540.547</v>
      </c>
      <c r="G14" s="141">
        <f t="shared" si="2"/>
        <v>237842.60700000002</v>
      </c>
      <c r="H14" s="141">
        <f t="shared" si="2"/>
        <v>254219.99959000002</v>
      </c>
      <c r="I14" s="141">
        <f>I21+I28+I35+I42+I49</f>
        <v>284492.49966999993</v>
      </c>
      <c r="J14" s="141">
        <f>J21+J28+J35+J42+J49</f>
        <v>433025.0842200001</v>
      </c>
      <c r="K14" s="45">
        <f t="shared" si="1"/>
        <v>454986.411</v>
      </c>
      <c r="L14" s="45">
        <f t="shared" si="1"/>
        <v>461814.27900000004</v>
      </c>
      <c r="M14" s="45">
        <f t="shared" si="1"/>
        <v>459601.52300000004</v>
      </c>
      <c r="N14" s="45">
        <f>N21+N28+N35</f>
        <v>1028758.256</v>
      </c>
      <c r="P14" s="145">
        <f>SUM(E14:M14)</f>
        <v>3065289.0094600003</v>
      </c>
    </row>
    <row r="15" spans="1:14" ht="15.75">
      <c r="A15" s="249"/>
      <c r="B15" s="261"/>
      <c r="C15" s="261"/>
      <c r="D15" s="83" t="s">
        <v>61</v>
      </c>
      <c r="E15" s="141"/>
      <c r="F15" s="141"/>
      <c r="G15" s="141"/>
      <c r="H15" s="141"/>
      <c r="I15" s="141"/>
      <c r="J15" s="141"/>
      <c r="K15" s="45"/>
      <c r="L15" s="45"/>
      <c r="M15" s="45"/>
      <c r="N15" s="45"/>
    </row>
    <row r="16" spans="1:14" ht="15.75">
      <c r="A16" s="250"/>
      <c r="B16" s="262"/>
      <c r="C16" s="262"/>
      <c r="D16" s="83" t="s">
        <v>57</v>
      </c>
      <c r="E16" s="141"/>
      <c r="F16" s="141"/>
      <c r="G16" s="141"/>
      <c r="H16" s="141"/>
      <c r="I16" s="141"/>
      <c r="J16" s="141"/>
      <c r="K16" s="45"/>
      <c r="L16" s="45"/>
      <c r="M16" s="45"/>
      <c r="N16" s="45"/>
    </row>
    <row r="17" spans="1:16" s="57" customFormat="1" ht="15.75">
      <c r="A17" s="248">
        <v>2</v>
      </c>
      <c r="B17" s="260" t="s">
        <v>44</v>
      </c>
      <c r="C17" s="260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6" t="s">
        <v>54</v>
      </c>
      <c r="E17" s="140">
        <f aca="true" t="shared" si="3" ref="E17:M17">E20+E21</f>
        <v>223192.877</v>
      </c>
      <c r="F17" s="140">
        <f t="shared" si="3"/>
        <v>250770.334</v>
      </c>
      <c r="G17" s="140">
        <f t="shared" si="3"/>
        <v>230493.562</v>
      </c>
      <c r="H17" s="140">
        <f t="shared" si="3"/>
        <v>238487.77181</v>
      </c>
      <c r="I17" s="140">
        <f>I20+I21</f>
        <v>275347.06454</v>
      </c>
      <c r="J17" s="140">
        <f>SUM(J20:J21)</f>
        <v>313073.69200000004</v>
      </c>
      <c r="K17" s="95">
        <f t="shared" si="3"/>
        <v>314627.306</v>
      </c>
      <c r="L17" s="95">
        <f t="shared" si="3"/>
        <v>314039.874</v>
      </c>
      <c r="M17" s="95">
        <f t="shared" si="3"/>
        <v>311827.118</v>
      </c>
      <c r="N17" s="95">
        <f>K17+L17+M17</f>
        <v>940494.298</v>
      </c>
      <c r="P17" s="144">
        <f>SUM(E17:M17)</f>
        <v>2471859.59935</v>
      </c>
    </row>
    <row r="18" spans="1:14" ht="15.75">
      <c r="A18" s="249"/>
      <c r="B18" s="261"/>
      <c r="C18" s="261"/>
      <c r="D18" s="83" t="s">
        <v>55</v>
      </c>
      <c r="E18" s="141"/>
      <c r="F18" s="141"/>
      <c r="G18" s="141"/>
      <c r="H18" s="141"/>
      <c r="I18" s="141"/>
      <c r="J18" s="141"/>
      <c r="K18" s="46"/>
      <c r="L18" s="46"/>
      <c r="M18" s="46"/>
      <c r="N18" s="46"/>
    </row>
    <row r="19" spans="1:14" ht="15.75">
      <c r="A19" s="249"/>
      <c r="B19" s="261"/>
      <c r="C19" s="261"/>
      <c r="D19" s="83" t="s">
        <v>59</v>
      </c>
      <c r="E19" s="141"/>
      <c r="F19" s="141"/>
      <c r="G19" s="141"/>
      <c r="H19" s="141"/>
      <c r="I19" s="141"/>
      <c r="J19" s="141"/>
      <c r="K19" s="45"/>
      <c r="L19" s="45"/>
      <c r="M19" s="45"/>
      <c r="N19" s="45"/>
    </row>
    <row r="20" spans="1:16" ht="15.75">
      <c r="A20" s="249"/>
      <c r="B20" s="261"/>
      <c r="C20" s="261"/>
      <c r="D20" s="83" t="s">
        <v>60</v>
      </c>
      <c r="E20" s="141">
        <v>13669.2</v>
      </c>
      <c r="F20" s="141">
        <v>13227.1</v>
      </c>
      <c r="G20" s="141">
        <v>13178.9</v>
      </c>
      <c r="H20" s="141">
        <v>13895.9</v>
      </c>
      <c r="I20" s="141">
        <v>24220.6</v>
      </c>
      <c r="J20" s="141">
        <v>18743.9</v>
      </c>
      <c r="K20" s="45">
        <f>'Пр.2 к 1ПП'!H11</f>
        <v>20237.8</v>
      </c>
      <c r="L20" s="45">
        <f>'Пр.2 к 1ПП'!I11</f>
        <v>11622.5</v>
      </c>
      <c r="M20" s="45">
        <f>'Пр.2 к 1ПП'!J11</f>
        <v>11622.5</v>
      </c>
      <c r="N20" s="45">
        <f>K20+L20+M20</f>
        <v>43482.8</v>
      </c>
      <c r="P20" s="145">
        <f>SUM(E20:M20)</f>
        <v>140418.40000000002</v>
      </c>
    </row>
    <row r="21" spans="1:16" ht="15.75">
      <c r="A21" s="249"/>
      <c r="B21" s="261"/>
      <c r="C21" s="261"/>
      <c r="D21" s="83" t="s">
        <v>56</v>
      </c>
      <c r="E21" s="141">
        <v>209523.677</v>
      </c>
      <c r="F21" s="141">
        <v>237543.234</v>
      </c>
      <c r="G21" s="141">
        <v>217314.662</v>
      </c>
      <c r="H21" s="141">
        <v>224591.87181</v>
      </c>
      <c r="I21" s="141">
        <v>251126.46454</v>
      </c>
      <c r="J21" s="141">
        <v>294329.792</v>
      </c>
      <c r="K21" s="45">
        <f>'Пр.2 к 1ПП'!H13+'Пр.2 к 1ПП'!H15+'Пр.2 к 1ПП'!H18</f>
        <v>294389.506</v>
      </c>
      <c r="L21" s="45">
        <f>'Пр.2 к 1ПП'!I13+'Пр.2 к 1ПП'!I15+'Пр.2 к 1ПП'!I18</f>
        <v>302417.374</v>
      </c>
      <c r="M21" s="45">
        <f>'Пр.2 к 1ПП'!J13+'Пр.2 к 1ПП'!J15+'Пр.2 к 1ПП'!J18</f>
        <v>300204.618</v>
      </c>
      <c r="N21" s="45">
        <f>K21+L21+M21</f>
        <v>897011.498</v>
      </c>
      <c r="P21" s="145">
        <f>SUM(E21:M21)</f>
        <v>2331441.1993500004</v>
      </c>
    </row>
    <row r="22" spans="1:14" ht="15.75">
      <c r="A22" s="249"/>
      <c r="B22" s="261"/>
      <c r="C22" s="261"/>
      <c r="D22" s="83" t="s">
        <v>61</v>
      </c>
      <c r="E22" s="141"/>
      <c r="F22" s="141"/>
      <c r="G22" s="141"/>
      <c r="H22" s="141"/>
      <c r="I22" s="141"/>
      <c r="J22" s="141"/>
      <c r="K22" s="45"/>
      <c r="L22" s="45"/>
      <c r="M22" s="45"/>
      <c r="N22" s="45"/>
    </row>
    <row r="23" spans="1:14" ht="15.75">
      <c r="A23" s="250"/>
      <c r="B23" s="262"/>
      <c r="C23" s="262"/>
      <c r="D23" s="83" t="s">
        <v>57</v>
      </c>
      <c r="E23" s="141"/>
      <c r="F23" s="141"/>
      <c r="G23" s="141"/>
      <c r="H23" s="141"/>
      <c r="I23" s="141"/>
      <c r="J23" s="141"/>
      <c r="K23" s="45"/>
      <c r="L23" s="45"/>
      <c r="M23" s="45"/>
      <c r="N23" s="45"/>
    </row>
    <row r="24" spans="1:16" s="57" customFormat="1" ht="15.75">
      <c r="A24" s="248">
        <v>3</v>
      </c>
      <c r="B24" s="260" t="s">
        <v>46</v>
      </c>
      <c r="C24" s="260" t="str">
        <f>'Пр. 7 к МП'!C16</f>
        <v>Управление муниципальным долгом Туруханского района</v>
      </c>
      <c r="D24" s="96" t="s">
        <v>54</v>
      </c>
      <c r="E24" s="140">
        <f aca="true" t="shared" si="4" ref="E24:M24">E27+E28</f>
        <v>0</v>
      </c>
      <c r="F24" s="140">
        <f t="shared" si="4"/>
        <v>0</v>
      </c>
      <c r="G24" s="140">
        <f t="shared" si="4"/>
        <v>4290.646</v>
      </c>
      <c r="H24" s="140">
        <f t="shared" si="4"/>
        <v>13554.55778</v>
      </c>
      <c r="I24" s="140">
        <f>I27+I28</f>
        <v>15431.1716</v>
      </c>
      <c r="J24" s="140">
        <f>J27+J28</f>
        <v>10000</v>
      </c>
      <c r="K24" s="95">
        <f t="shared" si="4"/>
        <v>20000</v>
      </c>
      <c r="L24" s="95">
        <f t="shared" si="4"/>
        <v>20000</v>
      </c>
      <c r="M24" s="95">
        <f t="shared" si="4"/>
        <v>20000</v>
      </c>
      <c r="N24" s="95">
        <f>K24+L24+M24</f>
        <v>60000</v>
      </c>
      <c r="P24" s="144">
        <f>SUM(E24:M24)</f>
        <v>103276.37538</v>
      </c>
    </row>
    <row r="25" spans="1:14" ht="15.75">
      <c r="A25" s="249"/>
      <c r="B25" s="261"/>
      <c r="C25" s="261"/>
      <c r="D25" s="83" t="s">
        <v>55</v>
      </c>
      <c r="E25" s="141"/>
      <c r="F25" s="141"/>
      <c r="G25" s="141"/>
      <c r="H25" s="141"/>
      <c r="I25" s="141"/>
      <c r="J25" s="141"/>
      <c r="K25" s="46"/>
      <c r="L25" s="46"/>
      <c r="M25" s="46"/>
      <c r="N25" s="46"/>
    </row>
    <row r="26" spans="1:14" ht="15.75">
      <c r="A26" s="249"/>
      <c r="B26" s="261"/>
      <c r="C26" s="261"/>
      <c r="D26" s="83" t="s">
        <v>59</v>
      </c>
      <c r="E26" s="141"/>
      <c r="F26" s="141"/>
      <c r="G26" s="141"/>
      <c r="H26" s="141"/>
      <c r="I26" s="141"/>
      <c r="J26" s="141"/>
      <c r="K26" s="45"/>
      <c r="L26" s="45"/>
      <c r="M26" s="45"/>
      <c r="N26" s="45"/>
    </row>
    <row r="27" spans="1:14" ht="15.75">
      <c r="A27" s="249"/>
      <c r="B27" s="261"/>
      <c r="C27" s="261"/>
      <c r="D27" s="83" t="s">
        <v>60</v>
      </c>
      <c r="E27" s="141">
        <v>0</v>
      </c>
      <c r="F27" s="141">
        <v>0</v>
      </c>
      <c r="G27" s="141"/>
      <c r="H27" s="141"/>
      <c r="I27" s="141"/>
      <c r="J27" s="141"/>
      <c r="K27" s="45"/>
      <c r="L27" s="45"/>
      <c r="M27" s="45"/>
      <c r="N27" s="45"/>
    </row>
    <row r="28" spans="1:16" ht="15.75">
      <c r="A28" s="249"/>
      <c r="B28" s="261"/>
      <c r="C28" s="261"/>
      <c r="D28" s="83" t="s">
        <v>56</v>
      </c>
      <c r="E28" s="141">
        <v>0</v>
      </c>
      <c r="F28" s="141">
        <v>0</v>
      </c>
      <c r="G28" s="141">
        <v>4290.646</v>
      </c>
      <c r="H28" s="141">
        <v>13554.55778</v>
      </c>
      <c r="I28" s="141">
        <v>15431.1716</v>
      </c>
      <c r="J28" s="141">
        <v>10000</v>
      </c>
      <c r="K28" s="45">
        <f>'Пр.2 к 2ПП'!H20</f>
        <v>20000</v>
      </c>
      <c r="L28" s="45">
        <f>'Пр.2 к 2ПП'!I20</f>
        <v>20000</v>
      </c>
      <c r="M28" s="45">
        <f>'Пр.2 к 2ПП'!J20</f>
        <v>20000</v>
      </c>
      <c r="N28" s="45">
        <f>K28+L28+M28</f>
        <v>60000</v>
      </c>
      <c r="P28" s="145">
        <f>SUM(E28:M28)</f>
        <v>103276.37538</v>
      </c>
    </row>
    <row r="29" spans="1:14" ht="15.75">
      <c r="A29" s="249"/>
      <c r="B29" s="261"/>
      <c r="C29" s="261"/>
      <c r="D29" s="83" t="s">
        <v>61</v>
      </c>
      <c r="E29" s="141"/>
      <c r="F29" s="141"/>
      <c r="G29" s="141"/>
      <c r="H29" s="141"/>
      <c r="I29" s="141"/>
      <c r="J29" s="141"/>
      <c r="K29" s="45"/>
      <c r="L29" s="45"/>
      <c r="M29" s="45"/>
      <c r="N29" s="45"/>
    </row>
    <row r="30" spans="1:14" ht="15.75">
      <c r="A30" s="250"/>
      <c r="B30" s="262"/>
      <c r="C30" s="262"/>
      <c r="D30" s="83" t="s">
        <v>57</v>
      </c>
      <c r="E30" s="141"/>
      <c r="F30" s="141"/>
      <c r="G30" s="141"/>
      <c r="H30" s="141"/>
      <c r="I30" s="141"/>
      <c r="J30" s="141"/>
      <c r="K30" s="45"/>
      <c r="L30" s="45"/>
      <c r="M30" s="45"/>
      <c r="N30" s="45"/>
    </row>
    <row r="31" spans="1:16" s="57" customFormat="1" ht="15.75">
      <c r="A31" s="248">
        <v>4</v>
      </c>
      <c r="B31" s="260" t="s">
        <v>47</v>
      </c>
      <c r="C31" s="260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6" t="s">
        <v>54</v>
      </c>
      <c r="E31" s="140">
        <f aca="true" t="shared" si="5" ref="E31:M31">E34+E35</f>
        <v>16242.238</v>
      </c>
      <c r="F31" s="140">
        <f t="shared" si="5"/>
        <v>15997.313</v>
      </c>
      <c r="G31" s="140">
        <f t="shared" si="5"/>
        <v>16237.299</v>
      </c>
      <c r="H31" s="140">
        <f t="shared" si="5"/>
        <v>16073.57</v>
      </c>
      <c r="I31" s="140">
        <f>I34+I35</f>
        <v>17934.86353</v>
      </c>
      <c r="J31" s="140">
        <f>J34+J35</f>
        <v>22924.383</v>
      </c>
      <c r="K31" s="95">
        <f t="shared" si="5"/>
        <v>23915.585999999996</v>
      </c>
      <c r="L31" s="95">
        <f t="shared" si="5"/>
        <v>23915.585999999996</v>
      </c>
      <c r="M31" s="95">
        <f t="shared" si="5"/>
        <v>23915.585999999996</v>
      </c>
      <c r="N31" s="95">
        <f>K31+L31+M31</f>
        <v>71746.75799999999</v>
      </c>
      <c r="P31" s="144">
        <f>SUM(E31:M31)</f>
        <v>177156.42453000002</v>
      </c>
    </row>
    <row r="32" spans="1:14" ht="15.75">
      <c r="A32" s="249"/>
      <c r="B32" s="261"/>
      <c r="C32" s="261"/>
      <c r="D32" s="83" t="s">
        <v>55</v>
      </c>
      <c r="E32" s="141"/>
      <c r="F32" s="141"/>
      <c r="G32" s="141"/>
      <c r="H32" s="141"/>
      <c r="I32" s="141"/>
      <c r="J32" s="141"/>
      <c r="K32" s="45"/>
      <c r="L32" s="45"/>
      <c r="M32" s="45"/>
      <c r="N32" s="45"/>
    </row>
    <row r="33" spans="1:14" ht="15.75">
      <c r="A33" s="249"/>
      <c r="B33" s="261"/>
      <c r="C33" s="261"/>
      <c r="D33" s="83" t="s">
        <v>59</v>
      </c>
      <c r="E33" s="141"/>
      <c r="F33" s="141"/>
      <c r="G33" s="141"/>
      <c r="H33" s="141"/>
      <c r="I33" s="141"/>
      <c r="J33" s="141"/>
      <c r="K33" s="45"/>
      <c r="L33" s="45"/>
      <c r="M33" s="45"/>
      <c r="N33" s="45"/>
    </row>
    <row r="34" spans="1:14" ht="15.75">
      <c r="A34" s="249"/>
      <c r="B34" s="261"/>
      <c r="C34" s="261"/>
      <c r="D34" s="83" t="s">
        <v>60</v>
      </c>
      <c r="E34" s="141"/>
      <c r="F34" s="141"/>
      <c r="G34" s="141"/>
      <c r="H34" s="141"/>
      <c r="I34" s="141"/>
      <c r="J34" s="141"/>
      <c r="K34" s="45"/>
      <c r="L34" s="45"/>
      <c r="M34" s="45"/>
      <c r="N34" s="45"/>
    </row>
    <row r="35" spans="1:16" ht="15.75">
      <c r="A35" s="249"/>
      <c r="B35" s="261"/>
      <c r="C35" s="261"/>
      <c r="D35" s="83" t="s">
        <v>56</v>
      </c>
      <c r="E35" s="141">
        <v>16242.238</v>
      </c>
      <c r="F35" s="141">
        <v>15997.313</v>
      </c>
      <c r="G35" s="141">
        <v>16237.299</v>
      </c>
      <c r="H35" s="141">
        <v>16073.57</v>
      </c>
      <c r="I35" s="141">
        <v>17934.86353</v>
      </c>
      <c r="J35" s="141">
        <v>22924.383</v>
      </c>
      <c r="K35" s="45">
        <f>'Пр.2 к 3ПП'!H20</f>
        <v>23915.585999999996</v>
      </c>
      <c r="L35" s="45">
        <f>'Пр.2 к 3ПП'!I20</f>
        <v>23915.585999999996</v>
      </c>
      <c r="M35" s="45">
        <f>'Пр.2 к 3ПП'!J20</f>
        <v>23915.585999999996</v>
      </c>
      <c r="N35" s="45">
        <f>K35+L35+M35</f>
        <v>71746.75799999999</v>
      </c>
      <c r="P35" s="145">
        <f>SUM(E35:M35)</f>
        <v>177156.42453000002</v>
      </c>
    </row>
    <row r="36" spans="1:14" ht="15.75">
      <c r="A36" s="249"/>
      <c r="B36" s="261"/>
      <c r="C36" s="261"/>
      <c r="D36" s="83" t="s">
        <v>61</v>
      </c>
      <c r="E36" s="141"/>
      <c r="F36" s="141"/>
      <c r="G36" s="141"/>
      <c r="H36" s="141"/>
      <c r="I36" s="141"/>
      <c r="J36" s="141"/>
      <c r="K36" s="45"/>
      <c r="L36" s="45"/>
      <c r="M36" s="45"/>
      <c r="N36" s="45"/>
    </row>
    <row r="37" spans="1:14" ht="15.75">
      <c r="A37" s="250"/>
      <c r="B37" s="262"/>
      <c r="C37" s="262"/>
      <c r="D37" s="83" t="s">
        <v>57</v>
      </c>
      <c r="E37" s="141"/>
      <c r="F37" s="141"/>
      <c r="G37" s="141"/>
      <c r="H37" s="141"/>
      <c r="I37" s="141"/>
      <c r="J37" s="141"/>
      <c r="K37" s="43"/>
      <c r="L37" s="43"/>
      <c r="M37" s="43"/>
      <c r="N37" s="45"/>
    </row>
    <row r="38" spans="1:16" s="100" customFormat="1" ht="15" customHeight="1">
      <c r="A38" s="248">
        <v>5</v>
      </c>
      <c r="B38" s="260" t="s">
        <v>146</v>
      </c>
      <c r="C38" s="260" t="str">
        <f>'Пр. 7 к МП'!C22</f>
        <v>Обеспечение деятельности администрации Туруханского района</v>
      </c>
      <c r="D38" s="96" t="s">
        <v>54</v>
      </c>
      <c r="E38" s="140">
        <f>E41+E42</f>
        <v>0</v>
      </c>
      <c r="F38" s="140">
        <f>F41+F42</f>
        <v>0</v>
      </c>
      <c r="G38" s="140">
        <f>G41+G42</f>
        <v>0</v>
      </c>
      <c r="H38" s="140">
        <f>H41+H42</f>
        <v>0</v>
      </c>
      <c r="I38" s="140">
        <f>I41+I42</f>
        <v>0</v>
      </c>
      <c r="J38" s="140">
        <f>J41+J42+J40</f>
        <v>109262.12022</v>
      </c>
      <c r="K38" s="95">
        <f>K41+K42+K40</f>
        <v>121276.218622</v>
      </c>
      <c r="L38" s="95">
        <f>L41+L42+L40</f>
        <v>120077.31862199999</v>
      </c>
      <c r="M38" s="95">
        <f>M41+M42+M40</f>
        <v>120056.418622</v>
      </c>
      <c r="N38" s="95">
        <f>K38+L38+M38</f>
        <v>361409.95586600003</v>
      </c>
      <c r="P38" s="144">
        <f>SUM(E38:M38)</f>
        <v>470672.07608599996</v>
      </c>
    </row>
    <row r="39" spans="1:16" s="101" customFormat="1" ht="15" customHeight="1">
      <c r="A39" s="249"/>
      <c r="B39" s="261"/>
      <c r="C39" s="261"/>
      <c r="D39" s="83" t="s">
        <v>55</v>
      </c>
      <c r="E39" s="141"/>
      <c r="F39" s="141"/>
      <c r="G39" s="141"/>
      <c r="H39" s="141"/>
      <c r="I39" s="141"/>
      <c r="J39" s="141"/>
      <c r="K39" s="45"/>
      <c r="L39" s="45"/>
      <c r="M39" s="45"/>
      <c r="N39" s="45"/>
      <c r="P39" s="28"/>
    </row>
    <row r="40" spans="1:16" s="101" customFormat="1" ht="15" customHeight="1">
      <c r="A40" s="249"/>
      <c r="B40" s="261"/>
      <c r="C40" s="261"/>
      <c r="D40" s="83" t="s">
        <v>59</v>
      </c>
      <c r="E40" s="141"/>
      <c r="F40" s="141"/>
      <c r="G40" s="141"/>
      <c r="H40" s="141"/>
      <c r="I40" s="141"/>
      <c r="J40" s="141">
        <f>18.9</f>
        <v>18.9</v>
      </c>
      <c r="K40" s="45">
        <v>19.8</v>
      </c>
      <c r="L40" s="45">
        <f>'пр 2 к 4 пп'!I43</f>
        <v>20.9</v>
      </c>
      <c r="M40" s="45">
        <f>'пр 2 к 4 пп'!J43</f>
        <v>0</v>
      </c>
      <c r="N40" s="45">
        <f>K40+L40+M40</f>
        <v>40.7</v>
      </c>
      <c r="P40" s="145">
        <f>SUM(E40:M40)</f>
        <v>59.6</v>
      </c>
    </row>
    <row r="41" spans="1:16" s="101" customFormat="1" ht="15" customHeight="1">
      <c r="A41" s="249"/>
      <c r="B41" s="261"/>
      <c r="C41" s="261"/>
      <c r="D41" s="83" t="s">
        <v>60</v>
      </c>
      <c r="E41" s="141"/>
      <c r="F41" s="141"/>
      <c r="G41" s="141"/>
      <c r="H41" s="141"/>
      <c r="I41" s="141"/>
      <c r="J41" s="141">
        <v>3472.311</v>
      </c>
      <c r="K41" s="45">
        <f>'пр 2 к 4 пп'!H30+'пр 2 к 4 пп'!H33+'пр 2 к 4 пп'!H37+'пр 2 к 4 пп'!H41+'пр 2 к 4 пп'!H48</f>
        <v>4575.099622</v>
      </c>
      <c r="L41" s="45">
        <f>'пр 2 к 4 пп'!I30+'пр 2 к 4 пп'!I33+'пр 2 к 4 пп'!I37+'пр 2 к 4 пп'!I41+'пр 2 к 4 пп'!I48</f>
        <v>4575.099622</v>
      </c>
      <c r="M41" s="45">
        <f>'пр 2 к 4 пп'!J30+'пр 2 к 4 пп'!J33+'пр 2 к 4 пп'!J37+'пр 2 к 4 пп'!J41+'пр 2 к 4 пп'!J48</f>
        <v>4575.099622</v>
      </c>
      <c r="N41" s="45">
        <f>K41+L41+M41</f>
        <v>13725.298866</v>
      </c>
      <c r="P41" s="145">
        <f>SUM(E41:M41)</f>
        <v>17197.609866</v>
      </c>
    </row>
    <row r="42" spans="1:16" s="101" customFormat="1" ht="15" customHeight="1">
      <c r="A42" s="249"/>
      <c r="B42" s="261"/>
      <c r="C42" s="261"/>
      <c r="D42" s="83" t="s">
        <v>56</v>
      </c>
      <c r="E42" s="141"/>
      <c r="F42" s="141"/>
      <c r="G42" s="141"/>
      <c r="H42" s="141"/>
      <c r="I42" s="141"/>
      <c r="J42" s="141">
        <v>105770.90922</v>
      </c>
      <c r="K42" s="45">
        <f>'пр 2 к 4 пп'!H15+'пр 2 к 4 пп'!H23+'пр 2 к 4 пп'!H25</f>
        <v>116681.319</v>
      </c>
      <c r="L42" s="45">
        <f>'пр 2 к 4 пп'!I15+'пр 2 к 4 пп'!I23+'пр 2 к 4 пп'!I25</f>
        <v>115481.319</v>
      </c>
      <c r="M42" s="45">
        <f>'пр 2 к 4 пп'!J15+'пр 2 к 4 пп'!J23+'пр 2 к 4 пп'!J25</f>
        <v>115481.319</v>
      </c>
      <c r="N42" s="45">
        <f>K42+L42+M42</f>
        <v>347643.957</v>
      </c>
      <c r="P42" s="145">
        <f>SUM(E42:M42)</f>
        <v>453414.86622</v>
      </c>
    </row>
    <row r="43" spans="1:14" s="101" customFormat="1" ht="15" customHeight="1">
      <c r="A43" s="249"/>
      <c r="B43" s="261"/>
      <c r="C43" s="261"/>
      <c r="D43" s="83" t="s">
        <v>61</v>
      </c>
      <c r="E43" s="141"/>
      <c r="F43" s="141"/>
      <c r="G43" s="141"/>
      <c r="H43" s="141"/>
      <c r="I43" s="141"/>
      <c r="J43" s="141"/>
      <c r="K43" s="45"/>
      <c r="L43" s="45"/>
      <c r="M43" s="45"/>
      <c r="N43" s="45"/>
    </row>
    <row r="44" spans="1:14" s="101" customFormat="1" ht="15" customHeight="1">
      <c r="A44" s="250"/>
      <c r="B44" s="262"/>
      <c r="C44" s="262"/>
      <c r="D44" s="83" t="s">
        <v>57</v>
      </c>
      <c r="E44" s="141"/>
      <c r="F44" s="141"/>
      <c r="G44" s="141"/>
      <c r="H44" s="141"/>
      <c r="I44" s="141"/>
      <c r="J44" s="141"/>
      <c r="K44" s="43"/>
      <c r="L44" s="43"/>
      <c r="M44" s="43"/>
      <c r="N44" s="45"/>
    </row>
    <row r="45" spans="1:14" s="100" customFormat="1" ht="15" customHeight="1">
      <c r="A45" s="248">
        <v>6</v>
      </c>
      <c r="B45" s="260" t="s">
        <v>147</v>
      </c>
      <c r="C45" s="260" t="str">
        <f>'Пр. 7 к МП'!C25</f>
        <v>Противодействие коррупции</v>
      </c>
      <c r="D45" s="96" t="s">
        <v>54</v>
      </c>
      <c r="E45" s="140">
        <f aca="true" t="shared" si="6" ref="E45:M45">E48+E49</f>
        <v>0</v>
      </c>
      <c r="F45" s="140">
        <f t="shared" si="6"/>
        <v>0</v>
      </c>
      <c r="G45" s="140">
        <f t="shared" si="6"/>
        <v>0</v>
      </c>
      <c r="H45" s="140">
        <f t="shared" si="6"/>
        <v>0</v>
      </c>
      <c r="I45" s="140">
        <f>I48+I49</f>
        <v>0</v>
      </c>
      <c r="J45" s="140">
        <f>J48+J49</f>
        <v>0</v>
      </c>
      <c r="K45" s="95">
        <f t="shared" si="6"/>
        <v>0</v>
      </c>
      <c r="L45" s="95">
        <f t="shared" si="6"/>
        <v>0</v>
      </c>
      <c r="M45" s="95">
        <f t="shared" si="6"/>
        <v>0</v>
      </c>
      <c r="N45" s="95">
        <f>K45+L45+M45</f>
        <v>0</v>
      </c>
    </row>
    <row r="46" spans="1:14" s="101" customFormat="1" ht="15.75">
      <c r="A46" s="249"/>
      <c r="B46" s="261"/>
      <c r="C46" s="261"/>
      <c r="D46" s="83" t="s">
        <v>55</v>
      </c>
      <c r="E46" s="141"/>
      <c r="F46" s="141"/>
      <c r="G46" s="141"/>
      <c r="H46" s="141"/>
      <c r="I46" s="141"/>
      <c r="J46" s="141"/>
      <c r="K46" s="45"/>
      <c r="L46" s="45"/>
      <c r="M46" s="45"/>
      <c r="N46" s="45"/>
    </row>
    <row r="47" spans="1:14" s="101" customFormat="1" ht="15" customHeight="1">
      <c r="A47" s="249"/>
      <c r="B47" s="261"/>
      <c r="C47" s="261"/>
      <c r="D47" s="83" t="s">
        <v>59</v>
      </c>
      <c r="E47" s="141"/>
      <c r="F47" s="141"/>
      <c r="G47" s="141"/>
      <c r="H47" s="141"/>
      <c r="I47" s="141"/>
      <c r="J47" s="141"/>
      <c r="K47" s="45"/>
      <c r="L47" s="45"/>
      <c r="M47" s="45"/>
      <c r="N47" s="45"/>
    </row>
    <row r="48" spans="1:14" s="101" customFormat="1" ht="15" customHeight="1">
      <c r="A48" s="249"/>
      <c r="B48" s="261"/>
      <c r="C48" s="261"/>
      <c r="D48" s="83" t="s">
        <v>60</v>
      </c>
      <c r="E48" s="141"/>
      <c r="F48" s="141"/>
      <c r="G48" s="141"/>
      <c r="H48" s="141"/>
      <c r="I48" s="141"/>
      <c r="J48" s="141"/>
      <c r="K48" s="45"/>
      <c r="L48" s="45"/>
      <c r="M48" s="45"/>
      <c r="N48" s="45"/>
    </row>
    <row r="49" spans="1:14" s="101" customFormat="1" ht="15" customHeight="1">
      <c r="A49" s="249"/>
      <c r="B49" s="261"/>
      <c r="C49" s="261"/>
      <c r="D49" s="83" t="s">
        <v>56</v>
      </c>
      <c r="E49" s="141"/>
      <c r="F49" s="141"/>
      <c r="G49" s="141"/>
      <c r="H49" s="141"/>
      <c r="I49" s="141"/>
      <c r="J49" s="141">
        <v>0</v>
      </c>
      <c r="K49" s="45">
        <f>'пр 2 к 5 пп'!H18</f>
        <v>0</v>
      </c>
      <c r="L49" s="45">
        <f>'пр 2 к 5 пп'!I18</f>
        <v>0</v>
      </c>
      <c r="M49" s="45">
        <f>'пр 2 к 5 пп'!J18</f>
        <v>0</v>
      </c>
      <c r="N49" s="45">
        <f>K49+L49+M49</f>
        <v>0</v>
      </c>
    </row>
    <row r="50" spans="1:14" s="101" customFormat="1" ht="15" customHeight="1">
      <c r="A50" s="249"/>
      <c r="B50" s="261"/>
      <c r="C50" s="261"/>
      <c r="D50" s="83" t="s">
        <v>61</v>
      </c>
      <c r="E50" s="141"/>
      <c r="F50" s="141"/>
      <c r="G50" s="141"/>
      <c r="H50" s="141"/>
      <c r="I50" s="141"/>
      <c r="J50" s="141"/>
      <c r="K50" s="45"/>
      <c r="L50" s="45"/>
      <c r="M50" s="45"/>
      <c r="N50" s="45"/>
    </row>
    <row r="51" spans="1:14" s="101" customFormat="1" ht="15" customHeight="1">
      <c r="A51" s="250"/>
      <c r="B51" s="262"/>
      <c r="C51" s="262"/>
      <c r="D51" s="83" t="s">
        <v>57</v>
      </c>
      <c r="E51" s="141"/>
      <c r="F51" s="141"/>
      <c r="G51" s="141"/>
      <c r="H51" s="141"/>
      <c r="I51" s="141"/>
      <c r="J51" s="141"/>
      <c r="K51" s="43"/>
      <c r="L51" s="43"/>
      <c r="M51" s="43"/>
      <c r="N51" s="45"/>
    </row>
    <row r="52" spans="5:10" s="101" customFormat="1" ht="15" customHeight="1">
      <c r="E52" s="139"/>
      <c r="F52" s="139"/>
      <c r="G52" s="139"/>
      <c r="H52" s="139"/>
      <c r="I52" s="139"/>
      <c r="J52" s="139"/>
    </row>
    <row r="53" spans="5:10" s="101" customFormat="1" ht="15" customHeight="1">
      <c r="E53" s="137"/>
      <c r="F53" s="137"/>
      <c r="G53" s="137"/>
      <c r="H53" s="137"/>
      <c r="I53" s="137"/>
      <c r="J53" s="137"/>
    </row>
    <row r="54" spans="5:10" s="101" customFormat="1" ht="15" customHeight="1">
      <c r="E54" s="137"/>
      <c r="F54" s="137"/>
      <c r="G54" s="137"/>
      <c r="H54" s="137"/>
      <c r="I54" s="137"/>
      <c r="J54" s="137"/>
    </row>
    <row r="55" spans="5:10" s="101" customFormat="1" ht="15" customHeight="1">
      <c r="E55" s="137"/>
      <c r="F55" s="137"/>
      <c r="G55" s="137"/>
      <c r="H55" s="137"/>
      <c r="I55" s="137"/>
      <c r="J55" s="137"/>
    </row>
    <row r="56" spans="5:10" s="101" customFormat="1" ht="15" customHeight="1">
      <c r="E56" s="137"/>
      <c r="F56" s="137"/>
      <c r="G56" s="137"/>
      <c r="H56" s="137"/>
      <c r="I56" s="137"/>
      <c r="J56" s="137"/>
    </row>
    <row r="57" spans="5:10" s="101" customFormat="1" ht="15" customHeight="1">
      <c r="E57" s="137"/>
      <c r="F57" s="137"/>
      <c r="G57" s="137"/>
      <c r="H57" s="137"/>
      <c r="I57" s="137"/>
      <c r="J57" s="137"/>
    </row>
    <row r="58" spans="5:10" s="101" customFormat="1" ht="15" customHeight="1">
      <c r="E58" s="137"/>
      <c r="F58" s="137"/>
      <c r="G58" s="137"/>
      <c r="H58" s="137"/>
      <c r="I58" s="137"/>
      <c r="J58" s="137"/>
    </row>
    <row r="59" spans="5:10" s="101" customFormat="1" ht="15" customHeight="1">
      <c r="E59" s="137"/>
      <c r="F59" s="137"/>
      <c r="G59" s="137"/>
      <c r="H59" s="137"/>
      <c r="I59" s="137"/>
      <c r="J59" s="137"/>
    </row>
    <row r="60" spans="5:10" s="101" customFormat="1" ht="15" customHeight="1">
      <c r="E60" s="137"/>
      <c r="F60" s="137"/>
      <c r="G60" s="137"/>
      <c r="H60" s="137"/>
      <c r="I60" s="137"/>
      <c r="J60" s="137"/>
    </row>
    <row r="61" spans="5:10" s="101" customFormat="1" ht="15" customHeight="1">
      <c r="E61" s="137"/>
      <c r="F61" s="137"/>
      <c r="G61" s="137"/>
      <c r="H61" s="137"/>
      <c r="I61" s="137"/>
      <c r="J61" s="137"/>
    </row>
    <row r="62" spans="5:10" s="101" customFormat="1" ht="15" customHeight="1">
      <c r="E62" s="137"/>
      <c r="F62" s="137"/>
      <c r="G62" s="137"/>
      <c r="H62" s="137"/>
      <c r="I62" s="137"/>
      <c r="J62" s="137"/>
    </row>
    <row r="63" spans="5:10" s="101" customFormat="1" ht="15" customHeight="1">
      <c r="E63" s="137"/>
      <c r="F63" s="137"/>
      <c r="G63" s="137"/>
      <c r="H63" s="137"/>
      <c r="I63" s="137"/>
      <c r="J63" s="137"/>
    </row>
    <row r="64" spans="5:10" s="101" customFormat="1" ht="15" customHeight="1">
      <c r="E64" s="137"/>
      <c r="F64" s="137"/>
      <c r="G64" s="137"/>
      <c r="H64" s="137"/>
      <c r="I64" s="137"/>
      <c r="J64" s="137"/>
    </row>
    <row r="65" spans="5:10" s="101" customFormat="1" ht="15" customHeight="1">
      <c r="E65" s="137"/>
      <c r="F65" s="137"/>
      <c r="G65" s="137"/>
      <c r="H65" s="137"/>
      <c r="I65" s="137"/>
      <c r="J65" s="137"/>
    </row>
    <row r="66" spans="5:10" s="101" customFormat="1" ht="15" customHeight="1">
      <c r="E66" s="137"/>
      <c r="F66" s="137"/>
      <c r="G66" s="137"/>
      <c r="H66" s="137"/>
      <c r="I66" s="137"/>
      <c r="J66" s="137"/>
    </row>
    <row r="67" spans="5:10" s="101" customFormat="1" ht="15" customHeight="1">
      <c r="E67" s="137"/>
      <c r="F67" s="137"/>
      <c r="G67" s="137"/>
      <c r="H67" s="137"/>
      <c r="I67" s="137"/>
      <c r="J67" s="137"/>
    </row>
    <row r="68" spans="5:10" s="101" customFormat="1" ht="15" customHeight="1">
      <c r="E68" s="137"/>
      <c r="F68" s="137"/>
      <c r="G68" s="137"/>
      <c r="H68" s="137"/>
      <c r="I68" s="137"/>
      <c r="J68" s="137"/>
    </row>
    <row r="69" spans="5:10" s="101" customFormat="1" ht="15" customHeight="1">
      <c r="E69" s="137"/>
      <c r="F69" s="137"/>
      <c r="G69" s="137"/>
      <c r="H69" s="137"/>
      <c r="I69" s="137"/>
      <c r="J69" s="137"/>
    </row>
    <row r="70" spans="5:10" s="101" customFormat="1" ht="15" customHeight="1">
      <c r="E70" s="137"/>
      <c r="F70" s="137"/>
      <c r="G70" s="137"/>
      <c r="H70" s="137"/>
      <c r="I70" s="137"/>
      <c r="J70" s="137"/>
    </row>
    <row r="71" spans="5:10" s="101" customFormat="1" ht="15" customHeight="1">
      <c r="E71" s="137"/>
      <c r="F71" s="137"/>
      <c r="G71" s="137"/>
      <c r="H71" s="137"/>
      <c r="I71" s="137"/>
      <c r="J71" s="137"/>
    </row>
    <row r="72" spans="5:10" s="101" customFormat="1" ht="15" customHeight="1">
      <c r="E72" s="137"/>
      <c r="F72" s="137"/>
      <c r="G72" s="137"/>
      <c r="H72" s="137"/>
      <c r="I72" s="137"/>
      <c r="J72" s="137"/>
    </row>
    <row r="73" spans="5:10" s="101" customFormat="1" ht="15" customHeight="1">
      <c r="E73" s="137"/>
      <c r="F73" s="137"/>
      <c r="G73" s="137"/>
      <c r="H73" s="137"/>
      <c r="I73" s="137"/>
      <c r="J73" s="137"/>
    </row>
    <row r="74" spans="5:10" s="101" customFormat="1" ht="15" customHeight="1">
      <c r="E74" s="137"/>
      <c r="F74" s="137"/>
      <c r="G74" s="137"/>
      <c r="H74" s="137"/>
      <c r="I74" s="137"/>
      <c r="J74" s="137"/>
    </row>
    <row r="75" spans="5:10" s="101" customFormat="1" ht="15" customHeight="1">
      <c r="E75" s="137"/>
      <c r="F75" s="137"/>
      <c r="G75" s="137"/>
      <c r="H75" s="137"/>
      <c r="I75" s="137"/>
      <c r="J75" s="137"/>
    </row>
    <row r="76" spans="5:10" s="101" customFormat="1" ht="15" customHeight="1">
      <c r="E76" s="137"/>
      <c r="F76" s="137"/>
      <c r="G76" s="137"/>
      <c r="H76" s="137"/>
      <c r="I76" s="137"/>
      <c r="J76" s="137"/>
    </row>
    <row r="77" spans="5:10" s="101" customFormat="1" ht="15" customHeight="1">
      <c r="E77" s="137"/>
      <c r="F77" s="137"/>
      <c r="G77" s="137"/>
      <c r="H77" s="137"/>
      <c r="I77" s="137"/>
      <c r="J77" s="137"/>
    </row>
    <row r="78" spans="5:10" s="101" customFormat="1" ht="15" customHeight="1">
      <c r="E78" s="137"/>
      <c r="F78" s="137"/>
      <c r="G78" s="137"/>
      <c r="H78" s="137"/>
      <c r="I78" s="137"/>
      <c r="J78" s="137"/>
    </row>
    <row r="79" spans="5:10" s="101" customFormat="1" ht="15" customHeight="1">
      <c r="E79" s="137"/>
      <c r="F79" s="137"/>
      <c r="G79" s="137"/>
      <c r="H79" s="137"/>
      <c r="I79" s="137"/>
      <c r="J79" s="137"/>
    </row>
    <row r="80" spans="5:10" s="101" customFormat="1" ht="15" customHeight="1">
      <c r="E80" s="137"/>
      <c r="F80" s="137"/>
      <c r="G80" s="137"/>
      <c r="H80" s="137"/>
      <c r="I80" s="137"/>
      <c r="J80" s="137"/>
    </row>
    <row r="81" spans="5:10" s="101" customFormat="1" ht="15" customHeight="1">
      <c r="E81" s="137"/>
      <c r="F81" s="137"/>
      <c r="G81" s="137"/>
      <c r="H81" s="137"/>
      <c r="I81" s="137"/>
      <c r="J81" s="137"/>
    </row>
    <row r="82" spans="5:10" s="101" customFormat="1" ht="15" customHeight="1">
      <c r="E82" s="137"/>
      <c r="F82" s="137"/>
      <c r="G82" s="137"/>
      <c r="H82" s="137"/>
      <c r="I82" s="137"/>
      <c r="J82" s="137"/>
    </row>
    <row r="83" spans="5:10" s="101" customFormat="1" ht="15" customHeight="1">
      <c r="E83" s="137"/>
      <c r="F83" s="137"/>
      <c r="G83" s="137"/>
      <c r="H83" s="137"/>
      <c r="I83" s="137"/>
      <c r="J83" s="137"/>
    </row>
    <row r="84" spans="5:10" s="101" customFormat="1" ht="15" customHeight="1">
      <c r="E84" s="137"/>
      <c r="F84" s="137"/>
      <c r="G84" s="137"/>
      <c r="H84" s="137"/>
      <c r="I84" s="137"/>
      <c r="J84" s="137"/>
    </row>
    <row r="85" spans="5:10" s="101" customFormat="1" ht="15" customHeight="1">
      <c r="E85" s="137"/>
      <c r="F85" s="137"/>
      <c r="G85" s="137"/>
      <c r="H85" s="137"/>
      <c r="I85" s="137"/>
      <c r="J85" s="137"/>
    </row>
    <row r="86" spans="5:10" s="101" customFormat="1" ht="15" customHeight="1">
      <c r="E86" s="137"/>
      <c r="F86" s="137"/>
      <c r="G86" s="137"/>
      <c r="H86" s="137"/>
      <c r="I86" s="137"/>
      <c r="J86" s="137"/>
    </row>
    <row r="87" spans="5:10" s="101" customFormat="1" ht="15" customHeight="1">
      <c r="E87" s="137"/>
      <c r="F87" s="137"/>
      <c r="G87" s="137"/>
      <c r="H87" s="137"/>
      <c r="I87" s="137"/>
      <c r="J87" s="137"/>
    </row>
    <row r="88" spans="5:10" s="101" customFormat="1" ht="15" customHeight="1">
      <c r="E88" s="137"/>
      <c r="F88" s="137"/>
      <c r="G88" s="137"/>
      <c r="H88" s="137"/>
      <c r="I88" s="137"/>
      <c r="J88" s="137"/>
    </row>
    <row r="89" spans="5:10" s="101" customFormat="1" ht="15" customHeight="1">
      <c r="E89" s="137"/>
      <c r="F89" s="137"/>
      <c r="G89" s="137"/>
      <c r="H89" s="137"/>
      <c r="I89" s="137"/>
      <c r="J89" s="137"/>
    </row>
    <row r="90" spans="5:10" s="101" customFormat="1" ht="15" customHeight="1">
      <c r="E90" s="137"/>
      <c r="F90" s="137"/>
      <c r="G90" s="137"/>
      <c r="H90" s="137"/>
      <c r="I90" s="137"/>
      <c r="J90" s="137"/>
    </row>
    <row r="91" spans="5:10" s="101" customFormat="1" ht="15" customHeight="1">
      <c r="E91" s="137"/>
      <c r="F91" s="137"/>
      <c r="G91" s="137"/>
      <c r="H91" s="137"/>
      <c r="I91" s="137"/>
      <c r="J91" s="137"/>
    </row>
    <row r="92" spans="5:10" s="101" customFormat="1" ht="15" customHeight="1">
      <c r="E92" s="137"/>
      <c r="F92" s="137"/>
      <c r="G92" s="137"/>
      <c r="H92" s="137"/>
      <c r="I92" s="137"/>
      <c r="J92" s="137"/>
    </row>
    <row r="93" spans="5:10" s="101" customFormat="1" ht="15" customHeight="1">
      <c r="E93" s="137"/>
      <c r="F93" s="137"/>
      <c r="G93" s="137"/>
      <c r="H93" s="137"/>
      <c r="I93" s="137"/>
      <c r="J93" s="137"/>
    </row>
    <row r="94" spans="5:10" s="101" customFormat="1" ht="15" customHeight="1">
      <c r="E94" s="137"/>
      <c r="F94" s="137"/>
      <c r="G94" s="137"/>
      <c r="H94" s="137"/>
      <c r="I94" s="137"/>
      <c r="J94" s="137"/>
    </row>
    <row r="95" spans="5:10" s="101" customFormat="1" ht="15" customHeight="1">
      <c r="E95" s="137"/>
      <c r="F95" s="137"/>
      <c r="G95" s="137"/>
      <c r="H95" s="137"/>
      <c r="I95" s="137"/>
      <c r="J95" s="137"/>
    </row>
    <row r="96" spans="5:10" s="101" customFormat="1" ht="15" customHeight="1">
      <c r="E96" s="137"/>
      <c r="F96" s="137"/>
      <c r="G96" s="137"/>
      <c r="H96" s="137"/>
      <c r="I96" s="137"/>
      <c r="J96" s="137"/>
    </row>
    <row r="97" spans="5:10" s="101" customFormat="1" ht="15" customHeight="1">
      <c r="E97" s="137"/>
      <c r="F97" s="137"/>
      <c r="G97" s="137"/>
      <c r="H97" s="137"/>
      <c r="I97" s="137"/>
      <c r="J97" s="137"/>
    </row>
    <row r="98" spans="5:10" s="101" customFormat="1" ht="15" customHeight="1">
      <c r="E98" s="137"/>
      <c r="F98" s="137"/>
      <c r="G98" s="137"/>
      <c r="H98" s="137"/>
      <c r="I98" s="137"/>
      <c r="J98" s="137"/>
    </row>
    <row r="99" spans="5:10" s="101" customFormat="1" ht="15" customHeight="1">
      <c r="E99" s="137"/>
      <c r="F99" s="137"/>
      <c r="G99" s="137"/>
      <c r="H99" s="137"/>
      <c r="I99" s="137"/>
      <c r="J99" s="137"/>
    </row>
    <row r="100" spans="5:10" s="101" customFormat="1" ht="15" customHeight="1">
      <c r="E100" s="137"/>
      <c r="F100" s="137"/>
      <c r="G100" s="137"/>
      <c r="H100" s="137"/>
      <c r="I100" s="137"/>
      <c r="J100" s="137"/>
    </row>
    <row r="101" spans="5:10" s="101" customFormat="1" ht="15" customHeight="1">
      <c r="E101" s="137"/>
      <c r="F101" s="137"/>
      <c r="G101" s="137"/>
      <c r="H101" s="137"/>
      <c r="I101" s="137"/>
      <c r="J101" s="137"/>
    </row>
    <row r="102" spans="5:10" s="101" customFormat="1" ht="15" customHeight="1">
      <c r="E102" s="137"/>
      <c r="F102" s="137"/>
      <c r="G102" s="137"/>
      <c r="H102" s="137"/>
      <c r="I102" s="137"/>
      <c r="J102" s="137"/>
    </row>
    <row r="103" spans="5:10" s="101" customFormat="1" ht="15" customHeight="1">
      <c r="E103" s="137"/>
      <c r="F103" s="137"/>
      <c r="G103" s="137"/>
      <c r="H103" s="137"/>
      <c r="I103" s="137"/>
      <c r="J103" s="137"/>
    </row>
    <row r="104" spans="5:10" s="101" customFormat="1" ht="15" customHeight="1">
      <c r="E104" s="137"/>
      <c r="F104" s="137"/>
      <c r="G104" s="137"/>
      <c r="H104" s="137"/>
      <c r="I104" s="137"/>
      <c r="J104" s="137"/>
    </row>
    <row r="105" spans="5:10" s="101" customFormat="1" ht="15" customHeight="1">
      <c r="E105" s="137"/>
      <c r="F105" s="137"/>
      <c r="G105" s="137"/>
      <c r="H105" s="137"/>
      <c r="I105" s="137"/>
      <c r="J105" s="137"/>
    </row>
    <row r="106" spans="5:10" s="101" customFormat="1" ht="15" customHeight="1">
      <c r="E106" s="137"/>
      <c r="F106" s="137"/>
      <c r="G106" s="137"/>
      <c r="H106" s="137"/>
      <c r="I106" s="137"/>
      <c r="J106" s="137"/>
    </row>
    <row r="107" spans="5:10" s="101" customFormat="1" ht="15" customHeight="1">
      <c r="E107" s="137"/>
      <c r="F107" s="137"/>
      <c r="G107" s="137"/>
      <c r="H107" s="137"/>
      <c r="I107" s="137"/>
      <c r="J107" s="137"/>
    </row>
    <row r="108" spans="5:10" s="101" customFormat="1" ht="15" customHeight="1">
      <c r="E108" s="137"/>
      <c r="F108" s="137"/>
      <c r="G108" s="137"/>
      <c r="H108" s="137"/>
      <c r="I108" s="137"/>
      <c r="J108" s="137"/>
    </row>
    <row r="109" spans="5:10" s="101" customFormat="1" ht="15" customHeight="1">
      <c r="E109" s="137"/>
      <c r="F109" s="137"/>
      <c r="G109" s="137"/>
      <c r="H109" s="137"/>
      <c r="I109" s="137"/>
      <c r="J109" s="137"/>
    </row>
    <row r="110" spans="5:10" s="101" customFormat="1" ht="15" customHeight="1">
      <c r="E110" s="137"/>
      <c r="F110" s="137"/>
      <c r="G110" s="137"/>
      <c r="H110" s="137"/>
      <c r="I110" s="137"/>
      <c r="J110" s="137"/>
    </row>
    <row r="111" spans="5:10" s="101" customFormat="1" ht="15" customHeight="1">
      <c r="E111" s="137"/>
      <c r="F111" s="137"/>
      <c r="G111" s="137"/>
      <c r="H111" s="137"/>
      <c r="I111" s="137"/>
      <c r="J111" s="137"/>
    </row>
    <row r="112" spans="5:10" s="101" customFormat="1" ht="15" customHeight="1">
      <c r="E112" s="137"/>
      <c r="F112" s="137"/>
      <c r="G112" s="137"/>
      <c r="H112" s="137"/>
      <c r="I112" s="137"/>
      <c r="J112" s="137"/>
    </row>
    <row r="113" spans="5:10" s="101" customFormat="1" ht="15" customHeight="1">
      <c r="E113" s="137"/>
      <c r="F113" s="137"/>
      <c r="G113" s="137"/>
      <c r="H113" s="137"/>
      <c r="I113" s="137"/>
      <c r="J113" s="137"/>
    </row>
    <row r="114" spans="5:10" s="101" customFormat="1" ht="15" customHeight="1">
      <c r="E114" s="137"/>
      <c r="F114" s="137"/>
      <c r="G114" s="137"/>
      <c r="H114" s="137"/>
      <c r="I114" s="137"/>
      <c r="J114" s="137"/>
    </row>
    <row r="115" spans="5:10" s="101" customFormat="1" ht="15" customHeight="1">
      <c r="E115" s="137"/>
      <c r="F115" s="137"/>
      <c r="G115" s="137"/>
      <c r="H115" s="137"/>
      <c r="I115" s="137"/>
      <c r="J115" s="137"/>
    </row>
    <row r="116" spans="5:10" s="101" customFormat="1" ht="15" customHeight="1">
      <c r="E116" s="137"/>
      <c r="F116" s="137"/>
      <c r="G116" s="137"/>
      <c r="H116" s="137"/>
      <c r="I116" s="137"/>
      <c r="J116" s="137"/>
    </row>
    <row r="117" spans="5:10" s="101" customFormat="1" ht="15" customHeight="1">
      <c r="E117" s="137"/>
      <c r="F117" s="137"/>
      <c r="G117" s="137"/>
      <c r="H117" s="137"/>
      <c r="I117" s="137"/>
      <c r="J117" s="137"/>
    </row>
    <row r="118" spans="5:10" s="101" customFormat="1" ht="15" customHeight="1">
      <c r="E118" s="137"/>
      <c r="F118" s="137"/>
      <c r="G118" s="137"/>
      <c r="H118" s="137"/>
      <c r="I118" s="137"/>
      <c r="J118" s="137"/>
    </row>
    <row r="119" spans="5:10" s="101" customFormat="1" ht="15" customHeight="1">
      <c r="E119" s="137"/>
      <c r="F119" s="137"/>
      <c r="G119" s="137"/>
      <c r="H119" s="137"/>
      <c r="I119" s="137"/>
      <c r="J119" s="137"/>
    </row>
    <row r="120" spans="5:10" s="101" customFormat="1" ht="15" customHeight="1">
      <c r="E120" s="137"/>
      <c r="F120" s="137"/>
      <c r="G120" s="137"/>
      <c r="H120" s="137"/>
      <c r="I120" s="137"/>
      <c r="J120" s="137"/>
    </row>
    <row r="121" spans="5:10" s="101" customFormat="1" ht="15" customHeight="1">
      <c r="E121" s="137"/>
      <c r="F121" s="137"/>
      <c r="G121" s="137"/>
      <c r="H121" s="137"/>
      <c r="I121" s="137"/>
      <c r="J121" s="137"/>
    </row>
    <row r="122" spans="5:10" s="101" customFormat="1" ht="15" customHeight="1">
      <c r="E122" s="137"/>
      <c r="F122" s="137"/>
      <c r="G122" s="137"/>
      <c r="H122" s="137"/>
      <c r="I122" s="137"/>
      <c r="J122" s="137"/>
    </row>
    <row r="123" spans="5:10" s="101" customFormat="1" ht="15" customHeight="1">
      <c r="E123" s="137"/>
      <c r="F123" s="137"/>
      <c r="G123" s="137"/>
      <c r="H123" s="137"/>
      <c r="I123" s="137"/>
      <c r="J123" s="137"/>
    </row>
    <row r="124" spans="5:10" s="101" customFormat="1" ht="15" customHeight="1">
      <c r="E124" s="137"/>
      <c r="F124" s="137"/>
      <c r="G124" s="137"/>
      <c r="H124" s="137"/>
      <c r="I124" s="137"/>
      <c r="J124" s="137"/>
    </row>
    <row r="125" spans="5:10" s="101" customFormat="1" ht="15" customHeight="1">
      <c r="E125" s="137"/>
      <c r="F125" s="137"/>
      <c r="G125" s="137"/>
      <c r="H125" s="137"/>
      <c r="I125" s="137"/>
      <c r="J125" s="137"/>
    </row>
    <row r="126" spans="5:10" s="101" customFormat="1" ht="15" customHeight="1">
      <c r="E126" s="137"/>
      <c r="F126" s="137"/>
      <c r="G126" s="137"/>
      <c r="H126" s="137"/>
      <c r="I126" s="137"/>
      <c r="J126" s="137"/>
    </row>
    <row r="127" spans="5:10" s="101" customFormat="1" ht="15" customHeight="1">
      <c r="E127" s="137"/>
      <c r="F127" s="137"/>
      <c r="G127" s="137"/>
      <c r="H127" s="137"/>
      <c r="I127" s="137"/>
      <c r="J127" s="137"/>
    </row>
    <row r="128" spans="5:10" s="101" customFormat="1" ht="15" customHeight="1">
      <c r="E128" s="137"/>
      <c r="F128" s="137"/>
      <c r="G128" s="137"/>
      <c r="H128" s="137"/>
      <c r="I128" s="137"/>
      <c r="J128" s="137"/>
    </row>
    <row r="129" spans="5:10" s="101" customFormat="1" ht="15" customHeight="1">
      <c r="E129" s="137"/>
      <c r="F129" s="137"/>
      <c r="G129" s="137"/>
      <c r="H129" s="137"/>
      <c r="I129" s="137"/>
      <c r="J129" s="137"/>
    </row>
    <row r="130" spans="5:10" s="101" customFormat="1" ht="15" customHeight="1">
      <c r="E130" s="137"/>
      <c r="F130" s="137"/>
      <c r="G130" s="137"/>
      <c r="H130" s="137"/>
      <c r="I130" s="137"/>
      <c r="J130" s="137"/>
    </row>
    <row r="131" spans="5:10" s="101" customFormat="1" ht="15" customHeight="1">
      <c r="E131" s="137"/>
      <c r="F131" s="137"/>
      <c r="G131" s="137"/>
      <c r="H131" s="137"/>
      <c r="I131" s="137"/>
      <c r="J131" s="137"/>
    </row>
    <row r="132" spans="5:10" s="101" customFormat="1" ht="15" customHeight="1">
      <c r="E132" s="137"/>
      <c r="F132" s="137"/>
      <c r="G132" s="137"/>
      <c r="H132" s="137"/>
      <c r="I132" s="137"/>
      <c r="J132" s="137"/>
    </row>
    <row r="133" spans="5:10" s="101" customFormat="1" ht="15" customHeight="1">
      <c r="E133" s="137"/>
      <c r="F133" s="137"/>
      <c r="G133" s="137"/>
      <c r="H133" s="137"/>
      <c r="I133" s="137"/>
      <c r="J133" s="137"/>
    </row>
    <row r="134" spans="5:10" s="101" customFormat="1" ht="15" customHeight="1">
      <c r="E134" s="137"/>
      <c r="F134" s="137"/>
      <c r="G134" s="137"/>
      <c r="H134" s="137"/>
      <c r="I134" s="137"/>
      <c r="J134" s="137"/>
    </row>
    <row r="135" spans="5:10" s="101" customFormat="1" ht="15" customHeight="1">
      <c r="E135" s="137"/>
      <c r="F135" s="137"/>
      <c r="G135" s="137"/>
      <c r="H135" s="137"/>
      <c r="I135" s="137"/>
      <c r="J135" s="137"/>
    </row>
    <row r="136" spans="5:10" s="101" customFormat="1" ht="15" customHeight="1">
      <c r="E136" s="137"/>
      <c r="F136" s="137"/>
      <c r="G136" s="137"/>
      <c r="H136" s="137"/>
      <c r="I136" s="137"/>
      <c r="J136" s="137"/>
    </row>
    <row r="137" spans="5:10" s="101" customFormat="1" ht="15" customHeight="1">
      <c r="E137" s="137"/>
      <c r="F137" s="137"/>
      <c r="G137" s="137"/>
      <c r="H137" s="137"/>
      <c r="I137" s="137"/>
      <c r="J137" s="137"/>
    </row>
    <row r="138" spans="5:10" s="101" customFormat="1" ht="15" customHeight="1">
      <c r="E138" s="137"/>
      <c r="F138" s="137"/>
      <c r="G138" s="137"/>
      <c r="H138" s="137"/>
      <c r="I138" s="137"/>
      <c r="J138" s="137"/>
    </row>
    <row r="139" spans="5:10" s="101" customFormat="1" ht="15" customHeight="1">
      <c r="E139" s="137"/>
      <c r="F139" s="137"/>
      <c r="G139" s="137"/>
      <c r="H139" s="137"/>
      <c r="I139" s="137"/>
      <c r="J139" s="137"/>
    </row>
    <row r="140" spans="5:10" s="101" customFormat="1" ht="15" customHeight="1">
      <c r="E140" s="137"/>
      <c r="F140" s="137"/>
      <c r="G140" s="137"/>
      <c r="H140" s="137"/>
      <c r="I140" s="137"/>
      <c r="J140" s="137"/>
    </row>
    <row r="141" spans="5:10" s="101" customFormat="1" ht="15" customHeight="1">
      <c r="E141" s="137"/>
      <c r="F141" s="137"/>
      <c r="G141" s="137"/>
      <c r="H141" s="137"/>
      <c r="I141" s="137"/>
      <c r="J141" s="137"/>
    </row>
    <row r="142" spans="5:10" s="101" customFormat="1" ht="15" customHeight="1">
      <c r="E142" s="137"/>
      <c r="F142" s="137"/>
      <c r="G142" s="137"/>
      <c r="H142" s="137"/>
      <c r="I142" s="137"/>
      <c r="J142" s="137"/>
    </row>
    <row r="143" spans="5:10" s="101" customFormat="1" ht="15" customHeight="1">
      <c r="E143" s="137"/>
      <c r="F143" s="137"/>
      <c r="G143" s="137"/>
      <c r="H143" s="137"/>
      <c r="I143" s="137"/>
      <c r="J143" s="137"/>
    </row>
    <row r="144" spans="5:10" s="101" customFormat="1" ht="15" customHeight="1">
      <c r="E144" s="137"/>
      <c r="F144" s="137"/>
      <c r="G144" s="137"/>
      <c r="H144" s="137"/>
      <c r="I144" s="137"/>
      <c r="J144" s="137"/>
    </row>
    <row r="145" spans="5:10" s="101" customFormat="1" ht="15" customHeight="1">
      <c r="E145" s="137"/>
      <c r="F145" s="137"/>
      <c r="G145" s="137"/>
      <c r="H145" s="137"/>
      <c r="I145" s="137"/>
      <c r="J145" s="137"/>
    </row>
    <row r="146" spans="5:10" s="101" customFormat="1" ht="15" customHeight="1">
      <c r="E146" s="137"/>
      <c r="F146" s="137"/>
      <c r="G146" s="137"/>
      <c r="H146" s="137"/>
      <c r="I146" s="137"/>
      <c r="J146" s="137"/>
    </row>
    <row r="147" spans="5:10" s="101" customFormat="1" ht="15" customHeight="1">
      <c r="E147" s="137"/>
      <c r="F147" s="137"/>
      <c r="G147" s="137"/>
      <c r="H147" s="137"/>
      <c r="I147" s="137"/>
      <c r="J147" s="137"/>
    </row>
    <row r="148" spans="5:10" s="101" customFormat="1" ht="15" customHeight="1">
      <c r="E148" s="137"/>
      <c r="F148" s="137"/>
      <c r="G148" s="137"/>
      <c r="H148" s="137"/>
      <c r="I148" s="137"/>
      <c r="J148" s="137"/>
    </row>
    <row r="149" spans="5:10" s="101" customFormat="1" ht="15" customHeight="1">
      <c r="E149" s="137"/>
      <c r="F149" s="137"/>
      <c r="G149" s="137"/>
      <c r="H149" s="137"/>
      <c r="I149" s="137"/>
      <c r="J149" s="137"/>
    </row>
    <row r="150" spans="5:10" s="101" customFormat="1" ht="15" customHeight="1">
      <c r="E150" s="137"/>
      <c r="F150" s="137"/>
      <c r="G150" s="137"/>
      <c r="H150" s="137"/>
      <c r="I150" s="137"/>
      <c r="J150" s="137"/>
    </row>
  </sheetData>
  <sheetProtection/>
  <mergeCells count="25">
    <mergeCell ref="K1:N1"/>
    <mergeCell ref="B10:B16"/>
    <mergeCell ref="C10:C16"/>
    <mergeCell ref="B17:B23"/>
    <mergeCell ref="C17:C23"/>
    <mergeCell ref="B4:N4"/>
    <mergeCell ref="N7:N8"/>
    <mergeCell ref="C7:C8"/>
    <mergeCell ref="D7:D8"/>
    <mergeCell ref="B7:B8"/>
    <mergeCell ref="A31:A37"/>
    <mergeCell ref="A7:A8"/>
    <mergeCell ref="A10:A16"/>
    <mergeCell ref="A17:A23"/>
    <mergeCell ref="A24:A30"/>
    <mergeCell ref="C31:C37"/>
    <mergeCell ref="B31:B37"/>
    <mergeCell ref="C24:C30"/>
    <mergeCell ref="B24:B30"/>
    <mergeCell ref="A38:A44"/>
    <mergeCell ref="B38:B44"/>
    <mergeCell ref="C38:C44"/>
    <mergeCell ref="A45:A51"/>
    <mergeCell ref="B45:B51"/>
    <mergeCell ref="C45:C51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40" r:id="rId1"/>
  <rowBreaks count="2" manualBreakCount="2">
    <brk id="37" max="7" man="1"/>
    <brk id="5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80"/>
      <c r="B1" s="80"/>
      <c r="C1" s="80"/>
      <c r="D1" s="80"/>
      <c r="E1" s="80"/>
      <c r="F1" s="175" t="s">
        <v>139</v>
      </c>
      <c r="G1" s="175"/>
      <c r="H1" s="175"/>
    </row>
    <row r="2" spans="1:8" ht="15.75">
      <c r="A2" s="81"/>
      <c r="B2" s="81"/>
      <c r="C2" s="81"/>
      <c r="D2" s="81"/>
      <c r="E2" s="81"/>
      <c r="F2" s="81"/>
      <c r="G2" s="81"/>
      <c r="H2" s="81"/>
    </row>
    <row r="3" spans="1:8" ht="40.5" customHeight="1">
      <c r="A3" s="176" t="s">
        <v>138</v>
      </c>
      <c r="B3" s="176"/>
      <c r="C3" s="176"/>
      <c r="D3" s="176"/>
      <c r="E3" s="176"/>
      <c r="F3" s="176"/>
      <c r="G3" s="176"/>
      <c r="H3" s="176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62" t="s">
        <v>15</v>
      </c>
      <c r="B5" s="162" t="s">
        <v>21</v>
      </c>
      <c r="C5" s="162" t="s">
        <v>12</v>
      </c>
      <c r="D5" s="162" t="s">
        <v>13</v>
      </c>
      <c r="E5" s="168" t="s">
        <v>113</v>
      </c>
      <c r="F5" s="169"/>
      <c r="G5" s="169"/>
      <c r="H5" s="170"/>
    </row>
    <row r="6" spans="1:8" ht="15.75">
      <c r="A6" s="163"/>
      <c r="B6" s="163"/>
      <c r="C6" s="163"/>
      <c r="D6" s="163"/>
      <c r="E6" s="5">
        <v>2019</v>
      </c>
      <c r="F6" s="5">
        <v>2020</v>
      </c>
      <c r="G6" s="5">
        <v>2021</v>
      </c>
      <c r="H6" s="5">
        <v>2022</v>
      </c>
    </row>
    <row r="7" spans="1:8" ht="15.75">
      <c r="A7" s="177" t="s">
        <v>237</v>
      </c>
      <c r="B7" s="177"/>
      <c r="C7" s="177"/>
      <c r="D7" s="177"/>
      <c r="E7" s="177"/>
      <c r="F7" s="177"/>
      <c r="G7" s="177"/>
      <c r="H7" s="177"/>
    </row>
    <row r="8" spans="1:8" ht="15.75">
      <c r="A8" s="171" t="s">
        <v>238</v>
      </c>
      <c r="B8" s="172"/>
      <c r="C8" s="172"/>
      <c r="D8" s="172"/>
      <c r="E8" s="172"/>
      <c r="F8" s="172"/>
      <c r="G8" s="172"/>
      <c r="H8" s="173"/>
    </row>
    <row r="9" spans="1:8" ht="47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171" t="s">
        <v>239</v>
      </c>
      <c r="B10" s="172"/>
      <c r="C10" s="172"/>
      <c r="D10" s="172"/>
      <c r="E10" s="172"/>
      <c r="F10" s="172"/>
      <c r="G10" s="172"/>
      <c r="H10" s="173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174"/>
      <c r="B15" s="174"/>
    </row>
  </sheetData>
  <sheetProtection/>
  <mergeCells count="11">
    <mergeCell ref="C5:C6"/>
    <mergeCell ref="D5:D6"/>
    <mergeCell ref="E5:H5"/>
    <mergeCell ref="A8:H8"/>
    <mergeCell ref="A10:H10"/>
    <mergeCell ref="A15:B15"/>
    <mergeCell ref="F1:H1"/>
    <mergeCell ref="A3:H3"/>
    <mergeCell ref="A7:H7"/>
    <mergeCell ref="A5:A6"/>
    <mergeCell ref="B5:B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BreakPreview" zoomScale="75" zoomScaleSheetLayoutView="75" zoomScalePageLayoutView="0" workbookViewId="0" topLeftCell="A10">
      <selection activeCell="I19" sqref="I19"/>
    </sheetView>
  </sheetViews>
  <sheetFormatPr defaultColWidth="9.00390625" defaultRowHeight="12.75"/>
  <cols>
    <col min="1" max="1" width="9.125" style="74" customWidth="1"/>
    <col min="2" max="2" width="33.125" style="75" customWidth="1"/>
    <col min="3" max="3" width="17.375" style="75" customWidth="1"/>
    <col min="4" max="5" width="9.75390625" style="75" customWidth="1"/>
    <col min="6" max="6" width="12.75390625" style="75" customWidth="1"/>
    <col min="7" max="7" width="9.125" style="75" customWidth="1"/>
    <col min="8" max="9" width="14.375" style="75" bestFit="1" customWidth="1"/>
    <col min="10" max="10" width="14.00390625" style="75" customWidth="1"/>
    <col min="11" max="11" width="15.375" style="75" customWidth="1"/>
    <col min="12" max="12" width="40.375" style="75" customWidth="1"/>
    <col min="13" max="16384" width="9.125" style="75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180" t="s">
        <v>136</v>
      </c>
      <c r="J1" s="180"/>
      <c r="K1" s="181"/>
      <c r="L1" s="181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182" t="s">
        <v>135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183" t="s">
        <v>20</v>
      </c>
      <c r="B6" s="167" t="s">
        <v>23</v>
      </c>
      <c r="C6" s="167" t="s">
        <v>24</v>
      </c>
      <c r="D6" s="167" t="s">
        <v>25</v>
      </c>
      <c r="E6" s="167"/>
      <c r="F6" s="167"/>
      <c r="G6" s="167"/>
      <c r="H6" s="167" t="s">
        <v>114</v>
      </c>
      <c r="I6" s="167"/>
      <c r="J6" s="167"/>
      <c r="K6" s="167"/>
      <c r="L6" s="162" t="s">
        <v>97</v>
      </c>
    </row>
    <row r="7" spans="1:12" ht="126.75" customHeight="1">
      <c r="A7" s="183"/>
      <c r="B7" s="167"/>
      <c r="C7" s="167"/>
      <c r="D7" s="5" t="s">
        <v>24</v>
      </c>
      <c r="E7" s="5" t="s">
        <v>27</v>
      </c>
      <c r="F7" s="5" t="s">
        <v>28</v>
      </c>
      <c r="G7" s="5" t="s">
        <v>29</v>
      </c>
      <c r="H7" s="5">
        <v>2020</v>
      </c>
      <c r="I7" s="5">
        <v>2021</v>
      </c>
      <c r="J7" s="5">
        <v>2022</v>
      </c>
      <c r="K7" s="5" t="s">
        <v>82</v>
      </c>
      <c r="L7" s="163"/>
    </row>
    <row r="8" spans="1:12" ht="15.75">
      <c r="A8" s="155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1:12" ht="15.75">
      <c r="A9" s="185" t="str">
        <f>'Пр. 1 к 1ПП'!A8:H8</f>
        <v>Задача подпрограммы: создать условия для обеспечения финансовой устойчивости бюджетов поселений.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1:12" ht="78.75">
      <c r="A10" s="178">
        <v>1</v>
      </c>
      <c r="B10" s="162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8">
        <v>20237.8</v>
      </c>
      <c r="I10" s="68">
        <v>11622.5</v>
      </c>
      <c r="J10" s="68">
        <v>11622.5</v>
      </c>
      <c r="K10" s="68">
        <f>SUM(H10:J10)</f>
        <v>43482.8</v>
      </c>
      <c r="L10" s="5" t="s">
        <v>118</v>
      </c>
    </row>
    <row r="11" spans="1:12" ht="31.5">
      <c r="A11" s="179"/>
      <c r="B11" s="163"/>
      <c r="C11" s="76" t="s">
        <v>125</v>
      </c>
      <c r="D11" s="77" t="s">
        <v>43</v>
      </c>
      <c r="E11" s="77" t="s">
        <v>43</v>
      </c>
      <c r="F11" s="77" t="s">
        <v>43</v>
      </c>
      <c r="G11" s="77" t="s">
        <v>43</v>
      </c>
      <c r="H11" s="60">
        <f>H10</f>
        <v>20237.8</v>
      </c>
      <c r="I11" s="60">
        <f>I10</f>
        <v>11622.5</v>
      </c>
      <c r="J11" s="60">
        <f>J10</f>
        <v>11622.5</v>
      </c>
      <c r="K11" s="60">
        <f>K10</f>
        <v>43482.8</v>
      </c>
      <c r="L11" s="77" t="s">
        <v>43</v>
      </c>
    </row>
    <row r="12" spans="1:12" ht="78.75">
      <c r="A12" s="178">
        <v>2</v>
      </c>
      <c r="B12" s="162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8">
        <v>65087.412</v>
      </c>
      <c r="I12" s="68">
        <v>61856.155</v>
      </c>
      <c r="J12" s="68">
        <v>62693.907</v>
      </c>
      <c r="K12" s="68">
        <f>SUM(H12:J12)</f>
        <v>189637.474</v>
      </c>
      <c r="L12" s="38" t="s">
        <v>118</v>
      </c>
    </row>
    <row r="13" spans="1:12" ht="31.5">
      <c r="A13" s="179"/>
      <c r="B13" s="163"/>
      <c r="C13" s="76" t="s">
        <v>125</v>
      </c>
      <c r="D13" s="77" t="s">
        <v>43</v>
      </c>
      <c r="E13" s="77" t="s">
        <v>43</v>
      </c>
      <c r="F13" s="77" t="s">
        <v>43</v>
      </c>
      <c r="G13" s="77" t="s">
        <v>43</v>
      </c>
      <c r="H13" s="60">
        <f>H12</f>
        <v>65087.412</v>
      </c>
      <c r="I13" s="60">
        <f>I12</f>
        <v>61856.155</v>
      </c>
      <c r="J13" s="60">
        <f>J12</f>
        <v>62693.907</v>
      </c>
      <c r="K13" s="60">
        <f>K12</f>
        <v>189637.474</v>
      </c>
      <c r="L13" s="77" t="s">
        <v>43</v>
      </c>
    </row>
    <row r="14" spans="1:12" ht="94.5">
      <c r="A14" s="178">
        <v>3</v>
      </c>
      <c r="B14" s="162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8">
        <v>229302.094</v>
      </c>
      <c r="I14" s="68">
        <v>240561.219</v>
      </c>
      <c r="J14" s="68">
        <v>237510.711</v>
      </c>
      <c r="K14" s="68">
        <f>SUM(H14:J14)</f>
        <v>707374.024</v>
      </c>
      <c r="L14" s="5" t="s">
        <v>4</v>
      </c>
    </row>
    <row r="15" spans="1:12" ht="31.5">
      <c r="A15" s="179"/>
      <c r="B15" s="163"/>
      <c r="C15" s="76" t="s">
        <v>125</v>
      </c>
      <c r="D15" s="77" t="s">
        <v>43</v>
      </c>
      <c r="E15" s="77" t="s">
        <v>43</v>
      </c>
      <c r="F15" s="77" t="s">
        <v>43</v>
      </c>
      <c r="G15" s="77" t="s">
        <v>43</v>
      </c>
      <c r="H15" s="60">
        <f>H14</f>
        <v>229302.094</v>
      </c>
      <c r="I15" s="60">
        <f>I14</f>
        <v>240561.219</v>
      </c>
      <c r="J15" s="60">
        <f>J14</f>
        <v>237510.711</v>
      </c>
      <c r="K15" s="60">
        <f>K14</f>
        <v>707374.024</v>
      </c>
      <c r="L15" s="77" t="s">
        <v>43</v>
      </c>
    </row>
    <row r="16" spans="1:12" s="78" customFormat="1" ht="15.75">
      <c r="A16" s="171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ht="78.75">
      <c r="A17" s="178">
        <v>4</v>
      </c>
      <c r="B17" s="162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42">
        <v>0</v>
      </c>
      <c r="I17" s="142">
        <v>0</v>
      </c>
      <c r="J17" s="142">
        <v>0</v>
      </c>
      <c r="K17" s="142">
        <f>SUM(H17:J17)</f>
        <v>0</v>
      </c>
      <c r="L17" s="5" t="s">
        <v>107</v>
      </c>
    </row>
    <row r="18" spans="1:12" ht="31.5">
      <c r="A18" s="179"/>
      <c r="B18" s="184"/>
      <c r="C18" s="76" t="s">
        <v>125</v>
      </c>
      <c r="D18" s="77" t="s">
        <v>43</v>
      </c>
      <c r="E18" s="77" t="s">
        <v>43</v>
      </c>
      <c r="F18" s="77" t="s">
        <v>43</v>
      </c>
      <c r="G18" s="77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7" t="s">
        <v>43</v>
      </c>
    </row>
    <row r="19" spans="1:12" s="57" customFormat="1" ht="15.75">
      <c r="A19" s="61"/>
      <c r="B19" s="79" t="s">
        <v>120</v>
      </c>
      <c r="C19" s="61"/>
      <c r="D19" s="61"/>
      <c r="E19" s="61"/>
      <c r="F19" s="61"/>
      <c r="G19" s="61"/>
      <c r="H19" s="62">
        <f>H11+H13+H15+H18</f>
        <v>314627.306</v>
      </c>
      <c r="I19" s="62">
        <f>I11+I13+I15+I18</f>
        <v>314039.874</v>
      </c>
      <c r="J19" s="62">
        <f>J11+J13+J15+J18</f>
        <v>311827.118</v>
      </c>
      <c r="K19" s="62">
        <f>K11+K13+K15+K18</f>
        <v>940494.298</v>
      </c>
      <c r="L19" s="61"/>
    </row>
    <row r="21" spans="2:12" ht="56.25" customHeight="1">
      <c r="B21" s="174"/>
      <c r="C21" s="174"/>
      <c r="K21" s="15"/>
      <c r="L21" s="3"/>
    </row>
  </sheetData>
  <sheetProtection/>
  <mergeCells count="20">
    <mergeCell ref="A4:L4"/>
    <mergeCell ref="A6:A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  <mergeCell ref="B12:B13"/>
    <mergeCell ref="B14:B15"/>
    <mergeCell ref="I1:L1"/>
    <mergeCell ref="B6:B7"/>
    <mergeCell ref="C6:C7"/>
    <mergeCell ref="D6:G6"/>
    <mergeCell ref="H6:K6"/>
    <mergeCell ref="L6:L7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BreakPreview" zoomScale="75" zoomScaleSheetLayoutView="75" zoomScalePageLayoutView="0" workbookViewId="0" topLeftCell="A1">
      <selection activeCell="H13" sqref="H13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188" t="s">
        <v>128</v>
      </c>
      <c r="F1" s="188"/>
      <c r="G1" s="188"/>
    </row>
    <row r="2" ht="15.75">
      <c r="A2" s="4"/>
    </row>
    <row r="3" spans="1:7" ht="36.75" customHeight="1">
      <c r="A3" s="189" t="s">
        <v>127</v>
      </c>
      <c r="B3" s="189"/>
      <c r="C3" s="189"/>
      <c r="D3" s="189"/>
      <c r="E3" s="189"/>
      <c r="F3" s="189"/>
      <c r="G3" s="189"/>
    </row>
    <row r="4" ht="15.75">
      <c r="A4" s="4"/>
    </row>
    <row r="5" spans="1:8" ht="15.75" customHeight="1">
      <c r="A5" s="167" t="s">
        <v>20</v>
      </c>
      <c r="B5" s="167" t="s">
        <v>21</v>
      </c>
      <c r="C5" s="167" t="s">
        <v>37</v>
      </c>
      <c r="D5" s="167" t="s">
        <v>13</v>
      </c>
      <c r="E5" s="190" t="s">
        <v>113</v>
      </c>
      <c r="F5" s="190"/>
      <c r="G5" s="190"/>
      <c r="H5" s="191"/>
    </row>
    <row r="6" spans="1:8" ht="15.75">
      <c r="A6" s="167"/>
      <c r="B6" s="167"/>
      <c r="C6" s="167"/>
      <c r="D6" s="167"/>
      <c r="E6" s="5">
        <v>2019</v>
      </c>
      <c r="F6" s="5">
        <v>2020</v>
      </c>
      <c r="G6" s="5">
        <v>2021</v>
      </c>
      <c r="H6" s="5">
        <v>2022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155" t="s">
        <v>240</v>
      </c>
      <c r="B8" s="156"/>
      <c r="C8" s="156"/>
      <c r="D8" s="156"/>
      <c r="E8" s="156"/>
      <c r="F8" s="156"/>
      <c r="G8" s="156"/>
      <c r="H8" s="157"/>
    </row>
    <row r="9" spans="1:8" ht="15.75" customHeight="1">
      <c r="A9" s="171" t="s">
        <v>243</v>
      </c>
      <c r="B9" s="172"/>
      <c r="C9" s="172"/>
      <c r="D9" s="172"/>
      <c r="E9" s="172"/>
      <c r="F9" s="172"/>
      <c r="G9" s="172"/>
      <c r="H9" s="173"/>
    </row>
    <row r="10" spans="1:8" ht="78.75">
      <c r="A10" s="6" t="s">
        <v>137</v>
      </c>
      <c r="B10" s="53" t="s">
        <v>6</v>
      </c>
      <c r="C10" s="5" t="s">
        <v>8</v>
      </c>
      <c r="D10" s="40" t="s">
        <v>32</v>
      </c>
      <c r="E10" s="5"/>
      <c r="F10" s="5" t="s">
        <v>33</v>
      </c>
      <c r="G10" s="5" t="s">
        <v>33</v>
      </c>
      <c r="H10" s="5" t="s">
        <v>33</v>
      </c>
    </row>
    <row r="11" spans="1:8" ht="15.75" customHeight="1">
      <c r="A11" s="171" t="s">
        <v>242</v>
      </c>
      <c r="B11" s="172"/>
      <c r="C11" s="172"/>
      <c r="D11" s="172"/>
      <c r="E11" s="172"/>
      <c r="F11" s="172"/>
      <c r="G11" s="172"/>
      <c r="H11" s="173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/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/>
      <c r="F13" s="5" t="s">
        <v>36</v>
      </c>
      <c r="G13" s="5" t="s">
        <v>36</v>
      </c>
      <c r="H13" s="5" t="s">
        <v>36</v>
      </c>
    </row>
    <row r="14" spans="1:8" ht="15.75" customHeight="1">
      <c r="A14" s="171" t="s">
        <v>241</v>
      </c>
      <c r="B14" s="172"/>
      <c r="C14" s="172"/>
      <c r="D14" s="172"/>
      <c r="E14" s="172"/>
      <c r="F14" s="172"/>
      <c r="G14" s="172"/>
      <c r="H14" s="173"/>
    </row>
    <row r="15" spans="1:8" ht="31.5">
      <c r="A15" s="6" t="s">
        <v>244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161"/>
      <c r="B23" s="161"/>
      <c r="C23" s="161"/>
      <c r="E23" s="3"/>
    </row>
  </sheetData>
  <sheetProtection/>
  <mergeCells count="12">
    <mergeCell ref="E5:H5"/>
    <mergeCell ref="A8:H8"/>
    <mergeCell ref="A9:H9"/>
    <mergeCell ref="A11:H11"/>
    <mergeCell ref="A23:C23"/>
    <mergeCell ref="D5:D6"/>
    <mergeCell ref="E1:G1"/>
    <mergeCell ref="A3:G3"/>
    <mergeCell ref="C5:C6"/>
    <mergeCell ref="B5:B6"/>
    <mergeCell ref="A5:A6"/>
    <mergeCell ref="A14:H1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BreakPreview" zoomScale="85" zoomScaleSheetLayoutView="85" zoomScalePageLayoutView="0" workbookViewId="0" topLeftCell="A1">
      <selection activeCell="J17" sqref="J17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61" t="s">
        <v>130</v>
      </c>
      <c r="L1" s="197"/>
    </row>
    <row r="2" ht="15.75">
      <c r="B2" s="4"/>
    </row>
    <row r="3" ht="15.75">
      <c r="B3" s="4"/>
    </row>
    <row r="4" spans="2:12" ht="15.75">
      <c r="B4" s="198" t="s">
        <v>129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ht="15.75">
      <c r="B5" s="17"/>
    </row>
    <row r="6" spans="1:12" ht="15.75">
      <c r="A6" s="194" t="s">
        <v>20</v>
      </c>
      <c r="B6" s="167" t="s">
        <v>38</v>
      </c>
      <c r="C6" s="167" t="s">
        <v>39</v>
      </c>
      <c r="D6" s="167" t="s">
        <v>25</v>
      </c>
      <c r="E6" s="167"/>
      <c r="F6" s="167"/>
      <c r="G6" s="167"/>
      <c r="H6" s="167" t="s">
        <v>114</v>
      </c>
      <c r="I6" s="167"/>
      <c r="J6" s="167"/>
      <c r="K6" s="167"/>
      <c r="L6" s="167" t="s">
        <v>31</v>
      </c>
    </row>
    <row r="7" spans="1:12" s="67" customFormat="1" ht="47.25">
      <c r="A7" s="194"/>
      <c r="B7" s="167"/>
      <c r="C7" s="167"/>
      <c r="D7" s="5" t="s">
        <v>24</v>
      </c>
      <c r="E7" s="5" t="s">
        <v>27</v>
      </c>
      <c r="F7" s="5" t="s">
        <v>28</v>
      </c>
      <c r="G7" s="5" t="s">
        <v>29</v>
      </c>
      <c r="H7" s="5">
        <v>2020</v>
      </c>
      <c r="I7" s="5">
        <v>2021</v>
      </c>
      <c r="J7" s="5">
        <v>2022</v>
      </c>
      <c r="K7" s="5" t="s">
        <v>82</v>
      </c>
      <c r="L7" s="167"/>
    </row>
    <row r="8" spans="1:12" s="56" customFormat="1" ht="15.75" customHeight="1">
      <c r="A8" s="192" t="str">
        <f>'Пр.1 к 2ПП'!A8:H8</f>
        <v>Цель: эффективное управление муниципальным долгом Туруханского района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s="56" customFormat="1" ht="15.75">
      <c r="A9" s="195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ht="47.25">
      <c r="A10" s="194">
        <v>1</v>
      </c>
      <c r="B10" s="167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8">
        <v>0</v>
      </c>
      <c r="I10" s="68">
        <v>0</v>
      </c>
      <c r="J10" s="68">
        <v>0</v>
      </c>
      <c r="K10" s="68">
        <f>SUM(H10:J10)</f>
        <v>0</v>
      </c>
      <c r="L10" s="5" t="s">
        <v>106</v>
      </c>
    </row>
    <row r="11" spans="1:12" ht="15.75">
      <c r="A11" s="194"/>
      <c r="B11" s="167"/>
      <c r="C11" s="65" t="s">
        <v>125</v>
      </c>
      <c r="D11" s="66" t="s">
        <v>43</v>
      </c>
      <c r="E11" s="66" t="s">
        <v>43</v>
      </c>
      <c r="F11" s="66" t="s">
        <v>43</v>
      </c>
      <c r="G11" s="66" t="s">
        <v>43</v>
      </c>
      <c r="H11" s="69">
        <f>H10</f>
        <v>0</v>
      </c>
      <c r="I11" s="69">
        <f>I10</f>
        <v>0</v>
      </c>
      <c r="J11" s="69">
        <f>J10</f>
        <v>0</v>
      </c>
      <c r="K11" s="69">
        <f>K10</f>
        <v>0</v>
      </c>
      <c r="L11" s="66" t="s">
        <v>43</v>
      </c>
    </row>
    <row r="12" spans="1:12" s="56" customFormat="1" ht="15.75">
      <c r="A12" s="196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s="28" customFormat="1" ht="78.75">
      <c r="A13" s="194">
        <v>2</v>
      </c>
      <c r="B13" s="193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8">
        <v>0</v>
      </c>
      <c r="I13" s="68">
        <v>0</v>
      </c>
      <c r="J13" s="68">
        <v>0</v>
      </c>
      <c r="K13" s="68">
        <f>SUM(H13:J13)</f>
        <v>0</v>
      </c>
      <c r="L13" s="42" t="s">
        <v>105</v>
      </c>
    </row>
    <row r="14" spans="1:12" s="28" customFormat="1" ht="15.75">
      <c r="A14" s="194"/>
      <c r="B14" s="193"/>
      <c r="C14" s="65" t="s">
        <v>125</v>
      </c>
      <c r="D14" s="66" t="s">
        <v>43</v>
      </c>
      <c r="E14" s="66" t="s">
        <v>43</v>
      </c>
      <c r="F14" s="66" t="s">
        <v>43</v>
      </c>
      <c r="G14" s="66" t="s">
        <v>43</v>
      </c>
      <c r="H14" s="69">
        <f>H13</f>
        <v>0</v>
      </c>
      <c r="I14" s="69">
        <f>I13</f>
        <v>0</v>
      </c>
      <c r="J14" s="69">
        <f>J13</f>
        <v>0</v>
      </c>
      <c r="K14" s="69">
        <f>K13</f>
        <v>0</v>
      </c>
      <c r="L14" s="66" t="s">
        <v>43</v>
      </c>
    </row>
    <row r="15" spans="1:12" s="57" customFormat="1" ht="15.75">
      <c r="A15" s="195" t="str">
        <f>'Пр.1 к 2ПП'!A14:H14</f>
        <v>Задача подпрограммы: осуществить обслуживание муниципального долга.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s="28" customFormat="1" ht="47.25">
      <c r="A16" s="194">
        <v>3</v>
      </c>
      <c r="B16" s="167" t="s">
        <v>123</v>
      </c>
      <c r="C16" s="5" t="s">
        <v>30</v>
      </c>
      <c r="D16" s="14">
        <v>240</v>
      </c>
      <c r="E16" s="14">
        <v>1301</v>
      </c>
      <c r="F16" s="148" t="s">
        <v>275</v>
      </c>
      <c r="G16" s="14">
        <v>730</v>
      </c>
      <c r="H16" s="68">
        <v>20000</v>
      </c>
      <c r="I16" s="68">
        <v>20000</v>
      </c>
      <c r="J16" s="68">
        <v>20000</v>
      </c>
      <c r="K16" s="68">
        <f>SUM(H16:J16)</f>
        <v>60000</v>
      </c>
      <c r="L16" s="5" t="s">
        <v>40</v>
      </c>
    </row>
    <row r="17" spans="1:12" s="28" customFormat="1" ht="15.75">
      <c r="A17" s="194"/>
      <c r="B17" s="167"/>
      <c r="C17" s="65" t="s">
        <v>125</v>
      </c>
      <c r="D17" s="66" t="s">
        <v>43</v>
      </c>
      <c r="E17" s="66" t="s">
        <v>43</v>
      </c>
      <c r="F17" s="66" t="s">
        <v>43</v>
      </c>
      <c r="G17" s="66" t="s">
        <v>43</v>
      </c>
      <c r="H17" s="69">
        <f>H16</f>
        <v>20000</v>
      </c>
      <c r="I17" s="69">
        <f>I16</f>
        <v>20000</v>
      </c>
      <c r="J17" s="69">
        <f>J16</f>
        <v>20000</v>
      </c>
      <c r="K17" s="69">
        <f>K16</f>
        <v>60000</v>
      </c>
      <c r="L17" s="66" t="s">
        <v>43</v>
      </c>
    </row>
    <row r="18" spans="1:12" s="28" customFormat="1" ht="47.25">
      <c r="A18" s="194">
        <v>4</v>
      </c>
      <c r="B18" s="167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8">
        <v>0</v>
      </c>
      <c r="I18" s="68">
        <v>0</v>
      </c>
      <c r="J18" s="68">
        <v>0</v>
      </c>
      <c r="K18" s="68">
        <f>SUM(H18:J18)</f>
        <v>0</v>
      </c>
      <c r="L18" s="5" t="s">
        <v>115</v>
      </c>
    </row>
    <row r="19" spans="1:12" s="28" customFormat="1" ht="15.75">
      <c r="A19" s="194"/>
      <c r="B19" s="167"/>
      <c r="C19" s="65" t="s">
        <v>125</v>
      </c>
      <c r="D19" s="66" t="s">
        <v>43</v>
      </c>
      <c r="E19" s="66" t="s">
        <v>43</v>
      </c>
      <c r="F19" s="66" t="s">
        <v>43</v>
      </c>
      <c r="G19" s="66" t="s">
        <v>43</v>
      </c>
      <c r="H19" s="69">
        <f>H18</f>
        <v>0</v>
      </c>
      <c r="I19" s="69">
        <f>I18</f>
        <v>0</v>
      </c>
      <c r="J19" s="69">
        <f>J18</f>
        <v>0</v>
      </c>
      <c r="K19" s="69">
        <f>K18</f>
        <v>0</v>
      </c>
      <c r="L19" s="66" t="s">
        <v>43</v>
      </c>
    </row>
    <row r="20" spans="1:12" s="57" customFormat="1" ht="15.75">
      <c r="A20" s="61"/>
      <c r="B20" s="64" t="s">
        <v>120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70"/>
    </row>
    <row r="22" s="28" customFormat="1" ht="15.75">
      <c r="A22" s="70"/>
    </row>
    <row r="24" spans="2:3" ht="15.75">
      <c r="B24" s="174"/>
      <c r="C24" s="174"/>
    </row>
  </sheetData>
  <sheetProtection/>
  <mergeCells count="21">
    <mergeCell ref="K1:L1"/>
    <mergeCell ref="B4:L4"/>
    <mergeCell ref="L6:L7"/>
    <mergeCell ref="B6:B7"/>
    <mergeCell ref="C6:C7"/>
    <mergeCell ref="B10:B11"/>
    <mergeCell ref="H6:K6"/>
    <mergeCell ref="A6:A7"/>
    <mergeCell ref="A9:L9"/>
    <mergeCell ref="A12:L12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BreakPreview" zoomScale="75" zoomScaleSheetLayoutView="75" zoomScalePageLayoutView="0" workbookViewId="0" topLeftCell="A1">
      <selection activeCell="D30" sqref="D30"/>
    </sheetView>
  </sheetViews>
  <sheetFormatPr defaultColWidth="9.00390625" defaultRowHeight="12.75"/>
  <cols>
    <col min="1" max="1" width="6.125" style="73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2"/>
      <c r="B1" s="1"/>
      <c r="C1" s="1"/>
      <c r="D1" s="1"/>
      <c r="F1" s="161" t="s">
        <v>131</v>
      </c>
      <c r="G1" s="197"/>
      <c r="H1" s="197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176" t="s">
        <v>148</v>
      </c>
      <c r="B4" s="176"/>
      <c r="C4" s="176"/>
      <c r="D4" s="176"/>
      <c r="E4" s="176"/>
      <c r="F4" s="176"/>
      <c r="G4" s="176"/>
      <c r="H4" s="176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162" t="s">
        <v>20</v>
      </c>
      <c r="B6" s="162" t="s">
        <v>65</v>
      </c>
      <c r="C6" s="162" t="s">
        <v>12</v>
      </c>
      <c r="D6" s="162" t="s">
        <v>66</v>
      </c>
      <c r="E6" s="168" t="s">
        <v>113</v>
      </c>
      <c r="F6" s="169"/>
      <c r="G6" s="169"/>
      <c r="H6" s="170"/>
    </row>
    <row r="7" spans="1:8" ht="31.5" customHeight="1">
      <c r="A7" s="163"/>
      <c r="B7" s="163"/>
      <c r="C7" s="163"/>
      <c r="D7" s="163"/>
      <c r="E7" s="5">
        <v>2019</v>
      </c>
      <c r="F7" s="5">
        <v>2020</v>
      </c>
      <c r="G7" s="5">
        <v>2021</v>
      </c>
      <c r="H7" s="5">
        <v>2022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199" t="s">
        <v>245</v>
      </c>
      <c r="B9" s="199"/>
      <c r="C9" s="199"/>
      <c r="D9" s="199"/>
      <c r="E9" s="199"/>
      <c r="F9" s="199"/>
      <c r="G9" s="199"/>
      <c r="H9" s="199"/>
    </row>
    <row r="10" spans="1:8" ht="33.75" customHeight="1">
      <c r="A10" s="171" t="s">
        <v>246</v>
      </c>
      <c r="B10" s="172"/>
      <c r="C10" s="172"/>
      <c r="D10" s="172"/>
      <c r="E10" s="172"/>
      <c r="F10" s="172"/>
      <c r="G10" s="172"/>
      <c r="H10" s="173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/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/>
      <c r="F12" s="5" t="s">
        <v>68</v>
      </c>
      <c r="G12" s="5" t="s">
        <v>68</v>
      </c>
      <c r="H12" s="5" t="s">
        <v>68</v>
      </c>
    </row>
    <row r="13" spans="1:8" ht="15.75">
      <c r="A13" s="171" t="s">
        <v>247</v>
      </c>
      <c r="B13" s="172"/>
      <c r="C13" s="172"/>
      <c r="D13" s="172"/>
      <c r="E13" s="172"/>
      <c r="F13" s="172"/>
      <c r="G13" s="172"/>
      <c r="H13" s="173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/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161"/>
      <c r="B16" s="197"/>
      <c r="C16" s="3"/>
      <c r="D16" s="3"/>
      <c r="E16" s="3"/>
      <c r="F16" s="198"/>
      <c r="G16" s="198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C6:C7"/>
    <mergeCell ref="D6:D7"/>
    <mergeCell ref="A10:H10"/>
    <mergeCell ref="A13:H13"/>
    <mergeCell ref="E6:H6"/>
    <mergeCell ref="F1:H1"/>
    <mergeCell ref="A16:B16"/>
    <mergeCell ref="F16:G16"/>
    <mergeCell ref="A9:H9"/>
    <mergeCell ref="A4:H4"/>
    <mergeCell ref="A6:A7"/>
    <mergeCell ref="B6:B7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1"/>
  <sheetViews>
    <sheetView view="pageBreakPreview" zoomScale="85" zoomScaleSheetLayoutView="85" zoomScalePageLayoutView="0" workbookViewId="0" topLeftCell="A1">
      <pane xSplit="7" ySplit="6" topLeftCell="H7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I16" sqref="I16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61" t="s">
        <v>149</v>
      </c>
      <c r="L1" s="197"/>
    </row>
    <row r="2" ht="15.75">
      <c r="B2" s="17"/>
    </row>
    <row r="3" spans="1:12" ht="46.5" customHeight="1">
      <c r="A3" s="189" t="s">
        <v>150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ht="15.75">
      <c r="B4" s="4"/>
    </row>
    <row r="5" spans="1:12" ht="33.75" customHeight="1">
      <c r="A5" s="194" t="s">
        <v>20</v>
      </c>
      <c r="B5" s="167" t="s">
        <v>70</v>
      </c>
      <c r="C5" s="167" t="s">
        <v>39</v>
      </c>
      <c r="D5" s="167" t="s">
        <v>25</v>
      </c>
      <c r="E5" s="167"/>
      <c r="F5" s="167"/>
      <c r="G5" s="167"/>
      <c r="H5" s="167" t="s">
        <v>114</v>
      </c>
      <c r="I5" s="167"/>
      <c r="J5" s="167"/>
      <c r="K5" s="167"/>
      <c r="L5" s="167" t="s">
        <v>26</v>
      </c>
    </row>
    <row r="6" spans="1:12" ht="94.5">
      <c r="A6" s="194"/>
      <c r="B6" s="167"/>
      <c r="C6" s="167"/>
      <c r="D6" s="5" t="s">
        <v>24</v>
      </c>
      <c r="E6" s="5" t="s">
        <v>27</v>
      </c>
      <c r="F6" s="5" t="s">
        <v>28</v>
      </c>
      <c r="G6" s="5" t="s">
        <v>29</v>
      </c>
      <c r="H6" s="5">
        <v>2020</v>
      </c>
      <c r="I6" s="5">
        <v>2021</v>
      </c>
      <c r="J6" s="5">
        <v>2022</v>
      </c>
      <c r="K6" s="5" t="s">
        <v>82</v>
      </c>
      <c r="L6" s="167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01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36" customHeight="1">
      <c r="A9" s="202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15.75">
      <c r="A10" s="194">
        <v>1</v>
      </c>
      <c r="B10" s="203" t="s">
        <v>126</v>
      </c>
      <c r="C10" s="167" t="s">
        <v>30</v>
      </c>
      <c r="D10" s="194">
        <v>240</v>
      </c>
      <c r="E10" s="208" t="s">
        <v>69</v>
      </c>
      <c r="F10" s="205">
        <v>1230080460</v>
      </c>
      <c r="G10" s="14">
        <v>121</v>
      </c>
      <c r="H10" s="143">
        <v>13510.336</v>
      </c>
      <c r="I10" s="143">
        <v>13510.336</v>
      </c>
      <c r="J10" s="143">
        <v>13510.336</v>
      </c>
      <c r="K10" s="46">
        <f aca="true" t="shared" si="0" ref="K10:K15">H10+I10+J10</f>
        <v>40531.008</v>
      </c>
      <c r="L10" s="167" t="s">
        <v>71</v>
      </c>
    </row>
    <row r="11" spans="1:12" ht="15.75">
      <c r="A11" s="194"/>
      <c r="B11" s="203"/>
      <c r="C11" s="167"/>
      <c r="D11" s="194"/>
      <c r="E11" s="208"/>
      <c r="F11" s="205"/>
      <c r="G11" s="14">
        <v>122</v>
      </c>
      <c r="H11" s="143">
        <v>2052.441</v>
      </c>
      <c r="I11" s="143">
        <v>2052.441</v>
      </c>
      <c r="J11" s="143">
        <v>2052.441</v>
      </c>
      <c r="K11" s="46">
        <f t="shared" si="0"/>
        <v>6157.322999999999</v>
      </c>
      <c r="L11" s="167"/>
    </row>
    <row r="12" spans="1:12" ht="15.75">
      <c r="A12" s="194"/>
      <c r="B12" s="203"/>
      <c r="C12" s="167"/>
      <c r="D12" s="194"/>
      <c r="E12" s="208"/>
      <c r="F12" s="205"/>
      <c r="G12" s="14">
        <v>129</v>
      </c>
      <c r="H12" s="143">
        <v>4080.12</v>
      </c>
      <c r="I12" s="143">
        <v>4080.12</v>
      </c>
      <c r="J12" s="143">
        <v>4080.12</v>
      </c>
      <c r="K12" s="46">
        <f t="shared" si="0"/>
        <v>12240.36</v>
      </c>
      <c r="L12" s="167"/>
    </row>
    <row r="13" spans="1:12" ht="66.75" customHeight="1">
      <c r="A13" s="194"/>
      <c r="B13" s="203"/>
      <c r="C13" s="167"/>
      <c r="D13" s="194"/>
      <c r="E13" s="208"/>
      <c r="F13" s="205"/>
      <c r="G13" s="14">
        <v>244</v>
      </c>
      <c r="H13" s="143">
        <v>4242.689</v>
      </c>
      <c r="I13" s="143">
        <v>4242.689</v>
      </c>
      <c r="J13" s="143">
        <v>4242.689</v>
      </c>
      <c r="K13" s="46">
        <f t="shared" si="0"/>
        <v>12728.067000000001</v>
      </c>
      <c r="L13" s="167"/>
    </row>
    <row r="14" spans="1:12" ht="15.75">
      <c r="A14" s="194"/>
      <c r="B14" s="203"/>
      <c r="C14" s="167"/>
      <c r="D14" s="194"/>
      <c r="E14" s="208"/>
      <c r="F14" s="205"/>
      <c r="G14" s="14">
        <v>852</v>
      </c>
      <c r="H14" s="143">
        <v>15</v>
      </c>
      <c r="I14" s="143">
        <v>15</v>
      </c>
      <c r="J14" s="143">
        <v>15</v>
      </c>
      <c r="K14" s="46">
        <f t="shared" si="0"/>
        <v>45</v>
      </c>
      <c r="L14" s="167"/>
    </row>
    <row r="15" spans="1:12" ht="15.75">
      <c r="A15" s="194"/>
      <c r="B15" s="203"/>
      <c r="C15" s="207"/>
      <c r="D15" s="207"/>
      <c r="E15" s="207"/>
      <c r="F15" s="206"/>
      <c r="G15" s="37">
        <v>853</v>
      </c>
      <c r="H15" s="143">
        <v>15</v>
      </c>
      <c r="I15" s="143">
        <v>15</v>
      </c>
      <c r="J15" s="143">
        <v>15</v>
      </c>
      <c r="K15" s="46">
        <f t="shared" si="0"/>
        <v>45</v>
      </c>
      <c r="L15" s="167"/>
    </row>
    <row r="16" spans="1:12" ht="47.25" customHeight="1">
      <c r="A16" s="194"/>
      <c r="B16" s="203"/>
      <c r="C16" s="65" t="s">
        <v>125</v>
      </c>
      <c r="D16" s="66" t="s">
        <v>43</v>
      </c>
      <c r="E16" s="66" t="s">
        <v>43</v>
      </c>
      <c r="F16" s="66" t="s">
        <v>43</v>
      </c>
      <c r="G16" s="66" t="s">
        <v>43</v>
      </c>
      <c r="H16" s="69">
        <f>SUM(H10:H15)</f>
        <v>23915.585999999996</v>
      </c>
      <c r="I16" s="69">
        <f>SUM(I10:I15)</f>
        <v>23915.585999999996</v>
      </c>
      <c r="J16" s="69">
        <f>SUM(J10:J15)</f>
        <v>23915.585999999996</v>
      </c>
      <c r="K16" s="69">
        <f>SUM(K10:K15)</f>
        <v>71746.758</v>
      </c>
      <c r="L16" s="66" t="s">
        <v>43</v>
      </c>
    </row>
    <row r="17" spans="1:12" ht="15.75">
      <c r="A17" s="204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</row>
    <row r="18" spans="1:12" ht="78.75">
      <c r="A18" s="194">
        <v>2</v>
      </c>
      <c r="B18" s="200" t="s">
        <v>102</v>
      </c>
      <c r="C18" s="40" t="s">
        <v>30</v>
      </c>
      <c r="D18" s="14">
        <v>240</v>
      </c>
      <c r="E18" s="14" t="s">
        <v>103</v>
      </c>
      <c r="F18" s="39" t="s">
        <v>103</v>
      </c>
      <c r="G18" s="14" t="s">
        <v>103</v>
      </c>
      <c r="H18" s="68">
        <v>0</v>
      </c>
      <c r="I18" s="68">
        <v>0</v>
      </c>
      <c r="J18" s="68">
        <v>0</v>
      </c>
      <c r="K18" s="68">
        <f>SUM(H18:J18)</f>
        <v>0</v>
      </c>
      <c r="L18" s="40" t="s">
        <v>104</v>
      </c>
    </row>
    <row r="19" spans="1:12" ht="31.5">
      <c r="A19" s="194"/>
      <c r="B19" s="200"/>
      <c r="C19" s="65" t="s">
        <v>125</v>
      </c>
      <c r="D19" s="66" t="s">
        <v>43</v>
      </c>
      <c r="E19" s="66" t="s">
        <v>43</v>
      </c>
      <c r="F19" s="66" t="s">
        <v>43</v>
      </c>
      <c r="G19" s="66" t="s">
        <v>43</v>
      </c>
      <c r="H19" s="69">
        <f>H18</f>
        <v>0</v>
      </c>
      <c r="I19" s="69">
        <f>I18</f>
        <v>0</v>
      </c>
      <c r="J19" s="69">
        <f>J18</f>
        <v>0</v>
      </c>
      <c r="K19" s="69">
        <f>K18</f>
        <v>0</v>
      </c>
      <c r="L19" s="66" t="s">
        <v>43</v>
      </c>
    </row>
    <row r="20" spans="1:12" ht="15.75">
      <c r="A20" s="61"/>
      <c r="B20" s="64" t="s">
        <v>120</v>
      </c>
      <c r="C20" s="61"/>
      <c r="D20" s="61"/>
      <c r="E20" s="61"/>
      <c r="F20" s="61"/>
      <c r="G20" s="61"/>
      <c r="H20" s="62">
        <f>H16</f>
        <v>23915.585999999996</v>
      </c>
      <c r="I20" s="62">
        <f>I16</f>
        <v>23915.585999999996</v>
      </c>
      <c r="J20" s="62">
        <f>J16</f>
        <v>23915.585999999996</v>
      </c>
      <c r="K20" s="62">
        <f>K16</f>
        <v>71746.758</v>
      </c>
      <c r="L20" s="61"/>
    </row>
    <row r="21" spans="8:11" ht="15.75">
      <c r="H21" s="71"/>
      <c r="I21" s="71"/>
      <c r="J21" s="71"/>
      <c r="K21" s="71"/>
    </row>
  </sheetData>
  <sheetProtection/>
  <mergeCells count="20">
    <mergeCell ref="C10:C15"/>
    <mergeCell ref="D10:D15"/>
    <mergeCell ref="E10:E15"/>
    <mergeCell ref="A5:A6"/>
    <mergeCell ref="K1:L1"/>
    <mergeCell ref="B5:B6"/>
    <mergeCell ref="C5:C6"/>
    <mergeCell ref="D5:G5"/>
    <mergeCell ref="H5:K5"/>
    <mergeCell ref="L5:L6"/>
    <mergeCell ref="B18:B19"/>
    <mergeCell ref="A18:A19"/>
    <mergeCell ref="A3:L3"/>
    <mergeCell ref="A8:L8"/>
    <mergeCell ref="L10:L15"/>
    <mergeCell ref="A9:L9"/>
    <mergeCell ref="B10:B16"/>
    <mergeCell ref="A10:A16"/>
    <mergeCell ref="A17:L17"/>
    <mergeCell ref="F10:F15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8" r:id="rId1"/>
  <rowBreaks count="1" manualBreakCount="1">
    <brk id="1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5" zoomScaleSheetLayoutView="85" zoomScalePageLayoutView="0" workbookViewId="0" topLeftCell="A1">
      <selection activeCell="H30" sqref="H30"/>
    </sheetView>
  </sheetViews>
  <sheetFormatPr defaultColWidth="9.00390625" defaultRowHeight="12.75" outlineLevelRow="1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6:8" ht="130.5" customHeight="1">
      <c r="F1" s="209" t="s">
        <v>203</v>
      </c>
      <c r="G1" s="209"/>
      <c r="H1" s="209"/>
    </row>
    <row r="2" ht="18.75">
      <c r="A2" s="51"/>
    </row>
    <row r="3" ht="18.75">
      <c r="A3" s="51"/>
    </row>
    <row r="4" spans="1:8" ht="18.75">
      <c r="A4" s="210" t="s">
        <v>156</v>
      </c>
      <c r="B4" s="210"/>
      <c r="C4" s="210"/>
      <c r="D4" s="210"/>
      <c r="E4" s="210"/>
      <c r="F4" s="210"/>
      <c r="G4" s="210"/>
      <c r="H4" s="210"/>
    </row>
    <row r="5" spans="1:8" ht="18.75">
      <c r="A5" s="211" t="s">
        <v>157</v>
      </c>
      <c r="B5" s="210"/>
      <c r="C5" s="210"/>
      <c r="D5" s="210"/>
      <c r="E5" s="210"/>
      <c r="F5" s="210"/>
      <c r="G5" s="210"/>
      <c r="H5" s="210"/>
    </row>
    <row r="6" spans="1:8" ht="18.75">
      <c r="A6" s="211" t="s">
        <v>202</v>
      </c>
      <c r="B6" s="210"/>
      <c r="C6" s="210"/>
      <c r="D6" s="210"/>
      <c r="E6" s="210"/>
      <c r="F6" s="210"/>
      <c r="G6" s="210"/>
      <c r="H6" s="210"/>
    </row>
    <row r="7" ht="13.5" customHeight="1">
      <c r="A7" s="51"/>
    </row>
    <row r="8" spans="1:8" ht="15.75">
      <c r="A8" s="212" t="s">
        <v>20</v>
      </c>
      <c r="B8" s="212" t="s">
        <v>158</v>
      </c>
      <c r="C8" s="212" t="s">
        <v>12</v>
      </c>
      <c r="D8" s="212" t="s">
        <v>13</v>
      </c>
      <c r="E8" s="212" t="s">
        <v>113</v>
      </c>
      <c r="F8" s="212"/>
      <c r="G8" s="212"/>
      <c r="H8" s="212"/>
    </row>
    <row r="9" spans="1:8" ht="15.75">
      <c r="A9" s="212"/>
      <c r="B9" s="212"/>
      <c r="C9" s="212"/>
      <c r="D9" s="212"/>
      <c r="E9" s="31">
        <v>2019</v>
      </c>
      <c r="F9" s="31">
        <v>2020</v>
      </c>
      <c r="G9" s="31">
        <v>2021</v>
      </c>
      <c r="H9" s="31">
        <v>2022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3" t="s">
        <v>248</v>
      </c>
      <c r="B11" s="213"/>
      <c r="C11" s="213"/>
      <c r="D11" s="213"/>
      <c r="E11" s="213"/>
      <c r="F11" s="213"/>
      <c r="G11" s="213"/>
      <c r="H11" s="213"/>
    </row>
    <row r="12" spans="1:8" ht="15.75">
      <c r="A12" s="214" t="s">
        <v>249</v>
      </c>
      <c r="B12" s="214"/>
      <c r="C12" s="214"/>
      <c r="D12" s="214"/>
      <c r="E12" s="214"/>
      <c r="F12" s="214"/>
      <c r="G12" s="214"/>
      <c r="H12" s="214"/>
    </row>
    <row r="13" spans="1:8" ht="63">
      <c r="A13" s="107" t="s">
        <v>159</v>
      </c>
      <c r="B13" s="108" t="s">
        <v>160</v>
      </c>
      <c r="C13" s="107" t="s">
        <v>16</v>
      </c>
      <c r="D13" s="107" t="s">
        <v>161</v>
      </c>
      <c r="E13" s="31" t="str">
        <f>CONCATENATE("не более ",E16)</f>
        <v>не более 6</v>
      </c>
      <c r="F13" s="31" t="str">
        <f>CONCATENATE("не более ",F16)</f>
        <v>не более 7,8</v>
      </c>
      <c r="G13" s="31" t="str">
        <f>CONCATENATE("не более ",G16)</f>
        <v>не более 7,9</v>
      </c>
      <c r="H13" s="31" t="str">
        <f>CONCATENATE("не более ",H16)</f>
        <v>не более 8</v>
      </c>
    </row>
    <row r="14" spans="1:8" ht="18.75" hidden="1" outlineLevel="1">
      <c r="A14" s="51"/>
      <c r="B14" s="29" t="s">
        <v>162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163</v>
      </c>
      <c r="E15" s="29">
        <f>SUM(F19:F24)</f>
        <v>95326.308</v>
      </c>
      <c r="F15" s="109">
        <f>'пр 2 к 4 пп'!H49</f>
        <v>121276.21862200001</v>
      </c>
      <c r="G15" s="109">
        <f>'пр 2 к 4 пп'!I49</f>
        <v>120077.318622</v>
      </c>
      <c r="H15" s="109">
        <f>'пр 2 к 4 пп'!J49</f>
        <v>120056.41862200001</v>
      </c>
    </row>
    <row r="16" spans="1:8" ht="18.75" hidden="1" outlineLevel="1">
      <c r="A16" s="51"/>
      <c r="E16" s="110">
        <f>ROUND(E15/E14,1)</f>
        <v>6</v>
      </c>
      <c r="F16" s="110">
        <f>ROUND(F15/F14,1)</f>
        <v>7.8</v>
      </c>
      <c r="G16" s="110">
        <f>ROUND(G15/G14,1)</f>
        <v>7.9</v>
      </c>
      <c r="H16" s="110">
        <f>ROUND(H15/H14,1)</f>
        <v>8</v>
      </c>
    </row>
    <row r="17" ht="18.75" collapsed="1">
      <c r="A17" s="51"/>
    </row>
    <row r="18" ht="15.75" hidden="1" outlineLevel="1">
      <c r="D18" s="29" t="s">
        <v>164</v>
      </c>
    </row>
    <row r="19" spans="4:6" ht="15.75" hidden="1" outlineLevel="1">
      <c r="D19" s="29" t="s">
        <v>165</v>
      </c>
      <c r="F19" s="29">
        <v>2076.435</v>
      </c>
    </row>
    <row r="20" spans="4:6" ht="15.75" hidden="1" outlineLevel="1">
      <c r="D20" s="29" t="s">
        <v>166</v>
      </c>
      <c r="F20" s="29">
        <v>90344.873</v>
      </c>
    </row>
    <row r="21" spans="4:6" ht="15.75" hidden="1" outlineLevel="1">
      <c r="D21" s="29" t="s">
        <v>167</v>
      </c>
      <c r="F21" s="29">
        <v>1440.5</v>
      </c>
    </row>
    <row r="22" spans="4:6" ht="15.75" hidden="1" outlineLevel="1">
      <c r="D22" s="29" t="s">
        <v>168</v>
      </c>
      <c r="F22" s="29">
        <v>6.8</v>
      </c>
    </row>
    <row r="23" spans="4:6" ht="15.75" hidden="1" outlineLevel="1">
      <c r="D23" s="29" t="s">
        <v>169</v>
      </c>
      <c r="F23" s="29">
        <v>726.5</v>
      </c>
    </row>
    <row r="24" spans="4:6" ht="15.75" hidden="1" outlineLevel="1">
      <c r="D24" s="29" t="s">
        <v>170</v>
      </c>
      <c r="F24" s="29">
        <v>731.2</v>
      </c>
    </row>
    <row r="25" ht="15.75" hidden="1" outlineLevel="1"/>
    <row r="26" ht="15.75" collapsed="1"/>
  </sheetData>
  <sheetProtection/>
  <mergeCells count="11">
    <mergeCell ref="A12:H12"/>
    <mergeCell ref="A8:A9"/>
    <mergeCell ref="B8:B9"/>
    <mergeCell ref="C8:C9"/>
    <mergeCell ref="D8:D9"/>
    <mergeCell ref="F1:H1"/>
    <mergeCell ref="A4:H4"/>
    <mergeCell ref="A5:H5"/>
    <mergeCell ref="A6:H6"/>
    <mergeCell ref="E8:H8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85" zoomScaleNormal="85" zoomScaleSheetLayoutView="85" zoomScalePageLayoutView="0" workbookViewId="0" topLeftCell="A1">
      <selection activeCell="J20" sqref="J20"/>
    </sheetView>
  </sheetViews>
  <sheetFormatPr defaultColWidth="9.00390625" defaultRowHeight="12.75"/>
  <cols>
    <col min="1" max="1" width="4.25390625" style="111" customWidth="1"/>
    <col min="2" max="2" width="48.00390625" style="112" customWidth="1"/>
    <col min="3" max="3" width="22.00390625" style="112" customWidth="1"/>
    <col min="4" max="4" width="8.375" style="111" customWidth="1"/>
    <col min="5" max="5" width="8.375" style="112" customWidth="1"/>
    <col min="6" max="6" width="20.25390625" style="112" customWidth="1"/>
    <col min="7" max="7" width="6.625" style="112" customWidth="1"/>
    <col min="8" max="10" width="19.25390625" style="112" customWidth="1"/>
    <col min="11" max="11" width="22.875" style="112" customWidth="1"/>
    <col min="12" max="12" width="28.00390625" style="112" customWidth="1"/>
    <col min="13" max="16384" width="9.125" style="112" customWidth="1"/>
  </cols>
  <sheetData>
    <row r="1" spans="11:12" ht="121.5" customHeight="1">
      <c r="K1" s="234" t="s">
        <v>171</v>
      </c>
      <c r="L1" s="234"/>
    </row>
    <row r="4" spans="1:12" ht="18.75">
      <c r="A4" s="235" t="s">
        <v>156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8.75">
      <c r="A5" s="235" t="s">
        <v>172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7" spans="1:12" ht="54" customHeight="1">
      <c r="A7" s="229" t="s">
        <v>20</v>
      </c>
      <c r="B7" s="229" t="s">
        <v>173</v>
      </c>
      <c r="C7" s="229" t="s">
        <v>174</v>
      </c>
      <c r="D7" s="229" t="s">
        <v>25</v>
      </c>
      <c r="E7" s="229"/>
      <c r="F7" s="229"/>
      <c r="G7" s="229"/>
      <c r="H7" s="229" t="s">
        <v>175</v>
      </c>
      <c r="I7" s="229"/>
      <c r="J7" s="229"/>
      <c r="K7" s="229"/>
      <c r="L7" s="229" t="s">
        <v>176</v>
      </c>
    </row>
    <row r="8" spans="1:12" ht="77.25" customHeight="1">
      <c r="A8" s="229"/>
      <c r="B8" s="229"/>
      <c r="C8" s="229"/>
      <c r="D8" s="107" t="s">
        <v>24</v>
      </c>
      <c r="E8" s="107" t="s">
        <v>27</v>
      </c>
      <c r="F8" s="107" t="s">
        <v>28</v>
      </c>
      <c r="G8" s="107" t="s">
        <v>29</v>
      </c>
      <c r="H8" s="107">
        <v>2020</v>
      </c>
      <c r="I8" s="107">
        <v>2021</v>
      </c>
      <c r="J8" s="107">
        <v>2022</v>
      </c>
      <c r="K8" s="107" t="s">
        <v>82</v>
      </c>
      <c r="L8" s="229"/>
    </row>
    <row r="9" spans="1:12" ht="18.7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</row>
    <row r="10" spans="1:12" s="113" customFormat="1" ht="18.75">
      <c r="A10" s="233" t="str">
        <f>'пр 1 к 4 ПП'!A11:H11</f>
        <v>Цель: высокая эффективности деятельности администрации.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s="113" customFormat="1" ht="18.75">
      <c r="A11" s="228" t="s">
        <v>250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</row>
    <row r="12" spans="1:12" ht="27" customHeight="1">
      <c r="A12" s="215">
        <v>1</v>
      </c>
      <c r="B12" s="215" t="s">
        <v>174</v>
      </c>
      <c r="C12" s="230" t="s">
        <v>144</v>
      </c>
      <c r="D12" s="217">
        <v>241</v>
      </c>
      <c r="E12" s="227" t="s">
        <v>177</v>
      </c>
      <c r="F12" s="227" t="s">
        <v>258</v>
      </c>
      <c r="G12" s="31">
        <v>121</v>
      </c>
      <c r="H12" s="115">
        <v>2299.109</v>
      </c>
      <c r="I12" s="115">
        <v>2299.109</v>
      </c>
      <c r="J12" s="115">
        <v>2299.109</v>
      </c>
      <c r="K12" s="115">
        <f aca="true" t="shared" si="0" ref="K12:K24">H12+I12+J12</f>
        <v>6897.326999999999</v>
      </c>
      <c r="L12" s="229" t="s">
        <v>235</v>
      </c>
    </row>
    <row r="13" spans="1:12" ht="27" customHeight="1">
      <c r="A13" s="226"/>
      <c r="B13" s="226"/>
      <c r="C13" s="231"/>
      <c r="D13" s="218"/>
      <c r="E13" s="227"/>
      <c r="F13" s="227"/>
      <c r="G13" s="31">
        <v>122</v>
      </c>
      <c r="H13" s="115">
        <v>160</v>
      </c>
      <c r="I13" s="115">
        <v>160</v>
      </c>
      <c r="J13" s="115">
        <v>160</v>
      </c>
      <c r="K13" s="115">
        <f t="shared" si="0"/>
        <v>480</v>
      </c>
      <c r="L13" s="229"/>
    </row>
    <row r="14" spans="1:12" ht="27" customHeight="1">
      <c r="A14" s="226"/>
      <c r="B14" s="226"/>
      <c r="C14" s="232"/>
      <c r="D14" s="219"/>
      <c r="E14" s="227"/>
      <c r="F14" s="227"/>
      <c r="G14" s="31">
        <v>129</v>
      </c>
      <c r="H14" s="115">
        <v>694.331</v>
      </c>
      <c r="I14" s="115">
        <v>694.331</v>
      </c>
      <c r="J14" s="115">
        <v>694.331</v>
      </c>
      <c r="K14" s="115">
        <f t="shared" si="0"/>
        <v>2082.993</v>
      </c>
      <c r="L14" s="229"/>
    </row>
    <row r="15" spans="1:12" ht="27" customHeight="1">
      <c r="A15" s="216"/>
      <c r="B15" s="216"/>
      <c r="C15" s="147" t="s">
        <v>119</v>
      </c>
      <c r="D15" s="55" t="s">
        <v>43</v>
      </c>
      <c r="E15" s="55" t="s">
        <v>43</v>
      </c>
      <c r="F15" s="55" t="s">
        <v>43</v>
      </c>
      <c r="G15" s="116" t="s">
        <v>43</v>
      </c>
      <c r="H15" s="117">
        <f>SUM(H12:H14)</f>
        <v>3153.44</v>
      </c>
      <c r="I15" s="117">
        <f>SUM(I12:I14)</f>
        <v>3153.44</v>
      </c>
      <c r="J15" s="117">
        <f>SUM(J12:J14)</f>
        <v>3153.44</v>
      </c>
      <c r="K15" s="117">
        <f>SUM(H15:J15)</f>
        <v>9460.32</v>
      </c>
      <c r="L15" s="229"/>
    </row>
    <row r="16" spans="1:12" ht="27" customHeight="1">
      <c r="A16" s="215">
        <v>2</v>
      </c>
      <c r="B16" s="215" t="s">
        <v>126</v>
      </c>
      <c r="C16" s="230" t="s">
        <v>144</v>
      </c>
      <c r="D16" s="217">
        <v>241</v>
      </c>
      <c r="E16" s="220" t="s">
        <v>178</v>
      </c>
      <c r="F16" s="220" t="s">
        <v>259</v>
      </c>
      <c r="G16" s="31" t="s">
        <v>179</v>
      </c>
      <c r="H16" s="115">
        <v>54722.161</v>
      </c>
      <c r="I16" s="115">
        <v>54722.161</v>
      </c>
      <c r="J16" s="115">
        <v>54722.161</v>
      </c>
      <c r="K16" s="115">
        <f t="shared" si="0"/>
        <v>164166.483</v>
      </c>
      <c r="L16" s="229"/>
    </row>
    <row r="17" spans="1:12" ht="27" customHeight="1">
      <c r="A17" s="226"/>
      <c r="B17" s="226"/>
      <c r="C17" s="231"/>
      <c r="D17" s="218"/>
      <c r="E17" s="221"/>
      <c r="F17" s="221"/>
      <c r="G17" s="31" t="s">
        <v>180</v>
      </c>
      <c r="H17" s="115">
        <v>9850</v>
      </c>
      <c r="I17" s="115">
        <v>9850</v>
      </c>
      <c r="J17" s="115">
        <v>9850</v>
      </c>
      <c r="K17" s="115">
        <f t="shared" si="0"/>
        <v>29550</v>
      </c>
      <c r="L17" s="229"/>
    </row>
    <row r="18" spans="1:12" ht="27" customHeight="1">
      <c r="A18" s="226"/>
      <c r="B18" s="226"/>
      <c r="C18" s="231"/>
      <c r="D18" s="218"/>
      <c r="E18" s="221"/>
      <c r="F18" s="221"/>
      <c r="G18" s="31" t="s">
        <v>181</v>
      </c>
      <c r="H18" s="115">
        <v>16395.893</v>
      </c>
      <c r="I18" s="115">
        <v>16395.893</v>
      </c>
      <c r="J18" s="115">
        <v>16395.893</v>
      </c>
      <c r="K18" s="115">
        <f t="shared" si="0"/>
        <v>49187.679000000004</v>
      </c>
      <c r="L18" s="229"/>
    </row>
    <row r="19" spans="1:12" ht="27" customHeight="1">
      <c r="A19" s="226"/>
      <c r="B19" s="226"/>
      <c r="C19" s="231"/>
      <c r="D19" s="218"/>
      <c r="E19" s="221"/>
      <c r="F19" s="221"/>
      <c r="G19" s="31" t="s">
        <v>182</v>
      </c>
      <c r="H19" s="115">
        <v>31980.825</v>
      </c>
      <c r="I19" s="115">
        <v>30780.825</v>
      </c>
      <c r="J19" s="115">
        <v>30780.825</v>
      </c>
      <c r="K19" s="115">
        <f t="shared" si="0"/>
        <v>93542.475</v>
      </c>
      <c r="L19" s="229"/>
    </row>
    <row r="20" spans="1:12" ht="27" customHeight="1">
      <c r="A20" s="226"/>
      <c r="B20" s="226"/>
      <c r="C20" s="231"/>
      <c r="D20" s="218"/>
      <c r="E20" s="221"/>
      <c r="F20" s="221"/>
      <c r="G20" s="31" t="s">
        <v>183</v>
      </c>
      <c r="H20" s="115">
        <v>30</v>
      </c>
      <c r="I20" s="115">
        <v>30</v>
      </c>
      <c r="J20" s="115">
        <v>30</v>
      </c>
      <c r="K20" s="115">
        <f t="shared" si="0"/>
        <v>90</v>
      </c>
      <c r="L20" s="229"/>
    </row>
    <row r="21" spans="1:12" ht="27" customHeight="1">
      <c r="A21" s="226"/>
      <c r="B21" s="226"/>
      <c r="C21" s="231"/>
      <c r="D21" s="218"/>
      <c r="E21" s="221"/>
      <c r="F21" s="221"/>
      <c r="G21" s="31" t="s">
        <v>184</v>
      </c>
      <c r="H21" s="115">
        <v>400</v>
      </c>
      <c r="I21" s="115">
        <v>400</v>
      </c>
      <c r="J21" s="115">
        <v>400</v>
      </c>
      <c r="K21" s="115">
        <f t="shared" si="0"/>
        <v>1200</v>
      </c>
      <c r="L21" s="229"/>
    </row>
    <row r="22" spans="1:12" ht="27" customHeight="1">
      <c r="A22" s="226"/>
      <c r="B22" s="226"/>
      <c r="C22" s="232"/>
      <c r="D22" s="219"/>
      <c r="E22" s="221"/>
      <c r="F22" s="221"/>
      <c r="G22" s="31" t="s">
        <v>185</v>
      </c>
      <c r="H22" s="115">
        <v>50</v>
      </c>
      <c r="I22" s="115">
        <v>50</v>
      </c>
      <c r="J22" s="115">
        <v>50</v>
      </c>
      <c r="K22" s="115">
        <f t="shared" si="0"/>
        <v>150</v>
      </c>
      <c r="L22" s="229"/>
    </row>
    <row r="23" spans="1:12" ht="27" customHeight="1">
      <c r="A23" s="216"/>
      <c r="B23" s="216"/>
      <c r="C23" s="147" t="s">
        <v>119</v>
      </c>
      <c r="D23" s="55" t="s">
        <v>43</v>
      </c>
      <c r="E23" s="55" t="s">
        <v>43</v>
      </c>
      <c r="F23" s="55" t="s">
        <v>43</v>
      </c>
      <c r="G23" s="116" t="s">
        <v>43</v>
      </c>
      <c r="H23" s="117">
        <f>SUM(H16:H22)</f>
        <v>113428.879</v>
      </c>
      <c r="I23" s="117">
        <f>SUM(I16:I22)</f>
        <v>112228.879</v>
      </c>
      <c r="J23" s="117">
        <f>SUM(J16:J22)</f>
        <v>112228.879</v>
      </c>
      <c r="K23" s="117">
        <f>SUM(H23:J23)</f>
        <v>337886.637</v>
      </c>
      <c r="L23" s="229"/>
    </row>
    <row r="24" spans="1:12" ht="47.25" customHeight="1">
      <c r="A24" s="215">
        <v>3</v>
      </c>
      <c r="B24" s="215" t="s">
        <v>273</v>
      </c>
      <c r="C24" s="82" t="s">
        <v>144</v>
      </c>
      <c r="D24" s="31">
        <v>241</v>
      </c>
      <c r="E24" s="114" t="s">
        <v>186</v>
      </c>
      <c r="F24" s="114" t="s">
        <v>260</v>
      </c>
      <c r="G24" s="31">
        <v>350</v>
      </c>
      <c r="H24" s="115">
        <v>99</v>
      </c>
      <c r="I24" s="115">
        <v>99</v>
      </c>
      <c r="J24" s="115">
        <v>99</v>
      </c>
      <c r="K24" s="115">
        <f t="shared" si="0"/>
        <v>297</v>
      </c>
      <c r="L24" s="229"/>
    </row>
    <row r="25" spans="1:12" ht="27" customHeight="1">
      <c r="A25" s="216"/>
      <c r="B25" s="216"/>
      <c r="C25" s="147" t="s">
        <v>119</v>
      </c>
      <c r="D25" s="55" t="s">
        <v>43</v>
      </c>
      <c r="E25" s="55" t="s">
        <v>43</v>
      </c>
      <c r="F25" s="55" t="s">
        <v>43</v>
      </c>
      <c r="G25" s="116" t="s">
        <v>43</v>
      </c>
      <c r="H25" s="117">
        <f>H24</f>
        <v>99</v>
      </c>
      <c r="I25" s="117">
        <f>I24</f>
        <v>99</v>
      </c>
      <c r="J25" s="117">
        <f>J24</f>
        <v>99</v>
      </c>
      <c r="K25" s="117">
        <f>SUM(H25:J25)</f>
        <v>297</v>
      </c>
      <c r="L25" s="229"/>
    </row>
    <row r="26" spans="1:12" s="113" customFormat="1" ht="23.25" customHeight="1">
      <c r="A26" s="228" t="s">
        <v>251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2" ht="28.5" customHeight="1">
      <c r="A27" s="215">
        <v>4</v>
      </c>
      <c r="B27" s="215" t="s">
        <v>267</v>
      </c>
      <c r="C27" s="217" t="s">
        <v>144</v>
      </c>
      <c r="D27" s="217">
        <v>241</v>
      </c>
      <c r="E27" s="227" t="s">
        <v>178</v>
      </c>
      <c r="F27" s="227" t="s">
        <v>261</v>
      </c>
      <c r="G27" s="31" t="s">
        <v>179</v>
      </c>
      <c r="H27" s="118">
        <v>1250.6208</v>
      </c>
      <c r="I27" s="118">
        <v>1250.6208</v>
      </c>
      <c r="J27" s="118">
        <v>1250.6208</v>
      </c>
      <c r="K27" s="115">
        <f>(H27+I27+J27)/1000</f>
        <v>3.7518624</v>
      </c>
      <c r="L27" s="215" t="s">
        <v>236</v>
      </c>
    </row>
    <row r="28" spans="1:12" ht="28.5" customHeight="1">
      <c r="A28" s="226"/>
      <c r="B28" s="226"/>
      <c r="C28" s="218"/>
      <c r="D28" s="218"/>
      <c r="E28" s="227"/>
      <c r="F28" s="227"/>
      <c r="G28" s="31" t="s">
        <v>181</v>
      </c>
      <c r="H28" s="118">
        <v>377.68748</v>
      </c>
      <c r="I28" s="118">
        <v>377.68748</v>
      </c>
      <c r="J28" s="118">
        <v>377.68748</v>
      </c>
      <c r="K28" s="115">
        <f>(H28+I28+J28)/1000</f>
        <v>1.13306244</v>
      </c>
      <c r="L28" s="226"/>
    </row>
    <row r="29" spans="1:12" ht="28.5" customHeight="1">
      <c r="A29" s="226"/>
      <c r="B29" s="226"/>
      <c r="C29" s="219"/>
      <c r="D29" s="219"/>
      <c r="E29" s="227"/>
      <c r="F29" s="227"/>
      <c r="G29" s="31" t="s">
        <v>182</v>
      </c>
      <c r="H29" s="118">
        <v>150.79172</v>
      </c>
      <c r="I29" s="118">
        <v>150.79172</v>
      </c>
      <c r="J29" s="118">
        <v>150.79172</v>
      </c>
      <c r="K29" s="115">
        <f>(H29+I29+J29)/1000</f>
        <v>0.45237516</v>
      </c>
      <c r="L29" s="226"/>
    </row>
    <row r="30" spans="1:12" ht="28.5" customHeight="1">
      <c r="A30" s="216"/>
      <c r="B30" s="216"/>
      <c r="C30" s="147" t="s">
        <v>119</v>
      </c>
      <c r="D30" s="55" t="s">
        <v>43</v>
      </c>
      <c r="E30" s="55" t="s">
        <v>43</v>
      </c>
      <c r="F30" s="55" t="s">
        <v>43</v>
      </c>
      <c r="G30" s="116" t="s">
        <v>43</v>
      </c>
      <c r="H30" s="117">
        <f>SUM(H27:H29)</f>
        <v>1779.1</v>
      </c>
      <c r="I30" s="117">
        <f>SUM(I27:I29)</f>
        <v>1779.1</v>
      </c>
      <c r="J30" s="117">
        <f>SUM(J27:J29)</f>
        <v>1779.1</v>
      </c>
      <c r="K30" s="117">
        <f>SUM(H30:J30)</f>
        <v>5337.299999999999</v>
      </c>
      <c r="L30" s="226"/>
    </row>
    <row r="31" spans="1:12" ht="39" customHeight="1">
      <c r="A31" s="215">
        <v>5</v>
      </c>
      <c r="B31" s="215" t="s">
        <v>268</v>
      </c>
      <c r="C31" s="217" t="s">
        <v>144</v>
      </c>
      <c r="D31" s="220" t="s">
        <v>271</v>
      </c>
      <c r="E31" s="220" t="s">
        <v>186</v>
      </c>
      <c r="F31" s="227" t="s">
        <v>262</v>
      </c>
      <c r="G31" s="31" t="s">
        <v>179</v>
      </c>
      <c r="H31" s="118">
        <v>6.528042</v>
      </c>
      <c r="I31" s="118">
        <v>6.528042</v>
      </c>
      <c r="J31" s="118">
        <v>6.528042</v>
      </c>
      <c r="K31" s="115">
        <f>H31+I31+J31</f>
        <v>19.584126</v>
      </c>
      <c r="L31" s="226"/>
    </row>
    <row r="32" spans="1:12" ht="39" customHeight="1">
      <c r="A32" s="226"/>
      <c r="B32" s="226"/>
      <c r="C32" s="219"/>
      <c r="D32" s="222"/>
      <c r="E32" s="222"/>
      <c r="F32" s="227"/>
      <c r="G32" s="31" t="s">
        <v>181</v>
      </c>
      <c r="H32" s="118">
        <v>1.97158</v>
      </c>
      <c r="I32" s="118">
        <v>1.97158</v>
      </c>
      <c r="J32" s="118">
        <v>1.97158</v>
      </c>
      <c r="K32" s="115">
        <f>H32+I32+J32</f>
        <v>5.91474</v>
      </c>
      <c r="L32" s="226"/>
    </row>
    <row r="33" spans="1:12" ht="39" customHeight="1">
      <c r="A33" s="216"/>
      <c r="B33" s="216"/>
      <c r="C33" s="147" t="s">
        <v>119</v>
      </c>
      <c r="D33" s="55" t="s">
        <v>43</v>
      </c>
      <c r="E33" s="55" t="s">
        <v>43</v>
      </c>
      <c r="F33" s="55" t="s">
        <v>43</v>
      </c>
      <c r="G33" s="116" t="s">
        <v>43</v>
      </c>
      <c r="H33" s="117">
        <f>SUM(H31:H32)</f>
        <v>8.499622</v>
      </c>
      <c r="I33" s="117">
        <f>SUM(I31:I32)</f>
        <v>8.499622</v>
      </c>
      <c r="J33" s="117">
        <f>SUM(J31:J32)</f>
        <v>8.499622</v>
      </c>
      <c r="K33" s="117">
        <f>SUM(H33:J33)</f>
        <v>25.498866</v>
      </c>
      <c r="L33" s="226"/>
    </row>
    <row r="34" spans="1:12" ht="28.5" customHeight="1">
      <c r="A34" s="215">
        <v>6</v>
      </c>
      <c r="B34" s="215" t="s">
        <v>269</v>
      </c>
      <c r="C34" s="217" t="s">
        <v>144</v>
      </c>
      <c r="D34" s="217">
        <v>241</v>
      </c>
      <c r="E34" s="220" t="s">
        <v>186</v>
      </c>
      <c r="F34" s="227" t="s">
        <v>263</v>
      </c>
      <c r="G34" s="31" t="s">
        <v>179</v>
      </c>
      <c r="H34" s="118">
        <v>625.3104</v>
      </c>
      <c r="I34" s="118">
        <v>625.3104</v>
      </c>
      <c r="J34" s="118">
        <v>625.3104</v>
      </c>
      <c r="K34" s="115">
        <f aca="true" t="shared" si="1" ref="K34:K47">(H34+I34+J34)/1000</f>
        <v>1.8759312</v>
      </c>
      <c r="L34" s="226"/>
    </row>
    <row r="35" spans="1:12" ht="28.5" customHeight="1">
      <c r="A35" s="226"/>
      <c r="B35" s="226"/>
      <c r="C35" s="218"/>
      <c r="D35" s="218"/>
      <c r="E35" s="221"/>
      <c r="F35" s="227"/>
      <c r="G35" s="31" t="s">
        <v>181</v>
      </c>
      <c r="H35" s="118">
        <v>188.84374</v>
      </c>
      <c r="I35" s="118">
        <v>188.84374</v>
      </c>
      <c r="J35" s="118">
        <v>188.84374</v>
      </c>
      <c r="K35" s="115">
        <f t="shared" si="1"/>
        <v>0.56653122</v>
      </c>
      <c r="L35" s="226"/>
    </row>
    <row r="36" spans="1:12" ht="28.5" customHeight="1">
      <c r="A36" s="226"/>
      <c r="B36" s="226"/>
      <c r="C36" s="219"/>
      <c r="D36" s="219"/>
      <c r="E36" s="222"/>
      <c r="F36" s="227"/>
      <c r="G36" s="31" t="s">
        <v>182</v>
      </c>
      <c r="H36" s="118">
        <v>82.44586</v>
      </c>
      <c r="I36" s="118">
        <v>82.44586</v>
      </c>
      <c r="J36" s="118">
        <v>82.44586</v>
      </c>
      <c r="K36" s="115">
        <f t="shared" si="1"/>
        <v>0.24733758</v>
      </c>
      <c r="L36" s="226"/>
    </row>
    <row r="37" spans="1:12" ht="28.5" customHeight="1">
      <c r="A37" s="216"/>
      <c r="B37" s="216"/>
      <c r="C37" s="147" t="s">
        <v>119</v>
      </c>
      <c r="D37" s="55" t="s">
        <v>43</v>
      </c>
      <c r="E37" s="55" t="s">
        <v>43</v>
      </c>
      <c r="F37" s="55" t="s">
        <v>43</v>
      </c>
      <c r="G37" s="116" t="s">
        <v>43</v>
      </c>
      <c r="H37" s="117">
        <f>SUM(H34:H36)</f>
        <v>896.6</v>
      </c>
      <c r="I37" s="117">
        <f>SUM(I34:I36)</f>
        <v>896.6</v>
      </c>
      <c r="J37" s="117">
        <f>SUM(J34:J36)</f>
        <v>896.6</v>
      </c>
      <c r="K37" s="117">
        <f>SUM(H37:J37)</f>
        <v>2689.8</v>
      </c>
      <c r="L37" s="226"/>
    </row>
    <row r="38" spans="1:12" ht="28.5" customHeight="1">
      <c r="A38" s="215">
        <v>7</v>
      </c>
      <c r="B38" s="215" t="s">
        <v>270</v>
      </c>
      <c r="C38" s="217" t="s">
        <v>144</v>
      </c>
      <c r="D38" s="217">
        <v>241</v>
      </c>
      <c r="E38" s="220" t="s">
        <v>187</v>
      </c>
      <c r="F38" s="220" t="s">
        <v>264</v>
      </c>
      <c r="G38" s="31" t="s">
        <v>179</v>
      </c>
      <c r="H38" s="118">
        <v>625.3104</v>
      </c>
      <c r="I38" s="118">
        <v>625.3104</v>
      </c>
      <c r="J38" s="118">
        <v>625.3104</v>
      </c>
      <c r="K38" s="115">
        <f t="shared" si="1"/>
        <v>1.8759312</v>
      </c>
      <c r="L38" s="226"/>
    </row>
    <row r="39" spans="1:12" ht="28.5" customHeight="1">
      <c r="A39" s="226"/>
      <c r="B39" s="226"/>
      <c r="C39" s="218"/>
      <c r="D39" s="218"/>
      <c r="E39" s="221"/>
      <c r="F39" s="221"/>
      <c r="G39" s="31" t="s">
        <v>181</v>
      </c>
      <c r="H39" s="118">
        <v>188.84374</v>
      </c>
      <c r="I39" s="118">
        <v>188.84374</v>
      </c>
      <c r="J39" s="118">
        <v>188.84374</v>
      </c>
      <c r="K39" s="115">
        <f t="shared" si="1"/>
        <v>0.56653122</v>
      </c>
      <c r="L39" s="226"/>
    </row>
    <row r="40" spans="1:12" ht="28.5" customHeight="1">
      <c r="A40" s="226"/>
      <c r="B40" s="226"/>
      <c r="C40" s="219"/>
      <c r="D40" s="219"/>
      <c r="E40" s="221"/>
      <c r="F40" s="221"/>
      <c r="G40" s="31" t="s">
        <v>182</v>
      </c>
      <c r="H40" s="118">
        <v>87.34586</v>
      </c>
      <c r="I40" s="118">
        <v>87.34586</v>
      </c>
      <c r="J40" s="118">
        <v>87.34586</v>
      </c>
      <c r="K40" s="115">
        <f t="shared" si="1"/>
        <v>0.26203758</v>
      </c>
      <c r="L40" s="226"/>
    </row>
    <row r="41" spans="1:12" ht="28.5" customHeight="1">
      <c r="A41" s="216"/>
      <c r="B41" s="216"/>
      <c r="C41" s="147" t="s">
        <v>119</v>
      </c>
      <c r="D41" s="55" t="s">
        <v>43</v>
      </c>
      <c r="E41" s="55" t="s">
        <v>43</v>
      </c>
      <c r="F41" s="55" t="s">
        <v>43</v>
      </c>
      <c r="G41" s="116" t="s">
        <v>43</v>
      </c>
      <c r="H41" s="117">
        <f>SUM(H38:H40)</f>
        <v>901.5</v>
      </c>
      <c r="I41" s="117">
        <f>SUM(I38:I40)</f>
        <v>901.5</v>
      </c>
      <c r="J41" s="117">
        <f>SUM(J38:J40)</f>
        <v>901.5</v>
      </c>
      <c r="K41" s="117">
        <f>SUM(H41:J41)</f>
        <v>2704.5</v>
      </c>
      <c r="L41" s="226"/>
    </row>
    <row r="42" spans="1:12" ht="59.25" customHeight="1">
      <c r="A42" s="215">
        <v>8</v>
      </c>
      <c r="B42" s="215" t="s">
        <v>272</v>
      </c>
      <c r="C42" s="31" t="s">
        <v>144</v>
      </c>
      <c r="D42" s="146">
        <v>241</v>
      </c>
      <c r="E42" s="114" t="s">
        <v>186</v>
      </c>
      <c r="F42" s="114" t="s">
        <v>274</v>
      </c>
      <c r="G42" s="31">
        <v>244</v>
      </c>
      <c r="H42" s="118">
        <v>19.8</v>
      </c>
      <c r="I42" s="118">
        <v>20.9</v>
      </c>
      <c r="J42" s="115">
        <v>0</v>
      </c>
      <c r="K42" s="115">
        <f t="shared" si="1"/>
        <v>0.0407</v>
      </c>
      <c r="L42" s="226"/>
    </row>
    <row r="43" spans="1:12" ht="31.5">
      <c r="A43" s="216"/>
      <c r="B43" s="216"/>
      <c r="C43" s="147" t="s">
        <v>119</v>
      </c>
      <c r="D43" s="55" t="s">
        <v>43</v>
      </c>
      <c r="E43" s="55" t="s">
        <v>43</v>
      </c>
      <c r="F43" s="55" t="s">
        <v>43</v>
      </c>
      <c r="G43" s="116" t="s">
        <v>43</v>
      </c>
      <c r="H43" s="117">
        <f>SUM(H42)</f>
        <v>19.8</v>
      </c>
      <c r="I43" s="117">
        <f>SUM(I42)</f>
        <v>20.9</v>
      </c>
      <c r="J43" s="117">
        <f>SUM(J42)</f>
        <v>0</v>
      </c>
      <c r="K43" s="117">
        <f>SUM(H43:J43)</f>
        <v>40.7</v>
      </c>
      <c r="L43" s="226"/>
    </row>
    <row r="44" spans="1:12" ht="110.25" customHeight="1">
      <c r="A44" s="215">
        <v>9</v>
      </c>
      <c r="B44" s="215" t="s">
        <v>280</v>
      </c>
      <c r="C44" s="217" t="s">
        <v>144</v>
      </c>
      <c r="D44" s="217">
        <v>241</v>
      </c>
      <c r="E44" s="220" t="s">
        <v>281</v>
      </c>
      <c r="F44" s="223" t="s">
        <v>282</v>
      </c>
      <c r="G44" s="31" t="s">
        <v>179</v>
      </c>
      <c r="H44" s="151">
        <v>625.34562</v>
      </c>
      <c r="I44" s="151">
        <v>625.34562</v>
      </c>
      <c r="J44" s="151">
        <v>625.34562</v>
      </c>
      <c r="K44" s="115">
        <f t="shared" si="1"/>
        <v>1.8760368600000001</v>
      </c>
      <c r="L44" s="226"/>
    </row>
    <row r="45" spans="1:12" ht="18.75">
      <c r="A45" s="226"/>
      <c r="B45" s="226"/>
      <c r="C45" s="218"/>
      <c r="D45" s="218"/>
      <c r="E45" s="221"/>
      <c r="F45" s="224"/>
      <c r="G45" s="31" t="s">
        <v>180</v>
      </c>
      <c r="H45" s="151">
        <v>100</v>
      </c>
      <c r="I45" s="151">
        <v>100</v>
      </c>
      <c r="J45" s="151">
        <v>100</v>
      </c>
      <c r="K45" s="115">
        <f t="shared" si="1"/>
        <v>0.3</v>
      </c>
      <c r="L45" s="226"/>
    </row>
    <row r="46" spans="1:12" ht="18.75">
      <c r="A46" s="226"/>
      <c r="B46" s="226"/>
      <c r="C46" s="218"/>
      <c r="D46" s="218"/>
      <c r="E46" s="221"/>
      <c r="F46" s="224"/>
      <c r="G46" s="31" t="s">
        <v>181</v>
      </c>
      <c r="H46" s="151">
        <v>188.85438</v>
      </c>
      <c r="I46" s="151">
        <v>188.85438</v>
      </c>
      <c r="J46" s="151">
        <v>188.85438</v>
      </c>
      <c r="K46" s="115">
        <f t="shared" si="1"/>
        <v>0.56656314</v>
      </c>
      <c r="L46" s="226"/>
    </row>
    <row r="47" spans="1:12" ht="18.75">
      <c r="A47" s="216"/>
      <c r="B47" s="216"/>
      <c r="C47" s="219"/>
      <c r="D47" s="219"/>
      <c r="E47" s="222"/>
      <c r="F47" s="225"/>
      <c r="G47" s="31" t="s">
        <v>182</v>
      </c>
      <c r="H47" s="151">
        <v>75.2</v>
      </c>
      <c r="I47" s="151">
        <v>75.2</v>
      </c>
      <c r="J47" s="151">
        <v>75.2</v>
      </c>
      <c r="K47" s="115">
        <f t="shared" si="1"/>
        <v>0.22560000000000002</v>
      </c>
      <c r="L47" s="226"/>
    </row>
    <row r="48" spans="1:12" ht="31.5">
      <c r="A48" s="150"/>
      <c r="B48" s="150"/>
      <c r="C48" s="147" t="s">
        <v>119</v>
      </c>
      <c r="D48" s="55" t="s">
        <v>43</v>
      </c>
      <c r="E48" s="55" t="s">
        <v>43</v>
      </c>
      <c r="F48" s="55" t="s">
        <v>43</v>
      </c>
      <c r="G48" s="116" t="s">
        <v>43</v>
      </c>
      <c r="H48" s="117">
        <f>SUM(H44:H47)</f>
        <v>989.4000000000001</v>
      </c>
      <c r="I48" s="117">
        <f>SUM(I44:I47)</f>
        <v>989.4000000000001</v>
      </c>
      <c r="J48" s="117">
        <f>SUM(J44:J47)</f>
        <v>989.4000000000001</v>
      </c>
      <c r="K48" s="117">
        <f>SUM(H48:J48)</f>
        <v>2968.2000000000003</v>
      </c>
      <c r="L48" s="216"/>
    </row>
    <row r="49" spans="1:12" s="120" customFormat="1" ht="18.75">
      <c r="A49" s="152"/>
      <c r="B49" s="153" t="s">
        <v>120</v>
      </c>
      <c r="C49" s="152" t="s">
        <v>43</v>
      </c>
      <c r="D49" s="152" t="s">
        <v>43</v>
      </c>
      <c r="E49" s="152" t="s">
        <v>43</v>
      </c>
      <c r="F49" s="152" t="s">
        <v>43</v>
      </c>
      <c r="G49" s="152" t="s">
        <v>43</v>
      </c>
      <c r="H49" s="154">
        <f>H15+H23+H25+H30+H33+H37+H41+H43+H48</f>
        <v>121276.21862200001</v>
      </c>
      <c r="I49" s="154">
        <f>I15+I23+I25+I30+I33+I37+I41+I43+I48</f>
        <v>120077.318622</v>
      </c>
      <c r="J49" s="154">
        <f>J15+J23+J25+J30+J33+J37+J41+J43+J48</f>
        <v>120056.41862200001</v>
      </c>
      <c r="K49" s="154">
        <f>SUM(H49:J49)</f>
        <v>361409.95586600003</v>
      </c>
      <c r="L49" s="152" t="s">
        <v>43</v>
      </c>
    </row>
    <row r="50" spans="1:4" s="122" customFormat="1" ht="18.75">
      <c r="A50" s="121"/>
      <c r="D50" s="121"/>
    </row>
    <row r="54" spans="8:11" ht="18.75">
      <c r="H54" s="123"/>
      <c r="I54" s="123"/>
      <c r="J54" s="123"/>
      <c r="K54" s="123"/>
    </row>
    <row r="55" spans="8:11" ht="18.75">
      <c r="H55" s="123"/>
      <c r="I55" s="123"/>
      <c r="J55" s="123"/>
      <c r="K55" s="123"/>
    </row>
    <row r="56" spans="8:11" ht="18.75">
      <c r="H56" s="123"/>
      <c r="I56" s="123"/>
      <c r="J56" s="123"/>
      <c r="K56" s="123"/>
    </row>
    <row r="57" spans="8:11" ht="18.75">
      <c r="H57" s="123"/>
      <c r="I57" s="123"/>
      <c r="J57" s="123"/>
      <c r="K57" s="123"/>
    </row>
    <row r="58" spans="8:11" ht="18.75">
      <c r="H58" s="124"/>
      <c r="I58" s="124"/>
      <c r="J58" s="124"/>
      <c r="K58" s="124"/>
    </row>
    <row r="59" spans="8:11" ht="18.75">
      <c r="H59" s="123"/>
      <c r="I59" s="123"/>
      <c r="J59" s="123"/>
      <c r="K59" s="123"/>
    </row>
    <row r="60" spans="8:11" ht="18.75">
      <c r="H60" s="123"/>
      <c r="I60" s="123"/>
      <c r="J60" s="123"/>
      <c r="K60" s="123"/>
    </row>
    <row r="61" spans="8:11" ht="18.75">
      <c r="H61" s="123"/>
      <c r="I61" s="123"/>
      <c r="J61" s="123"/>
      <c r="K61" s="123"/>
    </row>
  </sheetData>
  <sheetProtection/>
  <mergeCells count="60">
    <mergeCell ref="H7:K7"/>
    <mergeCell ref="L7:L8"/>
    <mergeCell ref="E16:E22"/>
    <mergeCell ref="E27:E29"/>
    <mergeCell ref="F27:F29"/>
    <mergeCell ref="K1:L1"/>
    <mergeCell ref="A4:L4"/>
    <mergeCell ref="A5:L5"/>
    <mergeCell ref="A7:A8"/>
    <mergeCell ref="B7:B8"/>
    <mergeCell ref="C7:C8"/>
    <mergeCell ref="D7:G7"/>
    <mergeCell ref="D27:D29"/>
    <mergeCell ref="C31:C32"/>
    <mergeCell ref="C34:C36"/>
    <mergeCell ref="A10:L10"/>
    <mergeCell ref="A11:L11"/>
    <mergeCell ref="F16:F22"/>
    <mergeCell ref="F31:F32"/>
    <mergeCell ref="E12:E14"/>
    <mergeCell ref="F12:F14"/>
    <mergeCell ref="L12:L25"/>
    <mergeCell ref="C12:C14"/>
    <mergeCell ref="D12:D14"/>
    <mergeCell ref="D16:D22"/>
    <mergeCell ref="C16:C22"/>
    <mergeCell ref="F34:F36"/>
    <mergeCell ref="E38:E40"/>
    <mergeCell ref="F38:F40"/>
    <mergeCell ref="A26:L26"/>
    <mergeCell ref="C27:C29"/>
    <mergeCell ref="B27:B30"/>
    <mergeCell ref="C38:C40"/>
    <mergeCell ref="E31:E32"/>
    <mergeCell ref="D31:D32"/>
    <mergeCell ref="D34:D36"/>
    <mergeCell ref="B24:B25"/>
    <mergeCell ref="B16:B23"/>
    <mergeCell ref="B12:B15"/>
    <mergeCell ref="A12:A15"/>
    <mergeCell ref="A16:A23"/>
    <mergeCell ref="A24:A25"/>
    <mergeCell ref="E34:E36"/>
    <mergeCell ref="D38:D40"/>
    <mergeCell ref="A34:A37"/>
    <mergeCell ref="A38:A41"/>
    <mergeCell ref="B31:B33"/>
    <mergeCell ref="B34:B37"/>
    <mergeCell ref="B38:B41"/>
    <mergeCell ref="A31:A33"/>
    <mergeCell ref="B42:B43"/>
    <mergeCell ref="D44:D47"/>
    <mergeCell ref="E44:E47"/>
    <mergeCell ref="F44:F47"/>
    <mergeCell ref="L27:L48"/>
    <mergeCell ref="A42:A43"/>
    <mergeCell ref="A44:A47"/>
    <mergeCell ref="B44:B47"/>
    <mergeCell ref="C44:C47"/>
    <mergeCell ref="A27:A30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Пользователь Windows</cp:lastModifiedBy>
  <cp:lastPrinted>2019-11-21T03:04:35Z</cp:lastPrinted>
  <dcterms:created xsi:type="dcterms:W3CDTF">2013-10-31T07:03:33Z</dcterms:created>
  <dcterms:modified xsi:type="dcterms:W3CDTF">2019-11-21T03:39:39Z</dcterms:modified>
  <cp:category/>
  <cp:version/>
  <cp:contentType/>
  <cp:contentStatus/>
</cp:coreProperties>
</file>