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УПРАВЛЕНИЕ ДЕЛАМИ\УПРАВЛЕНИЕ ДЕЛАМИ 2019\Муниципальные программы проекты на 2020-2022 год\871-п  11 комфорт среда проживания 2020-2022\"/>
    </mc:Choice>
  </mc:AlternateContent>
  <bookViews>
    <workbookView xWindow="0" yWindow="0" windowWidth="28800" windowHeight="11535" tabRatio="752" activeTab="11"/>
  </bookViews>
  <sheets>
    <sheet name="пр к пасп" sheetId="2" r:id="rId1"/>
    <sheet name="пр 5 к МП" sheetId="3" r:id="rId2"/>
    <sheet name="пр 7 к МП" sheetId="6" r:id="rId3"/>
    <sheet name="пр 1 к ПП1" sheetId="7" r:id="rId4"/>
    <sheet name="пр 1 к ПП2" sheetId="18" r:id="rId5"/>
    <sheet name="пр 6 к МП" sheetId="5" r:id="rId6"/>
    <sheet name="пр 1 к ПП3" sheetId="19" r:id="rId7"/>
    <sheet name="пр 1 к ПП4" sheetId="20" r:id="rId8"/>
    <sheet name="пр 2 к ПП1" sheetId="8" r:id="rId9"/>
    <sheet name="пр 2 к ПП2" sheetId="15" r:id="rId10"/>
    <sheet name="пр 2 к ПП3" sheetId="16" r:id="rId11"/>
    <sheet name="пр 2 к ПП4" sheetId="17" r:id="rId12"/>
    <sheet name="пр 8 к ОМ" sheetId="21" r:id="rId13"/>
  </sheets>
  <externalReferences>
    <externalReference r:id="rId14"/>
  </externalReferences>
  <definedNames>
    <definedName name="_xlnm._FilterDatabase" localSheetId="8" hidden="1">'пр 2 к ПП1'!$A$7:$L$15</definedName>
    <definedName name="_xlnm._FilterDatabase" localSheetId="9" hidden="1">'пр 2 к ПП2'!$A$7:$L$13</definedName>
    <definedName name="_xlnm._FilterDatabase" localSheetId="10" hidden="1">'пр 2 к ПП3'!$A$7:$L$11</definedName>
    <definedName name="_xlnm._FilterDatabase" localSheetId="11" hidden="1">'пр 2 к ПП4'!$A$7:$L$37</definedName>
    <definedName name="_xlnm.Print_Titles" localSheetId="3">'пр 1 к ПП1'!$6:$8</definedName>
    <definedName name="_xlnm.Print_Titles" localSheetId="4">'пр 1 к ПП2'!$7:$9</definedName>
    <definedName name="_xlnm.Print_Titles" localSheetId="6">'пр 1 к ПП3'!$7:$9</definedName>
    <definedName name="_xlnm.Print_Titles" localSheetId="7">'пр 1 к ПП4'!$7:$9</definedName>
    <definedName name="_xlnm.Print_Titles" localSheetId="1">'пр 5 к МП'!$11:$12</definedName>
    <definedName name="_xlnm.Print_Titles" localSheetId="5">'пр 6 к МП'!$11:$13</definedName>
    <definedName name="_xlnm.Print_Titles" localSheetId="2">'пр 7 к МП'!$12:$14</definedName>
    <definedName name="_xlnm.Print_Area" localSheetId="3">'пр 1 к ПП1'!$A$1:$H$14</definedName>
    <definedName name="_xlnm.Print_Area" localSheetId="4">'пр 1 к ПП2'!$A$1:$H$13</definedName>
    <definedName name="_xlnm.Print_Area" localSheetId="7">'пр 1 к ПП4'!$A$1:$I$21</definedName>
    <definedName name="_xlnm.Print_Area" localSheetId="8">'пр 2 к ПП1'!$A$1:$L$16</definedName>
    <definedName name="_xlnm.Print_Area" localSheetId="9">'пр 2 к ПП2'!$A$1:$L$16</definedName>
    <definedName name="_xlnm.Print_Area" localSheetId="10">'пр 2 к ПП3'!$A$1:$L$13</definedName>
    <definedName name="_xlnm.Print_Area" localSheetId="11">'пр 2 к ПП4'!$A$1:$L$37</definedName>
    <definedName name="_xlnm.Print_Area" localSheetId="1">'пр 5 к МП'!$A$1:$E$29</definedName>
    <definedName name="_xlnm.Print_Area" localSheetId="5">'пр 6 к МП'!$A$1:$M$34</definedName>
    <definedName name="_xlnm.Print_Area" localSheetId="2">'пр 7 к МП'!$A$1:$L$56</definedName>
    <definedName name="_xlnm.Print_Area" localSheetId="12">'пр 8 к ОМ'!$A$1:$M$19</definedName>
    <definedName name="_xlnm.Print_Area" localSheetId="0">'пр к пасп'!$A$1:$M$24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8" l="1"/>
  <c r="K12" i="8"/>
  <c r="M34" i="5"/>
  <c r="I34" i="5"/>
  <c r="I32" i="5" s="1"/>
  <c r="L32" i="5"/>
  <c r="J32" i="5"/>
  <c r="I19" i="6"/>
  <c r="J19" i="6"/>
  <c r="K19" i="6"/>
  <c r="L56" i="6"/>
  <c r="L55" i="6"/>
  <c r="L54" i="6"/>
  <c r="L53" i="6"/>
  <c r="H53" i="6"/>
  <c r="L52" i="6"/>
  <c r="K50" i="6"/>
  <c r="J50" i="6"/>
  <c r="I50" i="6"/>
  <c r="L50" i="6" s="1"/>
  <c r="H50" i="6"/>
  <c r="G50" i="6"/>
  <c r="F50" i="6"/>
  <c r="E50" i="6"/>
  <c r="K32" i="5" l="1"/>
  <c r="M32" i="5" s="1"/>
  <c r="H37" i="17"/>
  <c r="N26" i="6" l="1"/>
  <c r="K16" i="17" l="1"/>
  <c r="H16" i="8"/>
  <c r="L26" i="5"/>
  <c r="L46" i="6"/>
  <c r="L47" i="6"/>
  <c r="L48" i="6"/>
  <c r="L49" i="6"/>
  <c r="L45" i="6"/>
  <c r="L39" i="6"/>
  <c r="L40" i="6"/>
  <c r="L41" i="6"/>
  <c r="L42" i="6"/>
  <c r="L38" i="6"/>
  <c r="L32" i="6"/>
  <c r="L33" i="6"/>
  <c r="L34" i="6"/>
  <c r="L35" i="6"/>
  <c r="L31" i="6"/>
  <c r="L25" i="6"/>
  <c r="L26" i="6"/>
  <c r="L27" i="6"/>
  <c r="L28" i="6"/>
  <c r="L24" i="6"/>
  <c r="M28" i="5"/>
  <c r="M25" i="5"/>
  <c r="M24" i="5"/>
  <c r="L22" i="5"/>
  <c r="L16" i="5"/>
  <c r="K16" i="5"/>
  <c r="K21" i="6"/>
  <c r="K20" i="6"/>
  <c r="K18" i="6"/>
  <c r="K17" i="6"/>
  <c r="J18" i="6"/>
  <c r="K43" i="6"/>
  <c r="L31" i="5" s="1"/>
  <c r="L29" i="5" s="1"/>
  <c r="K36" i="6"/>
  <c r="K29" i="6"/>
  <c r="K22" i="6"/>
  <c r="J22" i="6"/>
  <c r="K20" i="5" s="1"/>
  <c r="L20" i="5" l="1"/>
  <c r="L18" i="5" s="1"/>
  <c r="L17" i="5" s="1"/>
  <c r="L14" i="5" s="1"/>
  <c r="K15" i="6"/>
  <c r="I31" i="5" l="1"/>
  <c r="I20" i="5"/>
  <c r="H33" i="6"/>
  <c r="H34" i="6"/>
  <c r="H15" i="15" l="1"/>
  <c r="K14" i="15"/>
  <c r="H17" i="15"/>
  <c r="M16" i="5" l="1"/>
  <c r="H46" i="6" l="1"/>
  <c r="H43" i="6" s="1"/>
  <c r="H17" i="6"/>
  <c r="K36" i="17" l="1"/>
  <c r="I37" i="17"/>
  <c r="K32" i="17"/>
  <c r="K26" i="17"/>
  <c r="K25" i="17"/>
  <c r="H19" i="6"/>
  <c r="N47" i="6" l="1"/>
  <c r="G19" i="6"/>
  <c r="G21" i="6"/>
  <c r="B12" i="20" l="1"/>
  <c r="B15" i="2" l="1"/>
  <c r="A10" i="7" l="1"/>
  <c r="A9" i="7"/>
  <c r="G22" i="6"/>
  <c r="B21" i="20" l="1"/>
  <c r="B20" i="20"/>
  <c r="B19" i="20"/>
  <c r="B18" i="20"/>
  <c r="B17" i="20"/>
  <c r="B16" i="20"/>
  <c r="B15" i="20"/>
  <c r="B14" i="20"/>
  <c r="A11" i="20" l="1"/>
  <c r="A10" i="20"/>
  <c r="N28" i="6" l="1"/>
  <c r="N49" i="6"/>
  <c r="K15" i="8" l="1"/>
  <c r="K14" i="8"/>
  <c r="H29" i="6" l="1"/>
  <c r="J22" i="5" l="1"/>
  <c r="M22" i="5" s="1"/>
  <c r="K22" i="5"/>
  <c r="I22" i="5"/>
  <c r="K18" i="5"/>
  <c r="I18" i="5"/>
  <c r="K35" i="17" l="1"/>
  <c r="K34" i="17"/>
  <c r="K33" i="17"/>
  <c r="K31" i="17"/>
  <c r="K30" i="17"/>
  <c r="K29" i="17"/>
  <c r="K28" i="17"/>
  <c r="K27" i="17"/>
  <c r="K24" i="17"/>
  <c r="K22" i="17"/>
  <c r="K23" i="17"/>
  <c r="K21" i="17"/>
  <c r="K17" i="17"/>
  <c r="K18" i="17"/>
  <c r="K19" i="17"/>
  <c r="K20" i="17"/>
  <c r="K13" i="17"/>
  <c r="K14" i="17"/>
  <c r="K15" i="17"/>
  <c r="J43" i="6"/>
  <c r="I43" i="6"/>
  <c r="G43" i="6"/>
  <c r="F43" i="6"/>
  <c r="E43" i="6"/>
  <c r="N45" i="6"/>
  <c r="N46" i="6"/>
  <c r="J36" i="6"/>
  <c r="I36" i="6"/>
  <c r="L36" i="6" s="1"/>
  <c r="H36" i="6"/>
  <c r="G36" i="6"/>
  <c r="F36" i="6"/>
  <c r="E36" i="6"/>
  <c r="J16" i="5"/>
  <c r="I16" i="5"/>
  <c r="I29" i="5"/>
  <c r="K31" i="5" l="1"/>
  <c r="K29" i="5" s="1"/>
  <c r="L43" i="6"/>
  <c r="J31" i="5"/>
  <c r="I26" i="5"/>
  <c r="I17" i="5" s="1"/>
  <c r="I14" i="5" s="1"/>
  <c r="N14" i="5" s="1"/>
  <c r="J26" i="5"/>
  <c r="M31" i="5" l="1"/>
  <c r="J29" i="5"/>
  <c r="M29" i="5" s="1"/>
  <c r="I15" i="16"/>
  <c r="J15" i="16"/>
  <c r="H15" i="16"/>
  <c r="N40" i="6"/>
  <c r="H21" i="8" l="1"/>
  <c r="I21" i="8"/>
  <c r="J21" i="8"/>
  <c r="H22" i="8"/>
  <c r="I22" i="8"/>
  <c r="J22" i="8"/>
  <c r="H23" i="8"/>
  <c r="I23" i="8"/>
  <c r="J23" i="8"/>
  <c r="H20" i="8"/>
  <c r="J27" i="8" l="1"/>
  <c r="I27" i="8"/>
  <c r="H27" i="8"/>
  <c r="G29" i="6"/>
  <c r="F29" i="6"/>
  <c r="E29" i="6"/>
  <c r="F22" i="6"/>
  <c r="E22" i="6"/>
  <c r="E17" i="6"/>
  <c r="F17" i="6"/>
  <c r="G17" i="6"/>
  <c r="E18" i="6"/>
  <c r="F18" i="6"/>
  <c r="G18" i="6"/>
  <c r="E19" i="6"/>
  <c r="F19" i="6"/>
  <c r="E20" i="6"/>
  <c r="F20" i="6"/>
  <c r="G20" i="6"/>
  <c r="F21" i="6"/>
  <c r="G15" i="6" l="1"/>
  <c r="E15" i="6"/>
  <c r="F15" i="6"/>
  <c r="A11" i="19" l="1"/>
  <c r="A11" i="18"/>
  <c r="A10" i="18"/>
  <c r="I13" i="16"/>
  <c r="I16" i="16" s="1"/>
  <c r="J13" i="16"/>
  <c r="J16" i="16" s="1"/>
  <c r="H13" i="16"/>
  <c r="H16" i="16" s="1"/>
  <c r="I20" i="8" l="1"/>
  <c r="I18" i="6"/>
  <c r="L18" i="6" s="1"/>
  <c r="N39" i="6"/>
  <c r="K13" i="16"/>
  <c r="K16" i="16" s="1"/>
  <c r="J20" i="8" l="1"/>
  <c r="N25" i="6"/>
  <c r="I22" i="6"/>
  <c r="H22" i="6"/>
  <c r="H15" i="6" s="1"/>
  <c r="J21" i="6"/>
  <c r="I21" i="6"/>
  <c r="J20" i="6"/>
  <c r="I20" i="6"/>
  <c r="L20" i="6" s="1"/>
  <c r="H20" i="6"/>
  <c r="H18" i="6"/>
  <c r="J17" i="6"/>
  <c r="I17" i="6"/>
  <c r="C43" i="6"/>
  <c r="C36" i="6"/>
  <c r="C29" i="6"/>
  <c r="C22" i="6"/>
  <c r="C15" i="6"/>
  <c r="E25" i="5"/>
  <c r="E20" i="5"/>
  <c r="M27" i="5"/>
  <c r="L21" i="6" l="1"/>
  <c r="L17" i="6"/>
  <c r="N17" i="6"/>
  <c r="L22" i="6"/>
  <c r="J20" i="5"/>
  <c r="N21" i="6"/>
  <c r="N36" i="6"/>
  <c r="N22" i="6"/>
  <c r="N18" i="6"/>
  <c r="K26" i="5"/>
  <c r="K12" i="16"/>
  <c r="K15" i="16" s="1"/>
  <c r="H18" i="15"/>
  <c r="I12" i="15"/>
  <c r="I17" i="15" s="1"/>
  <c r="K20" i="8"/>
  <c r="K21" i="8"/>
  <c r="K22" i="8"/>
  <c r="K23" i="8"/>
  <c r="I16" i="8"/>
  <c r="I24" i="8" s="1"/>
  <c r="J16" i="8"/>
  <c r="J24" i="8" s="1"/>
  <c r="H24" i="8"/>
  <c r="M26" i="5" l="1"/>
  <c r="K17" i="5"/>
  <c r="K14" i="5" s="1"/>
  <c r="M20" i="5"/>
  <c r="J18" i="5"/>
  <c r="J17" i="5" s="1"/>
  <c r="K12" i="17"/>
  <c r="K37" i="17" s="1"/>
  <c r="K27" i="8"/>
  <c r="H19" i="15"/>
  <c r="J12" i="15"/>
  <c r="K16" i="8"/>
  <c r="K24" i="8" s="1"/>
  <c r="M18" i="5" l="1"/>
  <c r="J18" i="15"/>
  <c r="I18" i="15"/>
  <c r="L19" i="6"/>
  <c r="J17" i="15"/>
  <c r="J29" i="6"/>
  <c r="J15" i="6" s="1"/>
  <c r="N33" i="6"/>
  <c r="J15" i="15"/>
  <c r="J19" i="15" s="1"/>
  <c r="K13" i="15"/>
  <c r="K18" i="15" s="1"/>
  <c r="I15" i="15"/>
  <c r="K12" i="15"/>
  <c r="K17" i="15" s="1"/>
  <c r="I19" i="15" l="1"/>
  <c r="K15" i="15"/>
  <c r="M17" i="5"/>
  <c r="M14" i="5" s="1"/>
  <c r="J14" i="5"/>
  <c r="N43" i="6"/>
  <c r="I29" i="6"/>
  <c r="N14" i="6"/>
  <c r="K19" i="15"/>
  <c r="L29" i="6" l="1"/>
  <c r="I15" i="6"/>
  <c r="L15" i="6" s="1"/>
  <c r="N19" i="6"/>
  <c r="N29" i="6"/>
  <c r="N15" i="6"/>
  <c r="J37" i="17" l="1"/>
</calcChain>
</file>

<file path=xl/sharedStrings.xml><?xml version="1.0" encoding="utf-8"?>
<sst xmlns="http://schemas.openxmlformats.org/spreadsheetml/2006/main" count="714" uniqueCount="268">
  <si>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</si>
  <si>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</si>
  <si>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</si>
  <si>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</si>
  <si>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</si>
  <si>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</si>
  <si>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</si>
  <si>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</si>
  <si>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</si>
  <si>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</si>
  <si>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</si>
  <si>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</si>
  <si>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</si>
  <si>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</si>
  <si>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</si>
  <si>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</si>
  <si>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</si>
  <si>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</si>
  <si>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</si>
  <si>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</si>
  <si>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</si>
  <si>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</si>
  <si>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</si>
  <si>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</si>
  <si>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</si>
  <si>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</si>
  <si>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</si>
  <si>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</si>
  <si>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</si>
  <si>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</si>
  <si>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</si>
  <si>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</si>
  <si>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</si>
  <si>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</si>
  <si>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</si>
  <si>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</si>
  <si>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</si>
  <si>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</si>
  <si>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</si>
  <si>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</si>
  <si>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</si>
  <si>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</si>
  <si>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</si>
  <si>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</si>
  <si>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</si>
  <si>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</si>
  <si>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</si>
  <si>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</si>
  <si>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</si>
  <si>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</si>
  <si>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</si>
  <si>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</si>
  <si>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</si>
  <si>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</si>
  <si>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</si>
  <si>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</si>
  <si>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</si>
  <si>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</si>
  <si>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</si>
  <si>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</si>
  <si>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</si>
  <si>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</si>
  <si>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</si>
  <si>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</si>
  <si>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</si>
  <si>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</si>
  <si>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</si>
  <si>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</si>
  <si>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</si>
  <si>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</si>
  <si>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</si>
  <si>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</si>
  <si>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</si>
  <si>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</si>
  <si>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</si>
  <si>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</si>
  <si>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</si>
  <si>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</si>
  <si>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</si>
  <si>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</si>
  <si>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</si>
  <si>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</si>
  <si>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</si>
  <si>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</si>
  <si>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</si>
  <si>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</si>
  <si>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</si>
  <si>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</si>
  <si>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</si>
  <si>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</si>
  <si>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</si>
  <si>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</si>
  <si>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</si>
  <si>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</si>
  <si>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</si>
  <si>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</si>
  <si>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</si>
  <si>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</si>
  <si>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</si>
  <si>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</si>
  <si>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</si>
  <si>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</si>
  <si>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</si>
  <si>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</si>
  <si>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</si>
  <si>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</si>
  <si>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</si>
  <si>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</si>
  <si>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</si>
  <si>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</si>
  <si>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</si>
  <si>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</si>
  <si>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</si>
  <si>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</si>
  <si>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</si>
  <si>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</si>
  <si>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</si>
  <si>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</si>
  <si>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</si>
  <si>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</si>
  <si>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</si>
  <si>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</si>
  <si>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</si>
  <si>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</si>
  <si>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</si>
  <si>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</si>
  <si>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</si>
  <si>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</si>
  <si>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</si>
  <si>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</si>
  <si>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</si>
  <si>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</si>
  <si>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</si>
  <si>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</si>
  <si>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</si>
  <si>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</si>
  <si>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</si>
  <si>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</si>
  <si>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</si>
  <si>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</si>
  <si>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</si>
  <si>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</si>
  <si>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</si>
  <si>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</si>
  <si>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</si>
  <si>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</si>
  <si>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</si>
  <si>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</si>
  <si>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</si>
  <si>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</si>
  <si>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</si>
  <si>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</si>
  <si>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</si>
  <si>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</si>
  <si>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</si>
  <si>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</si>
  <si>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</si>
  <si>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</si>
  <si>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</si>
  <si>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</si>
  <si>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</si>
  <si>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</si>
  <si>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</si>
  <si>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</si>
  <si>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</si>
  <si>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</si>
  <si>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</si>
  <si>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</si>
  <si>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</si>
  <si>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</si>
  <si>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</si>
  <si>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</si>
  <si>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</si>
  <si>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</si>
  <si>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</si>
  <si>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</si>
  <si>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</si>
  <si>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</si>
  <si>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</si>
  <si>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</si>
  <si>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</si>
  <si>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</si>
  <si>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</si>
  <si>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</si>
  <si>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</si>
  <si>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</si>
  <si>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</si>
  <si>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</si>
  <si>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</si>
  <si>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</si>
  <si>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</si>
  <si>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</si>
  <si>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</si>
  <si>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</si>
  <si>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</si>
  <si>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</si>
  <si>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</si>
  <si>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</si>
  <si>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</si>
  <si>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</si>
  <si>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</si>
  <si>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</si>
  <si>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</si>
  <si>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</si>
  <si>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</si>
  <si>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</si>
  <si>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</si>
  <si>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</si>
  <si>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</si>
  <si>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</si>
  <si>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</si>
  <si>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</si>
  <si>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</si>
  <si>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</si>
  <si>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</si>
  <si>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</si>
  <si>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</si>
  <si>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</si>
  <si>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</si>
  <si>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</si>
  <si>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</si>
  <si>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</si>
  <si>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</si>
  <si>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</si>
  <si>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</si>
  <si>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</si>
  <si>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</si>
  <si>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</si>
  <si>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</si>
  <si>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</si>
  <si>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</si>
  <si>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</si>
  <si>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</si>
  <si>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</si>
  <si>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</si>
  <si>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</si>
  <si>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</si>
  <si>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</si>
  <si>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</si>
  <si>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</si>
  <si>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</si>
  <si>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</si>
  <si>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</si>
  <si>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Обучить и трудоустроить  90 человек</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</si>
  <si>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</si>
  <si>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</si>
  <si>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</si>
  <si>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 xml:space="preserve">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
</t>
  </si>
  <si>
    <t>-</t>
  </si>
  <si>
    <t>2021 год</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</si>
  <si>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</si>
  <si>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</si>
  <si>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t>
  </si>
  <si>
    <t>программы Туруханского района</t>
  </si>
  <si>
    <r>
      <t xml:space="preserve">2016 год </t>
    </r>
    <r>
      <rPr>
        <vertAlign val="superscript"/>
        <sz val="12"/>
        <rFont val="Times New Roman"/>
        <family val="1"/>
        <charset val="204"/>
      </rPr>
      <t>1</t>
    </r>
  </si>
  <si>
    <t>Целевой показатель</t>
  </si>
  <si>
    <t>Цель отдельного мероприятия муниципальной программы Туруханского района: увековечивание памяти о погибших при защите Отечества в годы Великой Отечественной войны 1941 - 1945 годов.</t>
  </si>
  <si>
    <t>1.1</t>
  </si>
  <si>
    <t>к  паспорту муниципальной программе                                                                                                                                                                                                                                                                                                                                                                                                                                                                                                                   «Обеспечение комфортной                                                                                                                                                                                                                                                                                                                                                                                                                                                                                                                         среды проживания на территории населенных пунктов                                                                                                                                                                                                                                                                                                                                                                                                                                                    Туруханского района»</t>
  </si>
  <si>
    <t>Приложение №8</t>
  </si>
  <si>
    <t xml:space="preserve">«Обеспечение комфортной среды проживания на территории населенных пунктов Туруханского района»                                                                                                                                                                                                                                                                                                                                                                                                                                                                                                                                                                                                                                                                                                                                                                                                                                                                                                         </t>
  </si>
  <si>
    <t>количество граждан, привлекаемых к участию в мероприятии, приуроченной к праздничной дате</t>
  </si>
  <si>
    <t>2022 год</t>
  </si>
  <si>
    <t>Отдельное мероприятие</t>
  </si>
  <si>
    <t>Подпрограмма 5</t>
  </si>
  <si>
    <t>11400R5152</t>
  </si>
  <si>
    <t>Предоставление товарно-материальных ценностей лицам из числа малочисленных народов из федерального бюджета</t>
  </si>
  <si>
    <t>1003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</si>
</sst>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quot;р.&quot;_-;\-* #,##0&quot;р.&quot;_-;_-* &quot;-&quot;&quot;р.&quot;_-;_-@_-"/>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000_ ;\-#,##0.000\ "/>
    <numFmt numFmtId="169" formatCode="#,##0_ ;\-#,##0\ "/>
    <numFmt numFmtId="170" formatCode="_-* #,##0_р_._-;\-* #,##0_р_._-;_-* &quot;-&quot;??_р_._-;_-@_-"/>
  </numFmts>
  <fonts count="24"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1"/>
      <color rgb="FFFF0000"/>
      <name val="Times New Roman"/>
      <family val="2"/>
      <charset val="204"/>
    </font>
    <font>
      <sz val="14"/>
      <color theme="1"/>
      <name val="Times New Roman"/>
      <family val="1"/>
      <charset val="204"/>
    </font>
    <font>
      <vertAlign val="superscript"/>
      <sz val="12"/>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42" fontId="5" fillId="0" borderId="0" applyFont="0" applyFill="0" applyBorder="0" applyAlignment="0" applyProtection="0"/>
  </cellStyleXfs>
  <cellXfs count="235">
    <xf numFmtId="0" fontId="0" fillId="0" borderId="0" xfId="0"/>
    <xf numFmtId="0" fontId="13" fillId="2" borderId="1" xfId="0" applyFont="1" applyFill="1" applyBorder="1" applyAlignment="1">
      <alignment vertical="center" wrapText="1"/>
    </xf>
    <xf numFmtId="0" fontId="2" fillId="2" borderId="1" xfId="0" applyFont="1" applyFill="1" applyBorder="1" applyAlignment="1">
      <alignment horizontal="center" vertical="center" wrapText="1"/>
    </xf>
    <xf numFmtId="43" fontId="2" fillId="2" borderId="1" xfId="2" applyNumberFormat="1" applyFont="1" applyFill="1" applyBorder="1" applyAlignment="1">
      <alignment vertical="center" wrapText="1"/>
    </xf>
    <xf numFmtId="43" fontId="2" fillId="2" borderId="1" xfId="2" applyNumberFormat="1" applyFont="1" applyFill="1" applyBorder="1" applyAlignment="1">
      <alignment horizontal="center" vertical="center" wrapText="1"/>
    </xf>
    <xf numFmtId="169" fontId="2" fillId="2" borderId="1" xfId="2" applyNumberFormat="1" applyFont="1" applyFill="1" applyBorder="1" applyAlignment="1">
      <alignment vertical="center" wrapText="1"/>
    </xf>
    <xf numFmtId="1" fontId="2" fillId="2" borderId="1" xfId="2" applyNumberFormat="1" applyFont="1" applyFill="1" applyBorder="1" applyAlignment="1">
      <alignment vertical="center" wrapText="1"/>
    </xf>
    <xf numFmtId="166" fontId="4" fillId="2" borderId="1" xfId="0" applyNumberFormat="1" applyFont="1" applyFill="1" applyBorder="1" applyAlignment="1">
      <alignment horizontal="center" vertical="center" wrapText="1"/>
    </xf>
    <xf numFmtId="166" fontId="4" fillId="2" borderId="1" xfId="2" applyNumberFormat="1"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1" fontId="2" fillId="2" borderId="1" xfId="0" applyNumberFormat="1" applyFont="1" applyFill="1" applyBorder="1" applyAlignment="1">
      <alignment vertical="center"/>
    </xf>
    <xf numFmtId="167" fontId="2" fillId="2" borderId="1" xfId="2" applyNumberFormat="1" applyFont="1" applyFill="1" applyBorder="1" applyAlignment="1">
      <alignment horizontal="left" vertical="top" wrapText="1"/>
    </xf>
    <xf numFmtId="0" fontId="10" fillId="2" borderId="1" xfId="0" applyNumberFormat="1" applyFont="1" applyFill="1" applyBorder="1" applyAlignment="1">
      <alignment vertical="top" wrapText="1"/>
    </xf>
    <xf numFmtId="0" fontId="2" fillId="2" borderId="1" xfId="0" applyFont="1" applyFill="1" applyBorder="1" applyAlignment="1">
      <alignment horizontal="center" vertical="top"/>
    </xf>
    <xf numFmtId="0" fontId="14" fillId="2" borderId="1" xfId="0" applyFont="1" applyFill="1" applyBorder="1" applyAlignment="1">
      <alignment vertical="top" wrapText="1"/>
    </xf>
    <xf numFmtId="170" fontId="2" fillId="2" borderId="1" xfId="2" applyNumberFormat="1" applyFont="1" applyFill="1" applyBorder="1" applyAlignment="1">
      <alignment horizontal="center" vertical="center" wrapText="1"/>
    </xf>
    <xf numFmtId="0" fontId="10" fillId="2" borderId="1" xfId="0" applyFont="1" applyFill="1" applyBorder="1" applyAlignment="1">
      <alignment vertical="top" wrapText="1"/>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vertical="center"/>
    </xf>
    <xf numFmtId="16" fontId="2" fillId="2" borderId="1" xfId="0" applyNumberFormat="1" applyFont="1" applyFill="1" applyBorder="1" applyAlignment="1">
      <alignment horizontal="center" vertical="center" wrapText="1"/>
    </xf>
    <xf numFmtId="0" fontId="2" fillId="2" borderId="5" xfId="0" applyFont="1" applyFill="1" applyBorder="1" applyAlignment="1">
      <alignment vertical="center" wrapText="1"/>
    </xf>
    <xf numFmtId="1"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0" fontId="11" fillId="2" borderId="1" xfId="0" applyFont="1" applyFill="1" applyBorder="1" applyAlignment="1">
      <alignment horizontal="left" wrapText="1"/>
    </xf>
    <xf numFmtId="0" fontId="3" fillId="2" borderId="0" xfId="0" applyFont="1" applyFill="1" applyAlignment="1">
      <alignment horizontal="center"/>
    </xf>
    <xf numFmtId="0" fontId="3" fillId="2" borderId="0" xfId="0" applyFont="1" applyFill="1"/>
    <xf numFmtId="164" fontId="3" fillId="2" borderId="0" xfId="2" applyNumberFormat="1" applyFont="1" applyFill="1"/>
    <xf numFmtId="0" fontId="3" fillId="2" borderId="0" xfId="0" applyFont="1" applyFill="1" applyAlignment="1">
      <alignment horizontal="right" vertical="center" wrapText="1"/>
    </xf>
    <xf numFmtId="0" fontId="3" fillId="2" borderId="0" xfId="0" applyFont="1" applyFill="1" applyAlignment="1">
      <alignment horizontal="right" vertical="center"/>
    </xf>
    <xf numFmtId="166" fontId="6" fillId="2" borderId="1" xfId="2"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wrapText="1"/>
    </xf>
    <xf numFmtId="0" fontId="2" fillId="2" borderId="5" xfId="0" applyFont="1" applyFill="1" applyBorder="1" applyAlignment="1">
      <alignment horizontal="center" vertical="top" wrapText="1"/>
    </xf>
    <xf numFmtId="166" fontId="2" fillId="2" borderId="1" xfId="2" applyNumberFormat="1" applyFont="1" applyFill="1" applyBorder="1" applyAlignment="1">
      <alignment vertical="center" wrapText="1"/>
    </xf>
    <xf numFmtId="0" fontId="2" fillId="2" borderId="7" xfId="0" applyFont="1" applyFill="1" applyBorder="1" applyAlignment="1">
      <alignment horizontal="center" vertical="top" wrapText="1"/>
    </xf>
    <xf numFmtId="166" fontId="2" fillId="2" borderId="1" xfId="2" applyNumberFormat="1" applyFont="1" applyFill="1" applyBorder="1" applyAlignment="1">
      <alignment wrapText="1"/>
    </xf>
    <xf numFmtId="0" fontId="2" fillId="2" borderId="6" xfId="0" applyFont="1" applyFill="1" applyBorder="1" applyAlignment="1">
      <alignment horizontal="center" vertical="top" wrapText="1"/>
    </xf>
    <xf numFmtId="166" fontId="2" fillId="2" borderId="1" xfId="0" applyNumberFormat="1" applyFont="1" applyFill="1" applyBorder="1" applyAlignment="1">
      <alignment vertical="center" wrapText="1"/>
    </xf>
    <xf numFmtId="166" fontId="2" fillId="2" borderId="1" xfId="1" applyNumberFormat="1" applyFont="1" applyFill="1" applyBorder="1" applyAlignment="1">
      <alignment vertical="center" wrapText="1"/>
    </xf>
    <xf numFmtId="166" fontId="2" fillId="2" borderId="1" xfId="0" applyNumberFormat="1" applyFont="1" applyFill="1" applyBorder="1" applyAlignment="1">
      <alignment wrapText="1"/>
    </xf>
    <xf numFmtId="0" fontId="2" fillId="2" borderId="5" xfId="0" applyFont="1" applyFill="1" applyBorder="1" applyAlignment="1">
      <alignment horizontal="left" vertical="top" wrapText="1"/>
    </xf>
    <xf numFmtId="0" fontId="9" fillId="2" borderId="0" xfId="0" applyFont="1" applyFill="1" applyAlignment="1"/>
    <xf numFmtId="164" fontId="3" fillId="2" borderId="0" xfId="2" applyNumberFormat="1" applyFont="1" applyFill="1" applyAlignment="1"/>
    <xf numFmtId="0" fontId="3" fillId="2" borderId="0" xfId="0" applyFont="1" applyFill="1" applyAlignment="1"/>
    <xf numFmtId="0" fontId="2"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horizontal="left" vertical="top" wrapText="1"/>
    </xf>
    <xf numFmtId="0" fontId="0" fillId="2" borderId="6" xfId="0" applyFill="1" applyBorder="1" applyAlignment="1">
      <alignment horizontal="left" vertical="top" wrapText="1"/>
    </xf>
    <xf numFmtId="0" fontId="2"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wrapText="1"/>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2" borderId="1" xfId="0" applyNumberFormat="1" applyFont="1" applyFill="1" applyBorder="1"/>
    <xf numFmtId="0" fontId="17" fillId="2" borderId="1" xfId="0" applyFont="1" applyFill="1" applyBorder="1" applyAlignment="1">
      <alignment horizontal="left" vertical="center" wrapText="1"/>
    </xf>
    <xf numFmtId="43" fontId="2" fillId="2" borderId="0" xfId="0" applyNumberFormat="1" applyFont="1" applyFill="1"/>
    <xf numFmtId="0" fontId="4" fillId="2" borderId="1" xfId="0" applyFont="1" applyFill="1" applyBorder="1" applyAlignment="1">
      <alignment vertical="center" wrapText="1"/>
    </xf>
    <xf numFmtId="166" fontId="4" fillId="2" borderId="0" xfId="0" applyNumberFormat="1" applyFont="1" applyFill="1"/>
    <xf numFmtId="0" fontId="4" fillId="2" borderId="0" xfId="0" applyFont="1" applyFill="1"/>
    <xf numFmtId="168" fontId="4" fillId="2" borderId="1" xfId="2" applyNumberFormat="1" applyFont="1" applyFill="1" applyBorder="1" applyAlignment="1">
      <alignment vertical="center" wrapText="1"/>
    </xf>
    <xf numFmtId="42" fontId="4" fillId="2" borderId="1" xfId="6" applyFont="1" applyFill="1" applyBorder="1" applyAlignment="1">
      <alignment vertical="center"/>
    </xf>
    <xf numFmtId="166" fontId="12" fillId="2" borderId="1" xfId="0" applyNumberFormat="1" applyFont="1" applyFill="1" applyBorder="1" applyAlignment="1">
      <alignment horizontal="center" vertical="center"/>
    </xf>
    <xf numFmtId="166" fontId="4" fillId="2" borderId="1" xfId="2"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applyAlignment="1"/>
    <xf numFmtId="166" fontId="12" fillId="2" borderId="0" xfId="0" applyNumberFormat="1" applyFont="1" applyFill="1" applyBorder="1" applyAlignment="1">
      <alignment horizontal="center" vertical="center"/>
    </xf>
    <xf numFmtId="2" fontId="12" fillId="2" borderId="3" xfId="0" applyNumberFormat="1" applyFont="1" applyFill="1" applyBorder="1" applyAlignment="1">
      <alignment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xf>
    <xf numFmtId="1" fontId="2" fillId="2" borderId="6" xfId="2" applyNumberFormat="1" applyFont="1" applyFill="1" applyBorder="1" applyAlignment="1">
      <alignment vertical="center" wrapText="1"/>
    </xf>
    <xf numFmtId="1" fontId="2" fillId="2" borderId="5" xfId="2" applyNumberFormat="1" applyFont="1" applyFill="1" applyBorder="1" applyAlignment="1">
      <alignment vertical="center" wrapText="1"/>
    </xf>
    <xf numFmtId="1" fontId="2" fillId="2" borderId="1" xfId="0" applyNumberFormat="1" applyFont="1" applyFill="1" applyBorder="1" applyAlignment="1">
      <alignment vertical="center" wrapText="1"/>
    </xf>
    <xf numFmtId="0" fontId="3" fillId="2" borderId="0" xfId="0" applyFont="1" applyFill="1" applyAlignment="1">
      <alignment vertical="center"/>
    </xf>
    <xf numFmtId="0" fontId="9" fillId="2" borderId="0" xfId="0" applyFont="1" applyFill="1" applyAlignment="1">
      <alignment horizontal="left" vertical="center"/>
    </xf>
    <xf numFmtId="49" fontId="2" fillId="2" borderId="1" xfId="0" applyNumberFormat="1" applyFont="1" applyFill="1" applyBorder="1" applyAlignment="1">
      <alignment horizontal="center" vertical="center" wrapText="1"/>
    </xf>
    <xf numFmtId="166" fontId="2" fillId="2" borderId="1" xfId="2" applyNumberFormat="1" applyFont="1" applyFill="1" applyBorder="1" applyAlignment="1">
      <alignment horizontal="right"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6" fontId="6" fillId="2" borderId="1" xfId="2" applyNumberFormat="1" applyFont="1" applyFill="1" applyBorder="1" applyAlignment="1">
      <alignment horizontal="right" vertical="center" wrapText="1"/>
    </xf>
    <xf numFmtId="0" fontId="3" fillId="2" borderId="0" xfId="0" applyFont="1" applyFill="1" applyAlignment="1">
      <alignment vertical="center" wrapText="1"/>
    </xf>
    <xf numFmtId="2" fontId="3" fillId="2" borderId="0" xfId="0" applyNumberFormat="1" applyFont="1" applyFill="1" applyAlignment="1">
      <alignment vertical="center"/>
    </xf>
    <xf numFmtId="2" fontId="9" fillId="2" borderId="0" xfId="0" applyNumberFormat="1" applyFont="1" applyFill="1" applyAlignment="1">
      <alignment vertical="center"/>
    </xf>
    <xf numFmtId="0" fontId="2" fillId="2" borderId="0" xfId="0" applyFont="1" applyFill="1" applyAlignment="1">
      <alignment horizontal="left" vertical="center"/>
    </xf>
    <xf numFmtId="166" fontId="2" fillId="2" borderId="1" xfId="2" applyNumberFormat="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vertical="center" wrapText="1"/>
    </xf>
    <xf numFmtId="166" fontId="6" fillId="2" borderId="1" xfId="2" applyNumberFormat="1" applyFont="1" applyFill="1" applyBorder="1" applyAlignment="1">
      <alignment horizontal="center" vertical="center" wrapText="1"/>
    </xf>
    <xf numFmtId="0" fontId="9" fillId="2" borderId="0" xfId="0" applyFont="1" applyFill="1" applyAlignment="1">
      <alignment vertical="center"/>
    </xf>
    <xf numFmtId="0" fontId="3" fillId="2" borderId="0" xfId="0" applyFont="1" applyFill="1" applyAlignment="1">
      <alignment horizontal="center" vertical="center" wrapText="1"/>
    </xf>
    <xf numFmtId="2" fontId="12" fillId="2" borderId="0" xfId="0" applyNumberFormat="1" applyFont="1" applyFill="1" applyBorder="1" applyAlignment="1">
      <alignment vertical="center" wrapText="1"/>
    </xf>
    <xf numFmtId="0" fontId="2" fillId="2" borderId="1" xfId="4" applyFont="1" applyFill="1" applyBorder="1" applyAlignment="1">
      <alignment horizontal="left" vertical="center" wrapText="1"/>
    </xf>
    <xf numFmtId="0" fontId="2" fillId="2" borderId="1" xfId="4" applyFont="1" applyFill="1" applyBorder="1" applyAlignment="1">
      <alignment horizontal="center" vertical="center" wrapText="1"/>
    </xf>
    <xf numFmtId="49" fontId="2" fillId="2" borderId="1" xfId="4" applyNumberFormat="1" applyFont="1" applyFill="1" applyBorder="1" applyAlignment="1">
      <alignment horizontal="center" vertical="center" wrapText="1"/>
    </xf>
    <xf numFmtId="43" fontId="2" fillId="2" borderId="1" xfId="2" applyFont="1" applyFill="1" applyBorder="1" applyAlignment="1">
      <alignment horizontal="left" vertical="center" wrapText="1"/>
    </xf>
    <xf numFmtId="0" fontId="2" fillId="2" borderId="0" xfId="0" applyFont="1" applyFill="1" applyAlignment="1">
      <alignment vertical="center" wrapText="1"/>
    </xf>
    <xf numFmtId="43" fontId="6" fillId="2" borderId="1" xfId="2" applyFont="1" applyFill="1" applyBorder="1" applyAlignment="1">
      <alignment horizontal="left" vertical="center" wrapText="1"/>
    </xf>
    <xf numFmtId="0" fontId="3" fillId="2" borderId="9"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xf>
    <xf numFmtId="0" fontId="3" fillId="2" borderId="0" xfId="0" applyFont="1" applyFill="1" applyAlignment="1">
      <alignment horizontal="justify" vertical="center"/>
    </xf>
    <xf numFmtId="0" fontId="2" fillId="2" borderId="1" xfId="0" applyFont="1" applyFill="1" applyBorder="1" applyAlignment="1">
      <alignment vertical="top" wrapText="1"/>
    </xf>
    <xf numFmtId="0" fontId="1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3" fontId="2" fillId="2" borderId="1" xfId="0" applyNumberFormat="1" applyFont="1" applyFill="1" applyBorder="1" applyAlignment="1">
      <alignment vertical="top" wrapText="1"/>
    </xf>
    <xf numFmtId="0" fontId="15" fillId="2" borderId="1" xfId="0" applyFont="1" applyFill="1" applyBorder="1" applyAlignment="1">
      <alignment vertical="top" wrapText="1"/>
    </xf>
    <xf numFmtId="167" fontId="2" fillId="2" borderId="1" xfId="2" applyNumberFormat="1"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center" wrapText="1"/>
    </xf>
    <xf numFmtId="17" fontId="2" fillId="2" borderId="1" xfId="0" applyNumberFormat="1" applyFont="1" applyFill="1" applyBorder="1" applyAlignment="1">
      <alignment vertical="top" wrapText="1"/>
    </xf>
    <xf numFmtId="0" fontId="6" fillId="2" borderId="1" xfId="0" applyFont="1" applyFill="1" applyBorder="1" applyAlignment="1">
      <alignment wrapText="1"/>
    </xf>
    <xf numFmtId="0" fontId="9" fillId="2" borderId="1" xfId="0" applyFont="1" applyFill="1" applyBorder="1" applyAlignment="1">
      <alignment horizontal="center" wrapText="1"/>
    </xf>
    <xf numFmtId="167" fontId="6" fillId="2" borderId="1" xfId="2" applyNumberFormat="1" applyFont="1" applyFill="1" applyBorder="1" applyAlignment="1">
      <alignment horizontal="left" wrapText="1"/>
    </xf>
    <xf numFmtId="167" fontId="9" fillId="2" borderId="1" xfId="0" applyNumberFormat="1" applyFont="1" applyFill="1" applyBorder="1" applyAlignment="1"/>
    <xf numFmtId="43" fontId="3" fillId="2" borderId="0" xfId="0" applyNumberFormat="1" applyFont="1" applyFill="1" applyAlignment="1">
      <alignment vertical="center"/>
    </xf>
    <xf numFmtId="0" fontId="3" fillId="2" borderId="10" xfId="0" applyFont="1" applyFill="1" applyBorder="1" applyAlignment="1">
      <alignment vertical="center"/>
    </xf>
    <xf numFmtId="49" fontId="2" fillId="2" borderId="5" xfId="0" applyNumberFormat="1" applyFont="1" applyFill="1" applyBorder="1" applyAlignment="1">
      <alignment vertical="center" wrapText="1"/>
    </xf>
    <xf numFmtId="0" fontId="3"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0" xfId="0" applyFont="1" applyFill="1"/>
    <xf numFmtId="164" fontId="21" fillId="2" borderId="0" xfId="2" applyNumberFormat="1" applyFont="1" applyFill="1"/>
    <xf numFmtId="0" fontId="13" fillId="2" borderId="8" xfId="0" applyFont="1" applyFill="1" applyBorder="1"/>
    <xf numFmtId="0" fontId="16"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Alignment="1">
      <alignment horizontal="left" vertical="center"/>
    </xf>
    <xf numFmtId="0" fontId="2" fillId="2" borderId="5" xfId="0" applyFont="1" applyFill="1" applyBorder="1" applyAlignment="1">
      <alignment vertical="top" wrapText="1"/>
    </xf>
    <xf numFmtId="0" fontId="12" fillId="2" borderId="5" xfId="0" applyFont="1" applyFill="1" applyBorder="1" applyAlignment="1">
      <alignment vertical="top" wrapText="1"/>
    </xf>
    <xf numFmtId="49"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xf>
    <xf numFmtId="167" fontId="2" fillId="2" borderId="5" xfId="2" applyNumberFormat="1" applyFont="1" applyFill="1" applyBorder="1" applyAlignment="1">
      <alignment horizontal="center" vertical="top" wrapText="1"/>
    </xf>
    <xf numFmtId="167" fontId="2" fillId="2" borderId="5" xfId="2" applyNumberFormat="1" applyFont="1" applyFill="1" applyBorder="1" applyAlignment="1">
      <alignment horizontal="left" vertical="top" wrapText="1"/>
    </xf>
    <xf numFmtId="0" fontId="15" fillId="2" borderId="5" xfId="0" applyFont="1" applyFill="1" applyBorder="1" applyAlignment="1">
      <alignment vertical="top" wrapText="1"/>
    </xf>
    <xf numFmtId="0" fontId="2" fillId="2" borderId="6" xfId="0" applyFont="1" applyFill="1" applyBorder="1" applyAlignment="1">
      <alignment vertical="top" wrapText="1"/>
    </xf>
    <xf numFmtId="0" fontId="11" fillId="2" borderId="6" xfId="0" applyFont="1" applyFill="1" applyBorder="1" applyAlignment="1">
      <alignment vertical="top" wrapText="1"/>
    </xf>
    <xf numFmtId="4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xf>
    <xf numFmtId="167" fontId="2" fillId="2" borderId="6" xfId="2" applyNumberFormat="1" applyFont="1" applyFill="1" applyBorder="1" applyAlignment="1">
      <alignment vertical="top" wrapText="1"/>
    </xf>
    <xf numFmtId="167" fontId="2" fillId="2" borderId="6" xfId="2" applyNumberFormat="1" applyFont="1" applyFill="1" applyBorder="1" applyAlignment="1">
      <alignment horizontal="left" vertical="top" wrapText="1"/>
    </xf>
    <xf numFmtId="0" fontId="15" fillId="2" borderId="6" xfId="0" applyFont="1" applyFill="1" applyBorder="1" applyAlignment="1">
      <alignment vertical="top" wrapText="1"/>
    </xf>
    <xf numFmtId="0" fontId="2" fillId="2" borderId="1" xfId="0"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170" fontId="2" fillId="2" borderId="1" xfId="2" applyNumberFormat="1" applyFont="1" applyFill="1" applyBorder="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xf>
    <xf numFmtId="0" fontId="22" fillId="0" borderId="0" xfId="0" applyFont="1"/>
    <xf numFmtId="164" fontId="2" fillId="2" borderId="1" xfId="2" applyNumberFormat="1" applyFont="1" applyFill="1" applyBorder="1" applyAlignment="1">
      <alignment vertical="top" wrapText="1"/>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2"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2"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2" fillId="2" borderId="4" xfId="2" applyNumberFormat="1" applyFont="1" applyFill="1" applyBorder="1" applyAlignment="1">
      <alignment horizontal="right" vertical="center" wrapText="1"/>
    </xf>
    <xf numFmtId="166" fontId="2" fillId="2" borderId="6" xfId="2" applyNumberFormat="1" applyFont="1" applyFill="1" applyBorder="1" applyAlignment="1">
      <alignment horizontal="right" vertical="center" wrapText="1"/>
    </xf>
    <xf numFmtId="166" fontId="12" fillId="0" borderId="1" xfId="0" applyNumberFormat="1"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2" fillId="2" borderId="0" xfId="0" applyFont="1" applyFill="1" applyAlignment="1">
      <alignment horizontal="center"/>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2" borderId="0" xfId="0" applyFont="1" applyFill="1" applyAlignment="1">
      <alignment horizontal="center" vertical="center"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2"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4" xfId="5" applyFont="1" applyFill="1" applyBorder="1" applyAlignment="1">
      <alignment horizontal="lef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6" fillId="2" borderId="1" xfId="5" applyFont="1" applyFill="1" applyBorder="1" applyAlignment="1">
      <alignment horizontal="left" vertical="center" wrapText="1"/>
    </xf>
    <xf numFmtId="0" fontId="6" fillId="2" borderId="11"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top"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3" fillId="0" borderId="0" xfId="0" applyFont="1" applyAlignment="1">
      <alignment horizontal="justify" vertical="center" wrapText="1"/>
    </xf>
    <xf numFmtId="0" fontId="3" fillId="0" borderId="0" xfId="0" applyFont="1" applyAlignment="1">
      <alignment horizontal="left" vertical="center" wrapText="1"/>
    </xf>
    <xf numFmtId="0" fontId="2" fillId="0" borderId="1" xfId="1" applyFont="1" applyBorder="1" applyAlignment="1">
      <alignment horizontal="center" vertical="center" wrapText="1"/>
    </xf>
    <xf numFmtId="0" fontId="3" fillId="0" borderId="0" xfId="0" applyFont="1" applyAlignment="1">
      <alignment horizontal="center" vertical="center"/>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9;&#1055;&#1056;&#1040;&#1042;&#1051;&#1045;&#1053;&#1048;&#1045;%20&#1044;&#1045;&#1051;&#1040;&#1052;&#1048;/&#1059;&#1055;&#1056;&#1040;&#1042;&#1051;&#1045;&#1053;&#1048;&#1045;%20&#1044;&#1045;&#1051;&#1040;&#1052;&#1048;%202019/&#1052;&#1091;&#1085;&#1080;&#1094;&#1080;&#1087;&#1072;&#1083;&#1100;&#1085;&#1099;&#1077;%20&#1087;&#1088;&#1086;&#1075;&#1088;&#1072;&#1084;&#1084;&#1099;%20&#1087;&#1088;&#1086;&#1077;&#1082;&#1090;&#1099;%20&#1085;&#1072;%202020-2022%20&#1075;&#1086;&#1076;/11%20%20%20871-&#1087;%20&#1082;&#1086;&#1084;&#1092;&#1086;&#1088;&#1090;%20&#1089;&#1088;&#1077;&#1076;&#1072;%20&#1087;&#1088;&#1086;&#1078;&#1080;&#1074;&#1072;&#1085;&#1080;&#1103;%202020-2022/&#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efreshError="1">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25"/>
  <sheetViews>
    <sheetView view="pageBreakPreview" zoomScaleNormal="70" zoomScaleSheetLayoutView="100" workbookViewId="0">
      <selection activeCell="A8" sqref="A8:M8"/>
    </sheetView>
  </sheetViews>
  <sheetFormatPr defaultRowHeight="15.75" outlineLevelRow="1" x14ac:dyDescent="0.25"/>
  <cols>
    <col min="1" max="1" width="6.375" style="19" customWidth="1"/>
    <col min="2" max="2" width="24.375" style="20" customWidth="1"/>
    <col min="3" max="3" width="11.75" style="20" customWidth="1"/>
    <col min="4" max="4" width="7.625" style="20" customWidth="1"/>
    <col min="5" max="6" width="7.375" style="20" bestFit="1" customWidth="1"/>
    <col min="7" max="8" width="8.5" style="20" customWidth="1"/>
    <col min="9" max="10" width="10.25" style="20" customWidth="1"/>
    <col min="11" max="13" width="14.875" style="20" customWidth="1"/>
    <col min="14" max="16384" width="9" style="20"/>
  </cols>
  <sheetData>
    <row r="1" spans="1:13" ht="15.75" customHeight="1" x14ac:dyDescent="0.25">
      <c r="I1" s="183" t="s">
        <v>10</v>
      </c>
      <c r="J1" s="183"/>
      <c r="K1" s="183"/>
      <c r="L1" s="183"/>
      <c r="M1" s="183"/>
    </row>
    <row r="2" spans="1:13" ht="56.25" customHeight="1" x14ac:dyDescent="0.25">
      <c r="I2" s="184" t="s">
        <v>186</v>
      </c>
      <c r="J2" s="184"/>
      <c r="K2" s="184"/>
      <c r="L2" s="184"/>
      <c r="M2" s="184"/>
    </row>
    <row r="5" spans="1:13" ht="18.75" x14ac:dyDescent="0.25">
      <c r="A5" s="189" t="s">
        <v>1</v>
      </c>
      <c r="B5" s="189"/>
      <c r="C5" s="189"/>
      <c r="D5" s="189"/>
      <c r="E5" s="189"/>
      <c r="F5" s="189"/>
      <c r="G5" s="189"/>
      <c r="H5" s="189"/>
      <c r="I5" s="189"/>
      <c r="J5" s="189"/>
      <c r="K5" s="189"/>
      <c r="L5" s="189"/>
      <c r="M5" s="189"/>
    </row>
    <row r="6" spans="1:13" ht="18.75" x14ac:dyDescent="0.25">
      <c r="A6" s="189" t="s">
        <v>9</v>
      </c>
      <c r="B6" s="189"/>
      <c r="C6" s="189"/>
      <c r="D6" s="189"/>
      <c r="E6" s="189"/>
      <c r="F6" s="189"/>
      <c r="G6" s="189"/>
      <c r="H6" s="189"/>
      <c r="I6" s="189"/>
      <c r="J6" s="189"/>
      <c r="K6" s="189"/>
      <c r="L6" s="189"/>
      <c r="M6" s="189"/>
    </row>
    <row r="7" spans="1:13" ht="18.75" x14ac:dyDescent="0.25">
      <c r="A7" s="189" t="s">
        <v>7</v>
      </c>
      <c r="B7" s="189"/>
      <c r="C7" s="189"/>
      <c r="D7" s="189"/>
      <c r="E7" s="189"/>
      <c r="F7" s="189"/>
      <c r="G7" s="189"/>
      <c r="H7" s="189"/>
      <c r="I7" s="189"/>
      <c r="J7" s="189"/>
      <c r="K7" s="189"/>
      <c r="L7" s="189"/>
      <c r="M7" s="189"/>
    </row>
    <row r="8" spans="1:13" ht="18.75" x14ac:dyDescent="0.25">
      <c r="A8" s="189" t="s">
        <v>8</v>
      </c>
      <c r="B8" s="189"/>
      <c r="C8" s="189"/>
      <c r="D8" s="189"/>
      <c r="E8" s="189"/>
      <c r="F8" s="189"/>
      <c r="G8" s="189"/>
      <c r="H8" s="189"/>
      <c r="I8" s="189"/>
      <c r="J8" s="189"/>
      <c r="K8" s="189"/>
      <c r="L8" s="189"/>
      <c r="M8" s="189"/>
    </row>
    <row r="9" spans="1:13" ht="18.75" x14ac:dyDescent="0.25">
      <c r="A9" s="21"/>
    </row>
    <row r="10" spans="1:13" ht="49.5" customHeight="1" x14ac:dyDescent="0.25">
      <c r="A10" s="185" t="s">
        <v>19</v>
      </c>
      <c r="B10" s="185" t="s">
        <v>4</v>
      </c>
      <c r="C10" s="185" t="s">
        <v>2</v>
      </c>
      <c r="D10" s="185" t="s">
        <v>70</v>
      </c>
      <c r="E10" s="185" t="s">
        <v>5</v>
      </c>
      <c r="F10" s="185"/>
      <c r="G10" s="185"/>
      <c r="H10" s="185"/>
      <c r="I10" s="185"/>
      <c r="J10" s="185"/>
      <c r="K10" s="185"/>
      <c r="L10" s="185"/>
      <c r="M10" s="185"/>
    </row>
    <row r="11" spans="1:13" ht="75.75" customHeight="1" x14ac:dyDescent="0.25">
      <c r="A11" s="185"/>
      <c r="B11" s="185"/>
      <c r="C11" s="185"/>
      <c r="D11" s="185"/>
      <c r="E11" s="185" t="s">
        <v>57</v>
      </c>
      <c r="F11" s="185" t="s">
        <v>58</v>
      </c>
      <c r="G11" s="190" t="s">
        <v>62</v>
      </c>
      <c r="H11" s="185" t="s">
        <v>54</v>
      </c>
      <c r="I11" s="185" t="s">
        <v>55</v>
      </c>
      <c r="J11" s="185" t="s">
        <v>56</v>
      </c>
      <c r="K11" s="185" t="s">
        <v>6</v>
      </c>
      <c r="L11" s="185"/>
      <c r="M11" s="185"/>
    </row>
    <row r="12" spans="1:13" x14ac:dyDescent="0.25">
      <c r="A12" s="185"/>
      <c r="B12" s="185"/>
      <c r="C12" s="185"/>
      <c r="D12" s="185"/>
      <c r="E12" s="185"/>
      <c r="F12" s="185"/>
      <c r="G12" s="190"/>
      <c r="H12" s="185"/>
      <c r="I12" s="185"/>
      <c r="J12" s="185"/>
      <c r="K12" s="2" t="s">
        <v>59</v>
      </c>
      <c r="L12" s="2" t="s">
        <v>60</v>
      </c>
      <c r="M12" s="2" t="s">
        <v>61</v>
      </c>
    </row>
    <row r="13" spans="1:13" x14ac:dyDescent="0.25">
      <c r="A13" s="2">
        <v>1</v>
      </c>
      <c r="B13" s="2">
        <v>2</v>
      </c>
      <c r="C13" s="2">
        <v>3</v>
      </c>
      <c r="D13" s="2">
        <v>4</v>
      </c>
      <c r="E13" s="2">
        <v>5</v>
      </c>
      <c r="F13" s="2">
        <v>6</v>
      </c>
      <c r="G13" s="2">
        <v>7</v>
      </c>
      <c r="H13" s="2">
        <v>8</v>
      </c>
      <c r="I13" s="2">
        <v>9</v>
      </c>
      <c r="J13" s="2">
        <v>10</v>
      </c>
      <c r="K13" s="2">
        <v>11</v>
      </c>
      <c r="L13" s="2">
        <v>12</v>
      </c>
      <c r="M13" s="2">
        <v>13</v>
      </c>
    </row>
    <row r="14" spans="1:13" ht="37.5" customHeight="1" x14ac:dyDescent="0.25">
      <c r="A14" s="2">
        <v>1</v>
      </c>
      <c r="B14" s="186" t="s">
        <v>147</v>
      </c>
      <c r="C14" s="186"/>
      <c r="D14" s="186"/>
      <c r="E14" s="186"/>
      <c r="F14" s="186"/>
      <c r="G14" s="186"/>
      <c r="H14" s="186"/>
      <c r="I14" s="186"/>
      <c r="J14" s="186"/>
      <c r="K14" s="186"/>
      <c r="L14" s="186"/>
      <c r="M14" s="186"/>
    </row>
    <row r="15" spans="1:13" ht="156" customHeight="1" x14ac:dyDescent="0.25">
      <c r="A15" s="22" t="s">
        <v>3</v>
      </c>
      <c r="B15" s="128"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15" s="2" t="s">
        <v>89</v>
      </c>
      <c r="D15" s="2">
        <v>100</v>
      </c>
      <c r="E15" s="2">
        <v>100</v>
      </c>
      <c r="F15" s="2">
        <v>100</v>
      </c>
      <c r="G15" s="2">
        <v>100</v>
      </c>
      <c r="H15" s="2">
        <v>100</v>
      </c>
      <c r="I15" s="2">
        <v>100</v>
      </c>
      <c r="J15" s="2">
        <v>100</v>
      </c>
      <c r="K15" s="2">
        <v>100</v>
      </c>
      <c r="L15" s="2">
        <v>100</v>
      </c>
      <c r="M15" s="2">
        <v>100</v>
      </c>
    </row>
    <row r="16" spans="1:13" ht="60" customHeight="1" x14ac:dyDescent="0.25">
      <c r="A16" s="24">
        <v>2</v>
      </c>
      <c r="B16" s="186" t="s">
        <v>241</v>
      </c>
      <c r="C16" s="186"/>
      <c r="D16" s="186"/>
      <c r="E16" s="186"/>
      <c r="F16" s="186"/>
      <c r="G16" s="186"/>
      <c r="H16" s="186"/>
      <c r="I16" s="186"/>
      <c r="J16" s="186"/>
      <c r="K16" s="186"/>
      <c r="L16" s="186"/>
      <c r="M16" s="186"/>
    </row>
    <row r="17" spans="1:20" ht="69.75" customHeight="1" x14ac:dyDescent="0.25">
      <c r="A17" s="24" t="s">
        <v>67</v>
      </c>
      <c r="B17" s="23" t="s">
        <v>95</v>
      </c>
      <c r="C17" s="10" t="s">
        <v>100</v>
      </c>
      <c r="D17" s="2">
        <v>122</v>
      </c>
      <c r="E17" s="2">
        <v>122</v>
      </c>
      <c r="F17" s="2">
        <v>4</v>
      </c>
      <c r="G17" s="2">
        <v>143</v>
      </c>
      <c r="H17" s="157">
        <v>143</v>
      </c>
      <c r="I17" s="2" t="s">
        <v>181</v>
      </c>
      <c r="J17" s="2" t="s">
        <v>181</v>
      </c>
      <c r="K17" s="2" t="s">
        <v>181</v>
      </c>
      <c r="L17" s="2" t="s">
        <v>181</v>
      </c>
      <c r="M17" s="2" t="s">
        <v>181</v>
      </c>
    </row>
    <row r="18" spans="1:20" ht="50.25" customHeight="1" x14ac:dyDescent="0.25">
      <c r="A18" s="24" t="s">
        <v>91</v>
      </c>
      <c r="B18" s="10" t="s">
        <v>242</v>
      </c>
      <c r="C18" s="10" t="s">
        <v>100</v>
      </c>
      <c r="D18" s="2"/>
      <c r="E18" s="2"/>
      <c r="F18" s="2"/>
      <c r="G18" s="2"/>
      <c r="H18" s="2">
        <v>11</v>
      </c>
      <c r="I18" s="2"/>
      <c r="J18" s="2"/>
      <c r="K18" s="2"/>
      <c r="L18" s="2"/>
      <c r="M18" s="2"/>
    </row>
    <row r="19" spans="1:20" ht="33" customHeight="1" x14ac:dyDescent="0.25">
      <c r="A19" s="24">
        <v>3</v>
      </c>
      <c r="B19" s="180" t="s">
        <v>148</v>
      </c>
      <c r="C19" s="181"/>
      <c r="D19" s="181"/>
      <c r="E19" s="181"/>
      <c r="F19" s="181"/>
      <c r="G19" s="181"/>
      <c r="H19" s="181"/>
      <c r="I19" s="181"/>
      <c r="J19" s="181"/>
      <c r="K19" s="181"/>
      <c r="L19" s="181"/>
      <c r="M19" s="182"/>
      <c r="T19" s="20" t="s">
        <v>150</v>
      </c>
    </row>
    <row r="20" spans="1:20" ht="52.5" customHeight="1" x14ac:dyDescent="0.25">
      <c r="A20" s="22" t="s">
        <v>82</v>
      </c>
      <c r="B20" s="23" t="s">
        <v>97</v>
      </c>
      <c r="C20" s="10" t="s">
        <v>99</v>
      </c>
      <c r="D20" s="2"/>
      <c r="E20" s="2">
        <v>20</v>
      </c>
      <c r="F20" s="2">
        <v>20</v>
      </c>
      <c r="G20" s="2">
        <v>4</v>
      </c>
      <c r="H20" s="2" t="s">
        <v>248</v>
      </c>
      <c r="I20" s="2" t="s">
        <v>182</v>
      </c>
      <c r="J20" s="2" t="s">
        <v>182</v>
      </c>
      <c r="K20" s="2" t="s">
        <v>183</v>
      </c>
      <c r="L20" s="2" t="s">
        <v>184</v>
      </c>
      <c r="M20" s="2" t="s">
        <v>185</v>
      </c>
    </row>
    <row r="21" spans="1:20" ht="51.75" customHeight="1" x14ac:dyDescent="0.25">
      <c r="A21" s="24">
        <v>4</v>
      </c>
      <c r="B21" s="180" t="s">
        <v>149</v>
      </c>
      <c r="C21" s="181"/>
      <c r="D21" s="181"/>
      <c r="E21" s="181"/>
      <c r="F21" s="181"/>
      <c r="G21" s="181"/>
      <c r="H21" s="181"/>
      <c r="I21" s="181"/>
      <c r="J21" s="181"/>
      <c r="K21" s="181"/>
      <c r="L21" s="181"/>
      <c r="M21" s="182"/>
    </row>
    <row r="22" spans="1:20" ht="171.75" customHeight="1" x14ac:dyDescent="0.25">
      <c r="A22" s="22" t="s">
        <v>83</v>
      </c>
      <c r="B22" s="10" t="s">
        <v>98</v>
      </c>
      <c r="C22" s="10" t="s">
        <v>207</v>
      </c>
      <c r="D22" s="10">
        <v>5</v>
      </c>
      <c r="E22" s="10">
        <v>5</v>
      </c>
      <c r="F22" s="10">
        <v>5</v>
      </c>
      <c r="G22" s="10">
        <v>5</v>
      </c>
      <c r="H22" s="10">
        <v>5</v>
      </c>
      <c r="I22" s="10">
        <v>5</v>
      </c>
      <c r="J22" s="10">
        <v>5</v>
      </c>
      <c r="K22" s="10">
        <v>5</v>
      </c>
      <c r="L22" s="10">
        <v>5</v>
      </c>
      <c r="M22" s="10">
        <v>5</v>
      </c>
    </row>
    <row r="23" spans="1:20" ht="110.25" customHeight="1" outlineLevel="1" x14ac:dyDescent="0.25">
      <c r="A23" s="187" t="s">
        <v>208</v>
      </c>
      <c r="B23" s="187"/>
      <c r="C23" s="187"/>
      <c r="D23" s="187"/>
      <c r="E23" s="187"/>
      <c r="F23" s="187"/>
      <c r="G23" s="187"/>
      <c r="H23" s="187"/>
      <c r="I23" s="187"/>
      <c r="J23" s="187"/>
      <c r="K23" s="187"/>
      <c r="L23" s="187"/>
      <c r="M23" s="187"/>
    </row>
    <row r="24" spans="1:20" ht="38.25" hidden="1" customHeight="1" x14ac:dyDescent="0.25">
      <c r="A24" s="188"/>
      <c r="B24" s="188"/>
      <c r="C24" s="188"/>
      <c r="D24" s="188"/>
      <c r="E24" s="188"/>
      <c r="F24" s="188"/>
      <c r="G24" s="188"/>
      <c r="H24" s="188"/>
      <c r="I24" s="188"/>
      <c r="J24" s="188"/>
      <c r="K24" s="188"/>
      <c r="L24" s="188"/>
      <c r="M24" s="188"/>
    </row>
    <row r="25" spans="1:20" ht="18.75" x14ac:dyDescent="0.25">
      <c r="A25" s="21"/>
    </row>
  </sheetData>
  <mergeCells count="24">
    <mergeCell ref="A23:M23"/>
    <mergeCell ref="A24:M24"/>
    <mergeCell ref="A5:M5"/>
    <mergeCell ref="A6:M6"/>
    <mergeCell ref="A7:M7"/>
    <mergeCell ref="A8:M8"/>
    <mergeCell ref="A10:A12"/>
    <mergeCell ref="B10:B12"/>
    <mergeCell ref="C10:C12"/>
    <mergeCell ref="D10:D12"/>
    <mergeCell ref="E10:M10"/>
    <mergeCell ref="E11:E12"/>
    <mergeCell ref="F11:F12"/>
    <mergeCell ref="G11:G12"/>
    <mergeCell ref="H11:H12"/>
    <mergeCell ref="I11:I12"/>
    <mergeCell ref="B21:M21"/>
    <mergeCell ref="I1:M1"/>
    <mergeCell ref="I2:M2"/>
    <mergeCell ref="J11:J12"/>
    <mergeCell ref="K11:M11"/>
    <mergeCell ref="B14:M14"/>
    <mergeCell ref="B16:M16"/>
    <mergeCell ref="B19:M19"/>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view="pageBreakPreview" zoomScaleNormal="70" zoomScaleSheetLayoutView="100" workbookViewId="0">
      <selection activeCell="B12" sqref="B12:L14"/>
    </sheetView>
  </sheetViews>
  <sheetFormatPr defaultRowHeight="18.75" x14ac:dyDescent="0.25"/>
  <cols>
    <col min="1" max="1" width="4.75" style="21" customWidth="1"/>
    <col min="2" max="2" width="49.625" style="80" customWidth="1"/>
    <col min="3" max="3" width="18.5" style="80" customWidth="1"/>
    <col min="4" max="5" width="7.375" style="80" customWidth="1"/>
    <col min="6" max="6" width="17.75" style="80" customWidth="1"/>
    <col min="7" max="7" width="5.75" style="80" customWidth="1"/>
    <col min="8" max="10" width="13.75" style="80" bestFit="1" customWidth="1"/>
    <col min="11" max="11" width="20" style="80" customWidth="1"/>
    <col min="12" max="12" width="24.5" style="80" customWidth="1"/>
    <col min="13" max="16384" width="9" style="80"/>
  </cols>
  <sheetData>
    <row r="1" spans="1:12" ht="57" customHeight="1" x14ac:dyDescent="0.25">
      <c r="K1" s="184" t="s">
        <v>125</v>
      </c>
      <c r="L1" s="184"/>
    </row>
    <row r="4" spans="1:12" x14ac:dyDescent="0.25">
      <c r="A4" s="189" t="s">
        <v>1</v>
      </c>
      <c r="B4" s="189"/>
      <c r="C4" s="189"/>
      <c r="D4" s="189"/>
      <c r="E4" s="189"/>
      <c r="F4" s="189"/>
      <c r="G4" s="189"/>
      <c r="H4" s="189"/>
      <c r="I4" s="189"/>
      <c r="J4" s="189"/>
      <c r="K4" s="189"/>
      <c r="L4" s="189"/>
    </row>
    <row r="5" spans="1:12" x14ac:dyDescent="0.25">
      <c r="A5" s="189" t="s">
        <v>126</v>
      </c>
      <c r="B5" s="189"/>
      <c r="C5" s="189"/>
      <c r="D5" s="189"/>
      <c r="E5" s="189"/>
      <c r="F5" s="189"/>
      <c r="G5" s="189"/>
      <c r="H5" s="189"/>
      <c r="I5" s="189"/>
      <c r="J5" s="189"/>
      <c r="K5" s="189"/>
      <c r="L5" s="189"/>
    </row>
    <row r="7" spans="1:12" s="76" customFormat="1" ht="32.25" customHeight="1" x14ac:dyDescent="0.25">
      <c r="A7" s="185" t="s">
        <v>19</v>
      </c>
      <c r="B7" s="185" t="s">
        <v>50</v>
      </c>
      <c r="C7" s="185" t="s">
        <v>26</v>
      </c>
      <c r="D7" s="185" t="s">
        <v>24</v>
      </c>
      <c r="E7" s="185"/>
      <c r="F7" s="185"/>
      <c r="G7" s="185"/>
      <c r="H7" s="185" t="s">
        <v>51</v>
      </c>
      <c r="I7" s="185"/>
      <c r="J7" s="185"/>
      <c r="K7" s="185"/>
      <c r="L7" s="185" t="s">
        <v>52</v>
      </c>
    </row>
    <row r="8" spans="1:12" s="76" customFormat="1" ht="85.5" customHeight="1" x14ac:dyDescent="0.25">
      <c r="A8" s="185"/>
      <c r="B8" s="185"/>
      <c r="C8" s="185"/>
      <c r="D8" s="2" t="s">
        <v>26</v>
      </c>
      <c r="E8" s="2" t="s">
        <v>27</v>
      </c>
      <c r="F8" s="2" t="s">
        <v>28</v>
      </c>
      <c r="G8" s="2" t="s">
        <v>29</v>
      </c>
      <c r="H8" s="2">
        <v>2020</v>
      </c>
      <c r="I8" s="2">
        <v>2021</v>
      </c>
      <c r="J8" s="2">
        <v>2022</v>
      </c>
      <c r="K8" s="2" t="s">
        <v>53</v>
      </c>
      <c r="L8" s="185"/>
    </row>
    <row r="9" spans="1:12" s="76" customFormat="1" ht="15.75" x14ac:dyDescent="0.25">
      <c r="A9" s="2">
        <v>1</v>
      </c>
      <c r="B9" s="2">
        <v>2</v>
      </c>
      <c r="C9" s="2">
        <v>3</v>
      </c>
      <c r="D9" s="2">
        <v>4</v>
      </c>
      <c r="E9" s="2">
        <v>5</v>
      </c>
      <c r="F9" s="2">
        <v>6</v>
      </c>
      <c r="G9" s="2">
        <v>7</v>
      </c>
      <c r="H9" s="2">
        <v>8</v>
      </c>
      <c r="I9" s="2">
        <v>9</v>
      </c>
      <c r="J9" s="2">
        <v>10</v>
      </c>
      <c r="K9" s="2">
        <v>11</v>
      </c>
      <c r="L9" s="2">
        <v>12</v>
      </c>
    </row>
    <row r="10" spans="1:12" s="91" customFormat="1" ht="29.25" customHeight="1" x14ac:dyDescent="0.25">
      <c r="A10" s="180" t="s">
        <v>128</v>
      </c>
      <c r="B10" s="181"/>
      <c r="C10" s="181"/>
      <c r="D10" s="181"/>
      <c r="E10" s="181"/>
      <c r="F10" s="181"/>
      <c r="G10" s="181"/>
      <c r="H10" s="181"/>
      <c r="I10" s="181"/>
      <c r="J10" s="181"/>
      <c r="K10" s="181"/>
      <c r="L10" s="182"/>
    </row>
    <row r="11" spans="1:12" s="91" customFormat="1" ht="19.5" customHeight="1" x14ac:dyDescent="0.25">
      <c r="A11" s="180" t="s">
        <v>127</v>
      </c>
      <c r="B11" s="181"/>
      <c r="C11" s="181"/>
      <c r="D11" s="181"/>
      <c r="E11" s="181"/>
      <c r="F11" s="181"/>
      <c r="G11" s="181"/>
      <c r="H11" s="181"/>
      <c r="I11" s="181"/>
      <c r="J11" s="181"/>
      <c r="K11" s="181"/>
      <c r="L11" s="182"/>
    </row>
    <row r="12" spans="1:12" s="76" customFormat="1" ht="78.75" x14ac:dyDescent="0.25">
      <c r="A12" s="2" t="s">
        <v>3</v>
      </c>
      <c r="B12" s="26" t="s">
        <v>200</v>
      </c>
      <c r="C12" s="10" t="s">
        <v>74</v>
      </c>
      <c r="D12" s="2">
        <v>242</v>
      </c>
      <c r="E12" s="82" t="s">
        <v>123</v>
      </c>
      <c r="F12" s="2">
        <v>1120081660</v>
      </c>
      <c r="G12" s="2">
        <v>360</v>
      </c>
      <c r="H12" s="92">
        <v>351.255</v>
      </c>
      <c r="I12" s="92">
        <f>H12</f>
        <v>351.255</v>
      </c>
      <c r="J12" s="92">
        <f>I12</f>
        <v>351.255</v>
      </c>
      <c r="K12" s="92">
        <f>SUM(H12:J12)</f>
        <v>1053.7649999999999</v>
      </c>
      <c r="L12" s="191" t="s">
        <v>129</v>
      </c>
    </row>
    <row r="13" spans="1:12" s="76" customFormat="1" ht="47.25" x14ac:dyDescent="0.25">
      <c r="A13" s="2" t="s">
        <v>66</v>
      </c>
      <c r="B13" s="26" t="s">
        <v>200</v>
      </c>
      <c r="C13" s="10" t="s">
        <v>63</v>
      </c>
      <c r="D13" s="2">
        <v>241</v>
      </c>
      <c r="E13" s="2">
        <v>1403</v>
      </c>
      <c r="F13" s="2">
        <v>1120081660</v>
      </c>
      <c r="G13" s="2">
        <v>540</v>
      </c>
      <c r="H13" s="92">
        <v>1124.2650000000001</v>
      </c>
      <c r="I13" s="92">
        <v>1124.2650000000001</v>
      </c>
      <c r="J13" s="92">
        <v>1124.2650000000001</v>
      </c>
      <c r="K13" s="92">
        <f>SUM(H13:J13)</f>
        <v>3372.7950000000001</v>
      </c>
      <c r="L13" s="192"/>
    </row>
    <row r="14" spans="1:12" s="76" customFormat="1" ht="65.25" customHeight="1" x14ac:dyDescent="0.25">
      <c r="A14" s="2" t="s">
        <v>68</v>
      </c>
      <c r="B14" s="26" t="s">
        <v>250</v>
      </c>
      <c r="C14" s="10" t="s">
        <v>63</v>
      </c>
      <c r="D14" s="2">
        <v>242</v>
      </c>
      <c r="E14" s="82" t="s">
        <v>64</v>
      </c>
      <c r="F14" s="2">
        <v>1120083660</v>
      </c>
      <c r="G14" s="2">
        <v>814</v>
      </c>
      <c r="H14" s="93">
        <v>0</v>
      </c>
      <c r="I14" s="92">
        <v>0</v>
      </c>
      <c r="J14" s="92">
        <v>0</v>
      </c>
      <c r="K14" s="92">
        <f>SUM(H14:J14)</f>
        <v>0</v>
      </c>
      <c r="L14" s="94" t="s">
        <v>243</v>
      </c>
    </row>
    <row r="15" spans="1:12" s="98" customFormat="1" x14ac:dyDescent="0.25">
      <c r="A15" s="95"/>
      <c r="B15" s="96" t="s">
        <v>84</v>
      </c>
      <c r="C15" s="95" t="s">
        <v>31</v>
      </c>
      <c r="D15" s="95" t="s">
        <v>31</v>
      </c>
      <c r="E15" s="95" t="s">
        <v>31</v>
      </c>
      <c r="F15" s="95" t="s">
        <v>31</v>
      </c>
      <c r="G15" s="95" t="s">
        <v>31</v>
      </c>
      <c r="H15" s="97">
        <f>SUM(H12:H14)</f>
        <v>1475.52</v>
      </c>
      <c r="I15" s="97">
        <f>SUM(I12:I13)</f>
        <v>1475.52</v>
      </c>
      <c r="J15" s="97">
        <f>SUM(J12:J13)</f>
        <v>1475.52</v>
      </c>
      <c r="K15" s="97">
        <f>SUM(H15:J15)</f>
        <v>4426.5599999999995</v>
      </c>
      <c r="L15" s="95" t="s">
        <v>31</v>
      </c>
    </row>
    <row r="17" spans="1:11" x14ac:dyDescent="0.25">
      <c r="H17" s="89">
        <f>H12/1000</f>
        <v>0.35125499999999998</v>
      </c>
      <c r="I17" s="89">
        <f t="shared" ref="I17:K17" si="0">I12/1000</f>
        <v>0.35125499999999998</v>
      </c>
      <c r="J17" s="89">
        <f t="shared" si="0"/>
        <v>0.35125499999999998</v>
      </c>
      <c r="K17" s="89">
        <f t="shared" si="0"/>
        <v>1.0537649999999998</v>
      </c>
    </row>
    <row r="18" spans="1:11" s="88" customFormat="1" x14ac:dyDescent="0.3">
      <c r="A18" s="99"/>
      <c r="B18" s="162"/>
      <c r="H18" s="89">
        <f t="shared" ref="H18:K18" si="1">H13/1000</f>
        <v>1.1242650000000001</v>
      </c>
      <c r="I18" s="89">
        <f t="shared" si="1"/>
        <v>1.1242650000000001</v>
      </c>
      <c r="J18" s="89">
        <f t="shared" si="1"/>
        <v>1.1242650000000001</v>
      </c>
      <c r="K18" s="89">
        <f t="shared" si="1"/>
        <v>3.372795</v>
      </c>
    </row>
    <row r="19" spans="1:11" s="88" customFormat="1" x14ac:dyDescent="0.25">
      <c r="A19" s="99"/>
      <c r="H19" s="89">
        <f t="shared" ref="H19:K19" si="2">H15/1000</f>
        <v>1.4755199999999999</v>
      </c>
      <c r="I19" s="89">
        <f t="shared" si="2"/>
        <v>1.4755199999999999</v>
      </c>
      <c r="J19" s="89">
        <f t="shared" si="2"/>
        <v>1.4755199999999999</v>
      </c>
      <c r="K19" s="89">
        <f t="shared" si="2"/>
        <v>4.4265599999999994</v>
      </c>
    </row>
    <row r="20" spans="1:11" s="88" customFormat="1" x14ac:dyDescent="0.25">
      <c r="A20" s="99"/>
    </row>
  </sheetData>
  <autoFilter ref="A7:L17">
    <filterColumn colId="3" showButton="0"/>
    <filterColumn colId="4" showButton="0"/>
    <filterColumn colId="5" showButton="0"/>
    <filterColumn colId="7" showButton="0"/>
    <filterColumn colId="8" showButton="0"/>
    <filterColumn colId="9" showButton="0"/>
  </autoFilter>
  <mergeCells count="12">
    <mergeCell ref="L12:L13"/>
    <mergeCell ref="A11:L11"/>
    <mergeCell ref="K1:L1"/>
    <mergeCell ref="A4:L4"/>
    <mergeCell ref="A5:L5"/>
    <mergeCell ref="A7:A8"/>
    <mergeCell ref="B7:B8"/>
    <mergeCell ref="C7:C8"/>
    <mergeCell ref="D7:G7"/>
    <mergeCell ref="H7:K7"/>
    <mergeCell ref="L7:L8"/>
    <mergeCell ref="A10:L10"/>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6"/>
  <sheetViews>
    <sheetView view="pageBreakPreview" zoomScaleNormal="85" zoomScaleSheetLayoutView="100" workbookViewId="0">
      <selection activeCell="J9" sqref="J9"/>
    </sheetView>
  </sheetViews>
  <sheetFormatPr defaultRowHeight="18.75" outlineLevelRow="1" x14ac:dyDescent="0.25"/>
  <cols>
    <col min="1" max="1" width="4.75" style="21" customWidth="1"/>
    <col min="2" max="2" width="49.625" style="80" customWidth="1"/>
    <col min="3" max="3" width="18.5" style="80" customWidth="1"/>
    <col min="4" max="5" width="7.375" style="80" customWidth="1"/>
    <col min="6" max="6" width="17.75" style="80" customWidth="1"/>
    <col min="7" max="7" width="5.75" style="80" customWidth="1"/>
    <col min="8" max="10" width="13.75" style="80" bestFit="1" customWidth="1"/>
    <col min="11" max="11" width="20" style="80" customWidth="1"/>
    <col min="12" max="12" width="24.5" style="80" customWidth="1"/>
    <col min="13" max="16384" width="9" style="80"/>
  </cols>
  <sheetData>
    <row r="1" spans="1:12" ht="88.5" customHeight="1" x14ac:dyDescent="0.25">
      <c r="J1" s="184" t="s">
        <v>133</v>
      </c>
      <c r="K1" s="184"/>
      <c r="L1" s="184"/>
    </row>
    <row r="4" spans="1:12" x14ac:dyDescent="0.25">
      <c r="A4" s="189" t="s">
        <v>1</v>
      </c>
      <c r="B4" s="189"/>
      <c r="C4" s="189"/>
      <c r="D4" s="189"/>
      <c r="E4" s="189"/>
      <c r="F4" s="189"/>
      <c r="G4" s="189"/>
      <c r="H4" s="189"/>
      <c r="I4" s="189"/>
      <c r="J4" s="189"/>
      <c r="K4" s="189"/>
      <c r="L4" s="189"/>
    </row>
    <row r="5" spans="1:12" x14ac:dyDescent="0.25">
      <c r="A5" s="189" t="s">
        <v>134</v>
      </c>
      <c r="B5" s="189"/>
      <c r="C5" s="189"/>
      <c r="D5" s="189"/>
      <c r="E5" s="189"/>
      <c r="F5" s="189"/>
      <c r="G5" s="189"/>
      <c r="H5" s="189"/>
      <c r="I5" s="189"/>
      <c r="J5" s="189"/>
      <c r="K5" s="189"/>
      <c r="L5" s="189"/>
    </row>
    <row r="7" spans="1:12" s="76" customFormat="1" ht="15.75" x14ac:dyDescent="0.25">
      <c r="A7" s="185" t="s">
        <v>19</v>
      </c>
      <c r="B7" s="185" t="s">
        <v>50</v>
      </c>
      <c r="C7" s="185" t="s">
        <v>26</v>
      </c>
      <c r="D7" s="185" t="s">
        <v>24</v>
      </c>
      <c r="E7" s="185"/>
      <c r="F7" s="185"/>
      <c r="G7" s="185"/>
      <c r="H7" s="185" t="s">
        <v>51</v>
      </c>
      <c r="I7" s="185"/>
      <c r="J7" s="185"/>
      <c r="K7" s="185"/>
      <c r="L7" s="185" t="s">
        <v>52</v>
      </c>
    </row>
    <row r="8" spans="1:12" s="76" customFormat="1" ht="93" customHeight="1" x14ac:dyDescent="0.25">
      <c r="A8" s="185"/>
      <c r="B8" s="185"/>
      <c r="C8" s="185"/>
      <c r="D8" s="2" t="s">
        <v>26</v>
      </c>
      <c r="E8" s="2" t="s">
        <v>27</v>
      </c>
      <c r="F8" s="2" t="s">
        <v>28</v>
      </c>
      <c r="G8" s="2" t="s">
        <v>29</v>
      </c>
      <c r="H8" s="2">
        <v>2020</v>
      </c>
      <c r="I8" s="2">
        <v>2021</v>
      </c>
      <c r="J8" s="2">
        <v>2022</v>
      </c>
      <c r="K8" s="2" t="s">
        <v>53</v>
      </c>
      <c r="L8" s="185"/>
    </row>
    <row r="9" spans="1:12" s="76" customFormat="1" ht="15.75" x14ac:dyDescent="0.25">
      <c r="A9" s="2">
        <v>1</v>
      </c>
      <c r="B9" s="2">
        <v>2</v>
      </c>
      <c r="C9" s="2">
        <v>3</v>
      </c>
      <c r="D9" s="2">
        <v>4</v>
      </c>
      <c r="E9" s="2">
        <v>5</v>
      </c>
      <c r="F9" s="2">
        <v>6</v>
      </c>
      <c r="G9" s="2">
        <v>7</v>
      </c>
      <c r="H9" s="2">
        <v>8</v>
      </c>
      <c r="I9" s="2">
        <v>9</v>
      </c>
      <c r="J9" s="2">
        <v>10</v>
      </c>
      <c r="K9" s="2">
        <v>11</v>
      </c>
      <c r="L9" s="2">
        <v>12</v>
      </c>
    </row>
    <row r="10" spans="1:12" s="91" customFormat="1" ht="25.5" customHeight="1" x14ac:dyDescent="0.25">
      <c r="A10" s="218" t="s">
        <v>135</v>
      </c>
      <c r="B10" s="219"/>
      <c r="C10" s="219"/>
      <c r="D10" s="219"/>
      <c r="E10" s="219"/>
      <c r="F10" s="219"/>
      <c r="G10" s="219"/>
      <c r="H10" s="219"/>
      <c r="I10" s="219"/>
      <c r="J10" s="219"/>
      <c r="K10" s="219"/>
      <c r="L10" s="220"/>
    </row>
    <row r="11" spans="1:12" s="91" customFormat="1" ht="15.75" x14ac:dyDescent="0.25">
      <c r="A11" s="218" t="s">
        <v>136</v>
      </c>
      <c r="B11" s="219"/>
      <c r="C11" s="219"/>
      <c r="D11" s="219"/>
      <c r="E11" s="219"/>
      <c r="F11" s="219"/>
      <c r="G11" s="219"/>
      <c r="H11" s="219"/>
      <c r="I11" s="219"/>
      <c r="J11" s="219"/>
      <c r="K11" s="219"/>
      <c r="L11" s="220"/>
    </row>
    <row r="12" spans="1:12" s="105" customFormat="1" ht="114.75" customHeight="1" outlineLevel="1" x14ac:dyDescent="0.25">
      <c r="A12" s="2" t="s">
        <v>3</v>
      </c>
      <c r="B12" s="100" t="s">
        <v>137</v>
      </c>
      <c r="C12" s="101" t="s">
        <v>74</v>
      </c>
      <c r="D12" s="102">
        <v>242</v>
      </c>
      <c r="E12" s="103" t="s">
        <v>64</v>
      </c>
      <c r="F12" s="103" t="s">
        <v>138</v>
      </c>
      <c r="G12" s="102">
        <v>323</v>
      </c>
      <c r="H12" s="3">
        <v>400</v>
      </c>
      <c r="I12" s="3">
        <v>400</v>
      </c>
      <c r="J12" s="3">
        <v>400</v>
      </c>
      <c r="K12" s="104">
        <f t="shared" ref="K12" si="0">SUM(H12:J12)</f>
        <v>1200</v>
      </c>
      <c r="L12" s="216" t="s">
        <v>139</v>
      </c>
    </row>
    <row r="13" spans="1:12" s="107" customFormat="1" x14ac:dyDescent="0.25">
      <c r="A13" s="95"/>
      <c r="B13" s="96" t="s">
        <v>84</v>
      </c>
      <c r="C13" s="95" t="s">
        <v>31</v>
      </c>
      <c r="D13" s="95" t="s">
        <v>31</v>
      </c>
      <c r="E13" s="95" t="s">
        <v>31</v>
      </c>
      <c r="F13" s="95" t="s">
        <v>31</v>
      </c>
      <c r="G13" s="95" t="s">
        <v>31</v>
      </c>
      <c r="H13" s="106">
        <f>SUM(H12)</f>
        <v>400</v>
      </c>
      <c r="I13" s="106">
        <f>SUM(I12)</f>
        <v>400</v>
      </c>
      <c r="J13" s="106">
        <f>SUM(J12)</f>
        <v>400</v>
      </c>
      <c r="K13" s="106">
        <f>SUM(H13:J13)</f>
        <v>1200</v>
      </c>
      <c r="L13" s="217"/>
    </row>
    <row r="15" spans="1:12" x14ac:dyDescent="0.25">
      <c r="H15" s="89">
        <f>H12/1000</f>
        <v>0.4</v>
      </c>
      <c r="I15" s="89">
        <f>I12/1000</f>
        <v>0.4</v>
      </c>
      <c r="J15" s="89">
        <f>J12/1000</f>
        <v>0.4</v>
      </c>
      <c r="K15" s="89">
        <f>K12/1000</f>
        <v>1.2</v>
      </c>
    </row>
    <row r="16" spans="1:12" x14ac:dyDescent="0.25">
      <c r="H16" s="89">
        <f>H13/1000</f>
        <v>0.4</v>
      </c>
      <c r="I16" s="89">
        <f t="shared" ref="I16:K16" si="1">I13/1000</f>
        <v>0.4</v>
      </c>
      <c r="J16" s="89">
        <f t="shared" si="1"/>
        <v>0.4</v>
      </c>
      <c r="K16" s="89">
        <f t="shared" si="1"/>
        <v>1.2</v>
      </c>
    </row>
  </sheetData>
  <autoFilter ref="A7:L11">
    <filterColumn colId="3" showButton="0"/>
    <filterColumn colId="4" showButton="0"/>
    <filterColumn colId="5" showButton="0"/>
    <filterColumn colId="7" showButton="0"/>
    <filterColumn colId="8" showButton="0"/>
    <filterColumn colId="9" showButton="0"/>
  </autoFilter>
  <mergeCells count="12">
    <mergeCell ref="L12:L13"/>
    <mergeCell ref="J1:L1"/>
    <mergeCell ref="A11:L11"/>
    <mergeCell ref="A10:L10"/>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43"/>
  <sheetViews>
    <sheetView tabSelected="1" view="pageBreakPreview" zoomScaleNormal="100" zoomScaleSheetLayoutView="100" workbookViewId="0">
      <selection activeCell="C33" sqref="C33"/>
    </sheetView>
  </sheetViews>
  <sheetFormatPr defaultRowHeight="18.75" x14ac:dyDescent="0.25"/>
  <cols>
    <col min="1" max="1" width="5.625" style="80" customWidth="1"/>
    <col min="2" max="2" width="49.625" style="80" customWidth="1"/>
    <col min="3" max="3" width="27" style="80" customWidth="1"/>
    <col min="4" max="5" width="7.375" style="80" customWidth="1"/>
    <col min="6" max="6" width="17.75" style="80" customWidth="1"/>
    <col min="7" max="7" width="5.75" style="80" customWidth="1"/>
    <col min="8" max="8" width="16.625" style="80" bestFit="1" customWidth="1"/>
    <col min="9" max="9" width="13.75" style="80" bestFit="1" customWidth="1"/>
    <col min="10" max="10" width="15.5" style="80" bestFit="1" customWidth="1"/>
    <col min="11" max="11" width="16.125" style="80" customWidth="1"/>
    <col min="12" max="12" width="30.875" style="127" customWidth="1"/>
    <col min="13" max="16384" width="9" style="80"/>
  </cols>
  <sheetData>
    <row r="1" spans="1:12" ht="84" customHeight="1" x14ac:dyDescent="0.25">
      <c r="A1" s="108"/>
      <c r="B1" s="108" t="s">
        <v>202</v>
      </c>
      <c r="C1" s="108"/>
      <c r="D1" s="108"/>
      <c r="E1" s="108"/>
      <c r="F1" s="108" t="s">
        <v>203</v>
      </c>
      <c r="G1" s="108"/>
      <c r="H1" s="108"/>
      <c r="I1" s="108"/>
      <c r="J1" s="108"/>
      <c r="K1" s="227" t="s">
        <v>196</v>
      </c>
      <c r="L1" s="227"/>
    </row>
    <row r="2" spans="1:12" x14ac:dyDescent="0.25">
      <c r="A2" s="109"/>
      <c r="B2" s="108"/>
      <c r="C2" s="108"/>
      <c r="D2" s="108"/>
      <c r="E2" s="108"/>
      <c r="F2" s="108"/>
      <c r="G2" s="108"/>
      <c r="H2" s="108"/>
      <c r="I2" s="108"/>
      <c r="J2" s="108"/>
      <c r="K2" s="108"/>
      <c r="L2" s="108"/>
    </row>
    <row r="3" spans="1:12" x14ac:dyDescent="0.25">
      <c r="A3" s="109"/>
      <c r="B3" s="108"/>
      <c r="C3" s="108"/>
      <c r="D3" s="108"/>
      <c r="E3" s="108"/>
      <c r="F3" s="108"/>
      <c r="G3" s="108"/>
      <c r="H3" s="108"/>
      <c r="I3" s="108"/>
      <c r="J3" s="108"/>
      <c r="K3" s="108"/>
      <c r="L3" s="108"/>
    </row>
    <row r="4" spans="1:12" x14ac:dyDescent="0.25">
      <c r="A4" s="228" t="s">
        <v>1</v>
      </c>
      <c r="B4" s="228"/>
      <c r="C4" s="228"/>
      <c r="D4" s="228"/>
      <c r="E4" s="228"/>
      <c r="F4" s="228"/>
      <c r="G4" s="228"/>
      <c r="H4" s="228"/>
      <c r="I4" s="228"/>
      <c r="J4" s="228"/>
      <c r="K4" s="228"/>
      <c r="L4" s="228"/>
    </row>
    <row r="5" spans="1:12" x14ac:dyDescent="0.25">
      <c r="A5" s="228" t="s">
        <v>108</v>
      </c>
      <c r="B5" s="228"/>
      <c r="C5" s="228"/>
      <c r="D5" s="228"/>
      <c r="E5" s="228"/>
      <c r="F5" s="228"/>
      <c r="G5" s="228"/>
      <c r="H5" s="228"/>
      <c r="I5" s="228"/>
      <c r="J5" s="228"/>
      <c r="K5" s="228"/>
      <c r="L5" s="228"/>
    </row>
    <row r="6" spans="1:12" x14ac:dyDescent="0.25">
      <c r="A6" s="110"/>
      <c r="L6" s="107"/>
    </row>
    <row r="7" spans="1:12" s="76" customFormat="1" ht="15.75" x14ac:dyDescent="0.25">
      <c r="A7" s="185" t="s">
        <v>19</v>
      </c>
      <c r="B7" s="185" t="s">
        <v>50</v>
      </c>
      <c r="C7" s="185" t="s">
        <v>26</v>
      </c>
      <c r="D7" s="185" t="s">
        <v>24</v>
      </c>
      <c r="E7" s="185"/>
      <c r="F7" s="185"/>
      <c r="G7" s="185"/>
      <c r="H7" s="185" t="s">
        <v>51</v>
      </c>
      <c r="I7" s="185"/>
      <c r="J7" s="185"/>
      <c r="K7" s="185"/>
      <c r="L7" s="192" t="s">
        <v>52</v>
      </c>
    </row>
    <row r="8" spans="1:12" s="76" customFormat="1" ht="93" customHeight="1" x14ac:dyDescent="0.25">
      <c r="A8" s="185"/>
      <c r="B8" s="185"/>
      <c r="C8" s="185"/>
      <c r="D8" s="2" t="s">
        <v>26</v>
      </c>
      <c r="E8" s="2" t="s">
        <v>27</v>
      </c>
      <c r="F8" s="2" t="s">
        <v>28</v>
      </c>
      <c r="G8" s="2" t="s">
        <v>29</v>
      </c>
      <c r="H8" s="2">
        <v>2020</v>
      </c>
      <c r="I8" s="2">
        <v>2021</v>
      </c>
      <c r="J8" s="2">
        <v>2022</v>
      </c>
      <c r="K8" s="2" t="s">
        <v>53</v>
      </c>
      <c r="L8" s="185"/>
    </row>
    <row r="9" spans="1:12" s="76" customFormat="1" ht="15.75" x14ac:dyDescent="0.25">
      <c r="A9" s="2">
        <v>1</v>
      </c>
      <c r="B9" s="2">
        <v>2</v>
      </c>
      <c r="C9" s="2">
        <v>3</v>
      </c>
      <c r="D9" s="2">
        <v>4</v>
      </c>
      <c r="E9" s="2">
        <v>5</v>
      </c>
      <c r="F9" s="2">
        <v>6</v>
      </c>
      <c r="G9" s="2">
        <v>7</v>
      </c>
      <c r="H9" s="2">
        <v>8</v>
      </c>
      <c r="I9" s="2">
        <v>9</v>
      </c>
      <c r="J9" s="2">
        <v>10</v>
      </c>
      <c r="K9" s="2">
        <v>11</v>
      </c>
      <c r="L9" s="2">
        <v>12</v>
      </c>
    </row>
    <row r="10" spans="1:12" s="91" customFormat="1" ht="35.25" customHeight="1" x14ac:dyDescent="0.25">
      <c r="A10" s="224" t="s">
        <v>130</v>
      </c>
      <c r="B10" s="225"/>
      <c r="C10" s="225"/>
      <c r="D10" s="225"/>
      <c r="E10" s="225"/>
      <c r="F10" s="225"/>
      <c r="G10" s="225"/>
      <c r="H10" s="225"/>
      <c r="I10" s="225"/>
      <c r="J10" s="225"/>
      <c r="K10" s="225"/>
      <c r="L10" s="226"/>
    </row>
    <row r="11" spans="1:12" s="91" customFormat="1" ht="46.5" customHeight="1" x14ac:dyDescent="0.25">
      <c r="A11" s="224" t="s">
        <v>131</v>
      </c>
      <c r="B11" s="225"/>
      <c r="C11" s="225"/>
      <c r="D11" s="225"/>
      <c r="E11" s="225"/>
      <c r="F11" s="225"/>
      <c r="G11" s="225"/>
      <c r="H11" s="225"/>
      <c r="I11" s="225"/>
      <c r="J11" s="225"/>
      <c r="K11" s="225"/>
      <c r="L11" s="226"/>
    </row>
    <row r="12" spans="1:12" s="105" customFormat="1" ht="80.25" customHeight="1" x14ac:dyDescent="0.25">
      <c r="A12" s="111" t="s">
        <v>3</v>
      </c>
      <c r="B12" s="112" t="s">
        <v>109</v>
      </c>
      <c r="C12" s="113" t="s">
        <v>74</v>
      </c>
      <c r="D12" s="114">
        <v>242</v>
      </c>
      <c r="E12" s="115" t="s">
        <v>110</v>
      </c>
      <c r="F12" s="15">
        <v>1140080460</v>
      </c>
      <c r="G12" s="114">
        <v>121</v>
      </c>
      <c r="H12" s="163">
        <v>15262.204</v>
      </c>
      <c r="I12" s="163">
        <v>15262.204</v>
      </c>
      <c r="J12" s="163">
        <v>15262.204</v>
      </c>
      <c r="K12" s="116">
        <f>H12+I12+J12</f>
        <v>45786.612000000001</v>
      </c>
      <c r="L12" s="117" t="s">
        <v>132</v>
      </c>
    </row>
    <row r="13" spans="1:12" s="105" customFormat="1" ht="78.75" customHeight="1" x14ac:dyDescent="0.25">
      <c r="A13" s="111" t="s">
        <v>66</v>
      </c>
      <c r="B13" s="112" t="s">
        <v>109</v>
      </c>
      <c r="C13" s="113" t="s">
        <v>74</v>
      </c>
      <c r="D13" s="114">
        <v>242</v>
      </c>
      <c r="E13" s="115" t="s">
        <v>110</v>
      </c>
      <c r="F13" s="15">
        <v>1140080460</v>
      </c>
      <c r="G13" s="114">
        <v>122</v>
      </c>
      <c r="H13" s="118">
        <v>1570.104</v>
      </c>
      <c r="I13" s="118">
        <v>1570.104</v>
      </c>
      <c r="J13" s="118">
        <v>1570.104</v>
      </c>
      <c r="K13" s="13">
        <f t="shared" ref="K13:K35" si="0">SUM(H13:J13)</f>
        <v>4710.3119999999999</v>
      </c>
      <c r="L13" s="117" t="s">
        <v>132</v>
      </c>
    </row>
    <row r="14" spans="1:12" s="105" customFormat="1" ht="92.25" customHeight="1" x14ac:dyDescent="0.25">
      <c r="A14" s="111" t="s">
        <v>68</v>
      </c>
      <c r="B14" s="112" t="s">
        <v>109</v>
      </c>
      <c r="C14" s="113" t="s">
        <v>74</v>
      </c>
      <c r="D14" s="114">
        <v>242</v>
      </c>
      <c r="E14" s="115" t="s">
        <v>110</v>
      </c>
      <c r="F14" s="15">
        <v>1140080460</v>
      </c>
      <c r="G14" s="114">
        <v>129</v>
      </c>
      <c r="H14" s="118">
        <v>4609.1850000000004</v>
      </c>
      <c r="I14" s="118">
        <v>4609.1850000000004</v>
      </c>
      <c r="J14" s="118">
        <v>4609.1850000000004</v>
      </c>
      <c r="K14" s="13">
        <f t="shared" si="0"/>
        <v>13827.555</v>
      </c>
      <c r="L14" s="117" t="s">
        <v>132</v>
      </c>
    </row>
    <row r="15" spans="1:12" s="105" customFormat="1" ht="81.75" customHeight="1" x14ac:dyDescent="0.25">
      <c r="A15" s="111" t="s">
        <v>69</v>
      </c>
      <c r="B15" s="112" t="s">
        <v>109</v>
      </c>
      <c r="C15" s="113" t="s">
        <v>74</v>
      </c>
      <c r="D15" s="114">
        <v>242</v>
      </c>
      <c r="E15" s="115" t="s">
        <v>110</v>
      </c>
      <c r="F15" s="15">
        <v>1140080460</v>
      </c>
      <c r="G15" s="114">
        <v>244</v>
      </c>
      <c r="H15" s="118">
        <v>18141.457999999999</v>
      </c>
      <c r="I15" s="118">
        <v>14941.458000000001</v>
      </c>
      <c r="J15" s="118">
        <v>14941.458000000001</v>
      </c>
      <c r="K15" s="13">
        <f t="shared" si="0"/>
        <v>48024.373999999996</v>
      </c>
      <c r="L15" s="117" t="s">
        <v>132</v>
      </c>
    </row>
    <row r="16" spans="1:12" s="105" customFormat="1" ht="92.25" customHeight="1" x14ac:dyDescent="0.25">
      <c r="A16" s="143" t="s">
        <v>173</v>
      </c>
      <c r="B16" s="144" t="s">
        <v>109</v>
      </c>
      <c r="C16" s="132" t="s">
        <v>74</v>
      </c>
      <c r="D16" s="38">
        <v>242</v>
      </c>
      <c r="E16" s="145" t="s">
        <v>110</v>
      </c>
      <c r="F16" s="146">
        <v>1140080460</v>
      </c>
      <c r="G16" s="38">
        <v>853</v>
      </c>
      <c r="H16" s="147">
        <v>15</v>
      </c>
      <c r="I16" s="147">
        <v>15</v>
      </c>
      <c r="J16" s="147">
        <v>15</v>
      </c>
      <c r="K16" s="148">
        <f t="shared" si="0"/>
        <v>45</v>
      </c>
      <c r="L16" s="149" t="s">
        <v>132</v>
      </c>
    </row>
    <row r="17" spans="1:21" s="141" customFormat="1" ht="81.75" customHeight="1" x14ac:dyDescent="0.25">
      <c r="A17" s="111" t="s">
        <v>174</v>
      </c>
      <c r="B17" s="119" t="s">
        <v>112</v>
      </c>
      <c r="C17" s="135" t="s">
        <v>74</v>
      </c>
      <c r="D17" s="134">
        <v>242</v>
      </c>
      <c r="E17" s="115" t="s">
        <v>64</v>
      </c>
      <c r="F17" s="15">
        <v>1140075410</v>
      </c>
      <c r="G17" s="134">
        <v>121</v>
      </c>
      <c r="H17" s="118">
        <v>1905.3</v>
      </c>
      <c r="I17" s="118">
        <v>1905.3</v>
      </c>
      <c r="J17" s="118">
        <v>1905.3</v>
      </c>
      <c r="K17" s="13">
        <f t="shared" si="0"/>
        <v>5715.9</v>
      </c>
      <c r="L17" s="117" t="s">
        <v>132</v>
      </c>
    </row>
    <row r="18" spans="1:21" s="141" customFormat="1" ht="93.75" customHeight="1" x14ac:dyDescent="0.25">
      <c r="A18" s="111" t="s">
        <v>175</v>
      </c>
      <c r="B18" s="119" t="s">
        <v>112</v>
      </c>
      <c r="C18" s="135" t="s">
        <v>74</v>
      </c>
      <c r="D18" s="134">
        <v>242</v>
      </c>
      <c r="E18" s="115" t="s">
        <v>64</v>
      </c>
      <c r="F18" s="15">
        <v>1140075410</v>
      </c>
      <c r="G18" s="134">
        <v>122</v>
      </c>
      <c r="H18" s="118">
        <v>314.3</v>
      </c>
      <c r="I18" s="118">
        <v>236</v>
      </c>
      <c r="J18" s="118">
        <v>314.3</v>
      </c>
      <c r="K18" s="13">
        <f t="shared" si="0"/>
        <v>864.59999999999991</v>
      </c>
      <c r="L18" s="117" t="s">
        <v>132</v>
      </c>
    </row>
    <row r="19" spans="1:21" s="105" customFormat="1" ht="99.75" customHeight="1" x14ac:dyDescent="0.25">
      <c r="A19" s="150" t="s">
        <v>176</v>
      </c>
      <c r="B19" s="151" t="s">
        <v>112</v>
      </c>
      <c r="C19" s="133" t="s">
        <v>74</v>
      </c>
      <c r="D19" s="42">
        <v>242</v>
      </c>
      <c r="E19" s="152" t="s">
        <v>64</v>
      </c>
      <c r="F19" s="153">
        <v>1140075410</v>
      </c>
      <c r="G19" s="42">
        <v>129</v>
      </c>
      <c r="H19" s="154">
        <v>575.4</v>
      </c>
      <c r="I19" s="154">
        <v>575.4</v>
      </c>
      <c r="J19" s="154">
        <v>575.4</v>
      </c>
      <c r="K19" s="155">
        <f t="shared" si="0"/>
        <v>1726.1999999999998</v>
      </c>
      <c r="L19" s="156" t="s">
        <v>132</v>
      </c>
    </row>
    <row r="20" spans="1:21" s="105" customFormat="1" ht="97.5" customHeight="1" x14ac:dyDescent="0.25">
      <c r="A20" s="111" t="s">
        <v>177</v>
      </c>
      <c r="B20" s="119" t="s">
        <v>112</v>
      </c>
      <c r="C20" s="113" t="s">
        <v>74</v>
      </c>
      <c r="D20" s="114">
        <v>242</v>
      </c>
      <c r="E20" s="115" t="s">
        <v>64</v>
      </c>
      <c r="F20" s="15">
        <v>1140075410</v>
      </c>
      <c r="G20" s="114">
        <v>244</v>
      </c>
      <c r="H20" s="118">
        <v>0</v>
      </c>
      <c r="I20" s="118">
        <v>78.3</v>
      </c>
      <c r="J20" s="118">
        <v>0</v>
      </c>
      <c r="K20" s="13">
        <f t="shared" si="0"/>
        <v>78.3</v>
      </c>
      <c r="L20" s="117" t="s">
        <v>132</v>
      </c>
    </row>
    <row r="21" spans="1:21" s="105" customFormat="1" ht="93" customHeight="1" x14ac:dyDescent="0.25">
      <c r="A21" s="111" t="s">
        <v>178</v>
      </c>
      <c r="B21" s="119" t="s">
        <v>113</v>
      </c>
      <c r="C21" s="113" t="s">
        <v>74</v>
      </c>
      <c r="D21" s="114">
        <v>242</v>
      </c>
      <c r="E21" s="115" t="s">
        <v>111</v>
      </c>
      <c r="F21" s="15">
        <v>1140028410</v>
      </c>
      <c r="G21" s="114">
        <v>244</v>
      </c>
      <c r="H21" s="118">
        <v>96.67</v>
      </c>
      <c r="I21" s="118">
        <v>96.67</v>
      </c>
      <c r="J21" s="118">
        <v>96.67</v>
      </c>
      <c r="K21" s="13">
        <f t="shared" si="0"/>
        <v>290.01</v>
      </c>
      <c r="L21" s="223" t="s">
        <v>221</v>
      </c>
    </row>
    <row r="22" spans="1:21" s="105" customFormat="1" ht="117.75" customHeight="1" x14ac:dyDescent="0.25">
      <c r="A22" s="111" t="s">
        <v>211</v>
      </c>
      <c r="B22" s="119" t="s">
        <v>113</v>
      </c>
      <c r="C22" s="113" t="s">
        <v>74</v>
      </c>
      <c r="D22" s="114">
        <v>242</v>
      </c>
      <c r="E22" s="115" t="s">
        <v>267</v>
      </c>
      <c r="F22" s="15">
        <v>1140028410</v>
      </c>
      <c r="G22" s="114">
        <v>360</v>
      </c>
      <c r="H22" s="118">
        <v>2728.83</v>
      </c>
      <c r="I22" s="118">
        <v>2728.83</v>
      </c>
      <c r="J22" s="118">
        <v>2728.83</v>
      </c>
      <c r="K22" s="13">
        <f t="shared" si="0"/>
        <v>8186.49</v>
      </c>
      <c r="L22" s="223"/>
    </row>
    <row r="23" spans="1:21" s="105" customFormat="1" ht="91.5" customHeight="1" x14ac:dyDescent="0.25">
      <c r="A23" s="111" t="s">
        <v>212</v>
      </c>
      <c r="B23" s="119" t="s">
        <v>114</v>
      </c>
      <c r="C23" s="113" t="s">
        <v>74</v>
      </c>
      <c r="D23" s="114">
        <v>242</v>
      </c>
      <c r="E23" s="115" t="s">
        <v>267</v>
      </c>
      <c r="F23" s="15">
        <v>1140028420</v>
      </c>
      <c r="G23" s="114">
        <v>360</v>
      </c>
      <c r="H23" s="118">
        <v>1403.3</v>
      </c>
      <c r="I23" s="118">
        <v>1403.3</v>
      </c>
      <c r="J23" s="118">
        <v>1403.3</v>
      </c>
      <c r="K23" s="13">
        <f t="shared" si="0"/>
        <v>4209.8999999999996</v>
      </c>
      <c r="L23" s="117" t="s">
        <v>172</v>
      </c>
    </row>
    <row r="24" spans="1:21" s="105" customFormat="1" ht="173.25" customHeight="1" x14ac:dyDescent="0.25">
      <c r="A24" s="111" t="s">
        <v>213</v>
      </c>
      <c r="B24" s="119" t="s">
        <v>227</v>
      </c>
      <c r="C24" s="113" t="s">
        <v>74</v>
      </c>
      <c r="D24" s="114">
        <v>242</v>
      </c>
      <c r="E24" s="115" t="s">
        <v>267</v>
      </c>
      <c r="F24" s="15">
        <v>1140028430</v>
      </c>
      <c r="G24" s="114">
        <v>323</v>
      </c>
      <c r="H24" s="118">
        <v>134.6</v>
      </c>
      <c r="I24" s="118">
        <v>134.6</v>
      </c>
      <c r="J24" s="118">
        <v>134.6</v>
      </c>
      <c r="K24" s="13">
        <f t="shared" si="0"/>
        <v>403.79999999999995</v>
      </c>
      <c r="L24" s="16" t="s">
        <v>233</v>
      </c>
      <c r="U24" s="120"/>
    </row>
    <row r="25" spans="1:21" s="105" customFormat="1" ht="88.5" customHeight="1" x14ac:dyDescent="0.25">
      <c r="A25" s="111" t="s">
        <v>214</v>
      </c>
      <c r="B25" s="119" t="s">
        <v>228</v>
      </c>
      <c r="C25" s="113" t="s">
        <v>74</v>
      </c>
      <c r="D25" s="114">
        <v>242</v>
      </c>
      <c r="E25" s="115" t="s">
        <v>267</v>
      </c>
      <c r="F25" s="15">
        <v>1140028440</v>
      </c>
      <c r="G25" s="114">
        <v>244</v>
      </c>
      <c r="H25" s="118">
        <v>162.5</v>
      </c>
      <c r="I25" s="118">
        <v>162.5</v>
      </c>
      <c r="J25" s="118">
        <v>162.5</v>
      </c>
      <c r="K25" s="13">
        <f t="shared" si="0"/>
        <v>487.5</v>
      </c>
      <c r="L25" s="221" t="s">
        <v>235</v>
      </c>
      <c r="U25" s="120"/>
    </row>
    <row r="26" spans="1:21" s="105" customFormat="1" ht="92.25" customHeight="1" x14ac:dyDescent="0.25">
      <c r="A26" s="111" t="s">
        <v>215</v>
      </c>
      <c r="B26" s="119" t="s">
        <v>228</v>
      </c>
      <c r="C26" s="113" t="s">
        <v>74</v>
      </c>
      <c r="D26" s="114">
        <v>242</v>
      </c>
      <c r="E26" s="115" t="s">
        <v>267</v>
      </c>
      <c r="F26" s="15">
        <v>1140028440</v>
      </c>
      <c r="G26" s="114">
        <v>360</v>
      </c>
      <c r="H26" s="118">
        <v>4590</v>
      </c>
      <c r="I26" s="118">
        <v>4590</v>
      </c>
      <c r="J26" s="118">
        <v>4590</v>
      </c>
      <c r="K26" s="13">
        <f t="shared" si="0"/>
        <v>13770</v>
      </c>
      <c r="L26" s="222"/>
      <c r="U26" s="120"/>
    </row>
    <row r="27" spans="1:21" s="105" customFormat="1" ht="174" customHeight="1" x14ac:dyDescent="0.25">
      <c r="A27" s="111" t="s">
        <v>216</v>
      </c>
      <c r="B27" s="119" t="s">
        <v>229</v>
      </c>
      <c r="C27" s="113" t="s">
        <v>74</v>
      </c>
      <c r="D27" s="114">
        <v>242</v>
      </c>
      <c r="E27" s="115" t="s">
        <v>267</v>
      </c>
      <c r="F27" s="15">
        <v>1140075420</v>
      </c>
      <c r="G27" s="114">
        <v>244</v>
      </c>
      <c r="H27" s="118">
        <v>219.4</v>
      </c>
      <c r="I27" s="118">
        <v>219.4</v>
      </c>
      <c r="J27" s="118">
        <v>219.4</v>
      </c>
      <c r="K27" s="13">
        <f t="shared" si="0"/>
        <v>658.2</v>
      </c>
      <c r="L27" s="18" t="s">
        <v>236</v>
      </c>
    </row>
    <row r="28" spans="1:21" s="105" customFormat="1" ht="177.75" customHeight="1" x14ac:dyDescent="0.25">
      <c r="A28" s="121" t="s">
        <v>217</v>
      </c>
      <c r="B28" s="119" t="s">
        <v>230</v>
      </c>
      <c r="C28" s="113" t="s">
        <v>74</v>
      </c>
      <c r="D28" s="114">
        <v>242</v>
      </c>
      <c r="E28" s="115" t="s">
        <v>267</v>
      </c>
      <c r="F28" s="15">
        <v>1140075420</v>
      </c>
      <c r="G28" s="114">
        <v>360</v>
      </c>
      <c r="H28" s="118">
        <v>6196.5</v>
      </c>
      <c r="I28" s="118">
        <v>6196.5</v>
      </c>
      <c r="J28" s="118">
        <v>6196.5</v>
      </c>
      <c r="K28" s="13">
        <f t="shared" si="0"/>
        <v>18589.5</v>
      </c>
      <c r="L28" s="18" t="s">
        <v>222</v>
      </c>
    </row>
    <row r="29" spans="1:21" s="105" customFormat="1" ht="76.5" customHeight="1" x14ac:dyDescent="0.25">
      <c r="A29" s="111" t="s">
        <v>218</v>
      </c>
      <c r="B29" s="119" t="s">
        <v>115</v>
      </c>
      <c r="C29" s="113" t="s">
        <v>74</v>
      </c>
      <c r="D29" s="114">
        <v>242</v>
      </c>
      <c r="E29" s="115" t="s">
        <v>267</v>
      </c>
      <c r="F29" s="15">
        <v>1140075430</v>
      </c>
      <c r="G29" s="114">
        <v>244</v>
      </c>
      <c r="H29" s="118">
        <v>7.4660000000000002</v>
      </c>
      <c r="I29" s="118">
        <v>7.4660000000000002</v>
      </c>
      <c r="J29" s="118">
        <v>7.4660000000000002</v>
      </c>
      <c r="K29" s="13">
        <f t="shared" si="0"/>
        <v>22.398</v>
      </c>
      <c r="L29" s="16" t="s">
        <v>180</v>
      </c>
    </row>
    <row r="30" spans="1:21" s="105" customFormat="1" ht="84" customHeight="1" x14ac:dyDescent="0.25">
      <c r="A30" s="111" t="s">
        <v>219</v>
      </c>
      <c r="B30" s="119" t="s">
        <v>115</v>
      </c>
      <c r="C30" s="113" t="s">
        <v>74</v>
      </c>
      <c r="D30" s="114">
        <v>242</v>
      </c>
      <c r="E30" s="115" t="s">
        <v>267</v>
      </c>
      <c r="F30" s="15">
        <v>1140075430</v>
      </c>
      <c r="G30" s="114">
        <v>360</v>
      </c>
      <c r="H30" s="118">
        <v>211.434</v>
      </c>
      <c r="I30" s="118">
        <v>211.434</v>
      </c>
      <c r="J30" s="118">
        <v>211.434</v>
      </c>
      <c r="K30" s="13">
        <f t="shared" si="0"/>
        <v>634.30200000000002</v>
      </c>
      <c r="L30" s="16" t="s">
        <v>179</v>
      </c>
    </row>
    <row r="31" spans="1:21" s="105" customFormat="1" ht="119.25" customHeight="1" x14ac:dyDescent="0.25">
      <c r="A31" s="111" t="s">
        <v>220</v>
      </c>
      <c r="B31" s="119" t="s">
        <v>116</v>
      </c>
      <c r="C31" s="113" t="s">
        <v>74</v>
      </c>
      <c r="D31" s="114">
        <v>242</v>
      </c>
      <c r="E31" s="115" t="s">
        <v>267</v>
      </c>
      <c r="F31" s="15">
        <v>1140075440</v>
      </c>
      <c r="G31" s="114">
        <v>323</v>
      </c>
      <c r="H31" s="118">
        <v>9683.5</v>
      </c>
      <c r="I31" s="118">
        <v>9683.5</v>
      </c>
      <c r="J31" s="118">
        <v>9683.5</v>
      </c>
      <c r="K31" s="13">
        <f t="shared" si="0"/>
        <v>29050.5</v>
      </c>
      <c r="L31" s="16" t="s">
        <v>223</v>
      </c>
    </row>
    <row r="32" spans="1:21" s="105" customFormat="1" ht="78.75" customHeight="1" x14ac:dyDescent="0.25">
      <c r="A32" s="111" t="s">
        <v>245</v>
      </c>
      <c r="B32" s="119" t="s">
        <v>231</v>
      </c>
      <c r="C32" s="113" t="s">
        <v>74</v>
      </c>
      <c r="D32" s="114">
        <v>242</v>
      </c>
      <c r="E32" s="115" t="s">
        <v>267</v>
      </c>
      <c r="F32" s="15">
        <v>1140075450</v>
      </c>
      <c r="G32" s="114">
        <v>323</v>
      </c>
      <c r="H32" s="118">
        <v>67.3</v>
      </c>
      <c r="I32" s="118">
        <v>67.3</v>
      </c>
      <c r="J32" s="118">
        <v>67.3</v>
      </c>
      <c r="K32" s="13">
        <f t="shared" si="0"/>
        <v>201.89999999999998</v>
      </c>
      <c r="L32" s="16" t="s">
        <v>234</v>
      </c>
    </row>
    <row r="33" spans="1:12" s="105" customFormat="1" ht="186.75" customHeight="1" x14ac:dyDescent="0.25">
      <c r="A33" s="111" t="s">
        <v>238</v>
      </c>
      <c r="B33" s="119" t="s">
        <v>117</v>
      </c>
      <c r="C33" s="113" t="s">
        <v>74</v>
      </c>
      <c r="D33" s="114">
        <v>242</v>
      </c>
      <c r="E33" s="115" t="s">
        <v>267</v>
      </c>
      <c r="F33" s="15">
        <v>1140075460</v>
      </c>
      <c r="G33" s="114">
        <v>323</v>
      </c>
      <c r="H33" s="118">
        <v>1837.8</v>
      </c>
      <c r="I33" s="118">
        <v>1837.8</v>
      </c>
      <c r="J33" s="118">
        <v>1837.8</v>
      </c>
      <c r="K33" s="13">
        <f t="shared" si="0"/>
        <v>5513.4</v>
      </c>
      <c r="L33" s="16" t="s">
        <v>224</v>
      </c>
    </row>
    <row r="34" spans="1:12" s="105" customFormat="1" ht="202.5" customHeight="1" x14ac:dyDescent="0.25">
      <c r="A34" s="111" t="s">
        <v>239</v>
      </c>
      <c r="B34" s="119" t="s">
        <v>232</v>
      </c>
      <c r="C34" s="113" t="s">
        <v>74</v>
      </c>
      <c r="D34" s="114">
        <v>242</v>
      </c>
      <c r="E34" s="115" t="s">
        <v>111</v>
      </c>
      <c r="F34" s="15">
        <v>1140075470</v>
      </c>
      <c r="G34" s="114">
        <v>244</v>
      </c>
      <c r="H34" s="118">
        <v>1282.7</v>
      </c>
      <c r="I34" s="118">
        <v>1282.7</v>
      </c>
      <c r="J34" s="118">
        <v>1282.7</v>
      </c>
      <c r="K34" s="13">
        <f t="shared" si="0"/>
        <v>3848.1000000000004</v>
      </c>
      <c r="L34" s="14" t="s">
        <v>237</v>
      </c>
    </row>
    <row r="35" spans="1:12" s="105" customFormat="1" ht="135.75" customHeight="1" x14ac:dyDescent="0.25">
      <c r="A35" s="111" t="s">
        <v>240</v>
      </c>
      <c r="B35" s="119" t="s">
        <v>118</v>
      </c>
      <c r="C35" s="113" t="s">
        <v>74</v>
      </c>
      <c r="D35" s="114">
        <v>242</v>
      </c>
      <c r="E35" s="115" t="s">
        <v>267</v>
      </c>
      <c r="F35" s="15">
        <v>1140075480</v>
      </c>
      <c r="G35" s="114">
        <v>323</v>
      </c>
      <c r="H35" s="118">
        <v>94.8</v>
      </c>
      <c r="I35" s="118">
        <v>94.8</v>
      </c>
      <c r="J35" s="118">
        <v>94.8</v>
      </c>
      <c r="K35" s="13">
        <f t="shared" si="0"/>
        <v>284.39999999999998</v>
      </c>
      <c r="L35" s="14" t="s">
        <v>225</v>
      </c>
    </row>
    <row r="36" spans="1:12" s="105" customFormat="1" ht="111.75" customHeight="1" x14ac:dyDescent="0.25">
      <c r="A36" s="111" t="s">
        <v>246</v>
      </c>
      <c r="B36" s="119" t="s">
        <v>266</v>
      </c>
      <c r="C36" s="113" t="s">
        <v>74</v>
      </c>
      <c r="D36" s="114">
        <v>242</v>
      </c>
      <c r="E36" s="115" t="s">
        <v>267</v>
      </c>
      <c r="F36" s="15" t="s">
        <v>265</v>
      </c>
      <c r="G36" s="114">
        <v>244</v>
      </c>
      <c r="H36" s="118">
        <v>2500.8000000000002</v>
      </c>
      <c r="I36" s="118">
        <v>2500.8000000000002</v>
      </c>
      <c r="J36" s="118">
        <v>0</v>
      </c>
      <c r="K36" s="13">
        <f>SUM(H36:J36)</f>
        <v>5001.6000000000004</v>
      </c>
      <c r="L36" s="16" t="s">
        <v>223</v>
      </c>
    </row>
    <row r="37" spans="1:12" x14ac:dyDescent="0.3">
      <c r="A37" s="95"/>
      <c r="B37" s="122" t="s">
        <v>84</v>
      </c>
      <c r="C37" s="123" t="s">
        <v>31</v>
      </c>
      <c r="D37" s="123" t="s">
        <v>31</v>
      </c>
      <c r="E37" s="123" t="s">
        <v>31</v>
      </c>
      <c r="F37" s="123" t="s">
        <v>31</v>
      </c>
      <c r="G37" s="123" t="s">
        <v>31</v>
      </c>
      <c r="H37" s="124">
        <f>SUM(H12:H36)</f>
        <v>73610.551000000021</v>
      </c>
      <c r="I37" s="124">
        <f>SUM(I12:I36)</f>
        <v>70410.551000000021</v>
      </c>
      <c r="J37" s="124">
        <f>SUM(J12:J36)</f>
        <v>67909.751000000018</v>
      </c>
      <c r="K37" s="124">
        <f>SUM(K12:K36)</f>
        <v>211930.85299999997</v>
      </c>
      <c r="L37" s="125"/>
    </row>
    <row r="38" spans="1:12" x14ac:dyDescent="0.25">
      <c r="K38" s="126"/>
      <c r="L38" s="108"/>
    </row>
    <row r="39" spans="1:12" x14ac:dyDescent="0.25">
      <c r="L39" s="108"/>
    </row>
    <row r="40" spans="1:12" x14ac:dyDescent="0.25">
      <c r="L40" s="108"/>
    </row>
    <row r="41" spans="1:12" x14ac:dyDescent="0.25">
      <c r="L41" s="108"/>
    </row>
    <row r="42" spans="1:12" x14ac:dyDescent="0.25">
      <c r="L42" s="108"/>
    </row>
    <row r="43" spans="1:12" x14ac:dyDescent="0.25">
      <c r="L43" s="108" t="s">
        <v>150</v>
      </c>
    </row>
  </sheetData>
  <autoFilter ref="A7:L37">
    <filterColumn colId="3" showButton="0"/>
    <filterColumn colId="4" showButton="0"/>
    <filterColumn colId="5" showButton="0"/>
    <filterColumn colId="7" showButton="0"/>
    <filterColumn colId="8" showButton="0"/>
    <filterColumn colId="9" showButton="0"/>
  </autoFilter>
  <mergeCells count="13">
    <mergeCell ref="L25:L26"/>
    <mergeCell ref="L21:L22"/>
    <mergeCell ref="A11:L11"/>
    <mergeCell ref="A10:L10"/>
    <mergeCell ref="K1:L1"/>
    <mergeCell ref="A4:L4"/>
    <mergeCell ref="A5:L5"/>
    <mergeCell ref="A7:A8"/>
    <mergeCell ref="B7:B8"/>
    <mergeCell ref="C7:C8"/>
    <mergeCell ref="D7:G7"/>
    <mergeCell ref="H7:K7"/>
    <mergeCell ref="L7:L8"/>
  </mergeCells>
  <pageMargins left="0.78740157480314965" right="0.39370078740157483" top="0.98425196850393704" bottom="0.39370078740157483" header="0.31496062992125984" footer="0.31496062992125984"/>
  <pageSetup paperSize="9" scale="59" fitToHeight="0" orientation="landscape" r:id="rId1"/>
  <rowBreaks count="2" manualBreakCount="2">
    <brk id="24" max="11" man="1"/>
    <brk id="31" max="11"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60" zoomScaleNormal="100" workbookViewId="0">
      <selection activeCell="B20" sqref="B20"/>
    </sheetView>
  </sheetViews>
  <sheetFormatPr defaultRowHeight="15.75" x14ac:dyDescent="0.25"/>
  <cols>
    <col min="1" max="1" width="6.375" style="164" customWidth="1"/>
    <col min="2" max="2" width="24.375" style="165" customWidth="1"/>
    <col min="3" max="3" width="11.75" style="165" customWidth="1"/>
    <col min="4" max="4" width="20.5" style="165" customWidth="1"/>
    <col min="5" max="6" width="5.625" style="165" customWidth="1"/>
    <col min="7" max="8" width="8.5" style="165" customWidth="1"/>
    <col min="9" max="10" width="10.25" style="165" customWidth="1"/>
    <col min="11" max="13" width="14.875" style="165" customWidth="1"/>
    <col min="14" max="16384" width="9" style="165"/>
  </cols>
  <sheetData>
    <row r="1" spans="1:13" ht="18.75" x14ac:dyDescent="0.25">
      <c r="J1" s="171"/>
      <c r="K1" s="173" t="s">
        <v>259</v>
      </c>
      <c r="L1" s="171"/>
      <c r="M1" s="171"/>
    </row>
    <row r="2" spans="1:13" ht="18.75" x14ac:dyDescent="0.25">
      <c r="J2" s="171"/>
      <c r="K2" s="173" t="s">
        <v>252</v>
      </c>
      <c r="L2" s="171"/>
      <c r="M2" s="171"/>
    </row>
    <row r="3" spans="1:13" ht="18.75" x14ac:dyDescent="0.25">
      <c r="J3" s="171"/>
      <c r="K3" s="173" t="s">
        <v>253</v>
      </c>
      <c r="L3" s="171"/>
      <c r="M3" s="171"/>
    </row>
    <row r="4" spans="1:13" ht="62.25" customHeight="1" x14ac:dyDescent="0.25">
      <c r="I4" s="172"/>
      <c r="J4" s="171"/>
      <c r="K4" s="232" t="s">
        <v>260</v>
      </c>
      <c r="L4" s="232"/>
      <c r="M4" s="232"/>
    </row>
    <row r="8" spans="1:13" ht="18.75" x14ac:dyDescent="0.25">
      <c r="A8" s="234" t="s">
        <v>1</v>
      </c>
      <c r="B8" s="234"/>
      <c r="C8" s="234"/>
      <c r="D8" s="234"/>
      <c r="E8" s="234"/>
      <c r="F8" s="234"/>
      <c r="G8" s="234"/>
      <c r="H8" s="234"/>
      <c r="I8" s="234"/>
      <c r="J8" s="234"/>
      <c r="K8" s="234"/>
      <c r="L8" s="234"/>
      <c r="M8" s="234"/>
    </row>
    <row r="9" spans="1:13" ht="18.75" x14ac:dyDescent="0.25">
      <c r="A9" s="234" t="s">
        <v>9</v>
      </c>
      <c r="B9" s="234"/>
      <c r="C9" s="234"/>
      <c r="D9" s="234"/>
      <c r="E9" s="234"/>
      <c r="F9" s="234"/>
      <c r="G9" s="234"/>
      <c r="H9" s="234"/>
      <c r="I9" s="234"/>
      <c r="J9" s="234"/>
      <c r="K9" s="234"/>
      <c r="L9" s="234"/>
      <c r="M9" s="234"/>
    </row>
    <row r="10" spans="1:13" ht="18.75" x14ac:dyDescent="0.25">
      <c r="A10" s="234" t="s">
        <v>7</v>
      </c>
      <c r="B10" s="234"/>
      <c r="C10" s="234"/>
      <c r="D10" s="234"/>
      <c r="E10" s="234"/>
      <c r="F10" s="234"/>
      <c r="G10" s="234"/>
      <c r="H10" s="234"/>
      <c r="I10" s="234"/>
      <c r="J10" s="234"/>
      <c r="K10" s="234"/>
      <c r="L10" s="234"/>
      <c r="M10" s="234"/>
    </row>
    <row r="11" spans="1:13" ht="18.75" x14ac:dyDescent="0.25">
      <c r="A11" s="234" t="s">
        <v>8</v>
      </c>
      <c r="B11" s="234"/>
      <c r="C11" s="234"/>
      <c r="D11" s="234"/>
      <c r="E11" s="234"/>
      <c r="F11" s="234"/>
      <c r="G11" s="234"/>
      <c r="H11" s="234"/>
      <c r="I11" s="234"/>
      <c r="J11" s="234"/>
      <c r="K11" s="234"/>
      <c r="L11" s="234"/>
      <c r="M11" s="234"/>
    </row>
    <row r="12" spans="1:13" ht="18.75" x14ac:dyDescent="0.25">
      <c r="A12" s="166"/>
    </row>
    <row r="13" spans="1:13" ht="18.75" x14ac:dyDescent="0.25">
      <c r="A13" s="229" t="s">
        <v>19</v>
      </c>
      <c r="B13" s="229" t="s">
        <v>4</v>
      </c>
      <c r="C13" s="229" t="s">
        <v>2</v>
      </c>
      <c r="D13" s="229">
        <v>2013</v>
      </c>
      <c r="E13" s="229" t="s">
        <v>5</v>
      </c>
      <c r="F13" s="229"/>
      <c r="G13" s="229"/>
      <c r="H13" s="229"/>
      <c r="I13" s="229"/>
      <c r="J13" s="229"/>
      <c r="K13" s="229"/>
      <c r="L13" s="229"/>
      <c r="M13" s="229"/>
    </row>
    <row r="14" spans="1:13" ht="18.75" x14ac:dyDescent="0.25">
      <c r="A14" s="229"/>
      <c r="B14" s="229"/>
      <c r="C14" s="229"/>
      <c r="D14" s="229"/>
      <c r="E14" s="229" t="s">
        <v>57</v>
      </c>
      <c r="F14" s="229" t="s">
        <v>58</v>
      </c>
      <c r="G14" s="233" t="s">
        <v>254</v>
      </c>
      <c r="H14" s="229" t="s">
        <v>54</v>
      </c>
      <c r="I14" s="229" t="s">
        <v>55</v>
      </c>
      <c r="J14" s="229" t="s">
        <v>56</v>
      </c>
      <c r="K14" s="229" t="s">
        <v>6</v>
      </c>
      <c r="L14" s="229"/>
      <c r="M14" s="229"/>
    </row>
    <row r="15" spans="1:13" ht="35.25" customHeight="1" x14ac:dyDescent="0.25">
      <c r="A15" s="229"/>
      <c r="B15" s="229"/>
      <c r="C15" s="229"/>
      <c r="D15" s="229"/>
      <c r="E15" s="229"/>
      <c r="F15" s="229"/>
      <c r="G15" s="233"/>
      <c r="H15" s="229"/>
      <c r="I15" s="229"/>
      <c r="J15" s="229"/>
      <c r="K15" s="167" t="s">
        <v>59</v>
      </c>
      <c r="L15" s="167" t="s">
        <v>60</v>
      </c>
      <c r="M15" s="167" t="s">
        <v>61</v>
      </c>
    </row>
    <row r="16" spans="1:13" ht="18.75" x14ac:dyDescent="0.25">
      <c r="A16" s="167">
        <v>1</v>
      </c>
      <c r="B16" s="167">
        <v>2</v>
      </c>
      <c r="C16" s="167">
        <v>3</v>
      </c>
      <c r="D16" s="167">
        <v>4</v>
      </c>
      <c r="E16" s="167">
        <v>5</v>
      </c>
      <c r="F16" s="167">
        <v>6</v>
      </c>
      <c r="G16" s="167">
        <v>7</v>
      </c>
      <c r="H16" s="167">
        <v>8</v>
      </c>
      <c r="I16" s="167">
        <v>9</v>
      </c>
      <c r="J16" s="167">
        <v>10</v>
      </c>
      <c r="K16" s="167">
        <v>11</v>
      </c>
      <c r="L16" s="167">
        <v>12</v>
      </c>
      <c r="M16" s="167">
        <v>13</v>
      </c>
    </row>
    <row r="17" spans="1:13" ht="49.5" customHeight="1" x14ac:dyDescent="0.25">
      <c r="A17" s="167"/>
      <c r="B17" s="230" t="s">
        <v>256</v>
      </c>
      <c r="C17" s="230"/>
      <c r="D17" s="230"/>
      <c r="E17" s="230"/>
      <c r="F17" s="230"/>
      <c r="G17" s="230"/>
      <c r="H17" s="230"/>
      <c r="I17" s="230"/>
      <c r="J17" s="230"/>
      <c r="K17" s="230"/>
      <c r="L17" s="230"/>
      <c r="M17" s="230"/>
    </row>
    <row r="18" spans="1:13" ht="18.75" x14ac:dyDescent="0.25">
      <c r="A18" s="168"/>
      <c r="B18" s="169" t="s">
        <v>255</v>
      </c>
      <c r="C18" s="169"/>
      <c r="D18" s="169"/>
      <c r="E18" s="169"/>
      <c r="F18" s="169"/>
      <c r="G18" s="169"/>
      <c r="H18" s="169"/>
      <c r="I18" s="169"/>
      <c r="J18" s="169"/>
      <c r="K18" s="169"/>
      <c r="L18" s="169"/>
      <c r="M18" s="169"/>
    </row>
    <row r="19" spans="1:13" ht="120" customHeight="1" x14ac:dyDescent="0.25">
      <c r="A19" s="170" t="s">
        <v>257</v>
      </c>
      <c r="B19" s="169" t="s">
        <v>261</v>
      </c>
      <c r="C19" s="167" t="s">
        <v>142</v>
      </c>
      <c r="D19" s="167">
        <v>0</v>
      </c>
      <c r="E19" s="169">
        <v>0</v>
      </c>
      <c r="F19" s="169">
        <v>0</v>
      </c>
      <c r="G19" s="169">
        <v>0</v>
      </c>
      <c r="H19" s="169">
        <v>0</v>
      </c>
      <c r="I19" s="169">
        <v>0</v>
      </c>
      <c r="J19" s="169">
        <v>0</v>
      </c>
      <c r="K19" s="169">
        <v>826</v>
      </c>
      <c r="L19" s="169">
        <v>830</v>
      </c>
      <c r="M19" s="169">
        <v>835</v>
      </c>
    </row>
    <row r="20" spans="1:13" ht="18.75" x14ac:dyDescent="0.25">
      <c r="A20" s="166"/>
    </row>
    <row r="21" spans="1:13" ht="18.75" x14ac:dyDescent="0.25">
      <c r="A21" s="166"/>
    </row>
    <row r="22" spans="1:13" x14ac:dyDescent="0.25">
      <c r="A22" s="231"/>
      <c r="B22" s="231"/>
      <c r="C22" s="231"/>
      <c r="D22" s="231"/>
      <c r="E22" s="231"/>
      <c r="F22" s="231"/>
      <c r="G22" s="231"/>
      <c r="H22" s="231"/>
      <c r="I22" s="231"/>
      <c r="J22" s="231"/>
      <c r="K22" s="231"/>
      <c r="L22" s="231"/>
      <c r="M22" s="231"/>
    </row>
    <row r="23" spans="1:13" ht="18.75" x14ac:dyDescent="0.25">
      <c r="A23" s="166"/>
    </row>
    <row r="24" spans="1:13" ht="18.75" x14ac:dyDescent="0.25">
      <c r="A24" s="166"/>
    </row>
  </sheetData>
  <mergeCells count="19">
    <mergeCell ref="B13:B15"/>
    <mergeCell ref="C13:C15"/>
    <mergeCell ref="D13:D15"/>
    <mergeCell ref="E13:M13"/>
    <mergeCell ref="E14:E15"/>
    <mergeCell ref="B17:M17"/>
    <mergeCell ref="A22:M22"/>
    <mergeCell ref="K4:M4"/>
    <mergeCell ref="F14:F15"/>
    <mergeCell ref="G14:G15"/>
    <mergeCell ref="H14:H15"/>
    <mergeCell ref="I14:I15"/>
    <mergeCell ref="J14:J15"/>
    <mergeCell ref="K14:M14"/>
    <mergeCell ref="A8:M8"/>
    <mergeCell ref="A9:M9"/>
    <mergeCell ref="A10:M10"/>
    <mergeCell ref="A11:M11"/>
    <mergeCell ref="A13:A15"/>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view="pageBreakPreview" topLeftCell="A31" zoomScaleNormal="100" zoomScaleSheetLayoutView="100" workbookViewId="0">
      <selection activeCell="I12" sqref="I12"/>
    </sheetView>
  </sheetViews>
  <sheetFormatPr defaultRowHeight="15.75" x14ac:dyDescent="0.25"/>
  <cols>
    <col min="1" max="1" width="6.625" style="19" customWidth="1"/>
    <col min="2" max="2" width="15.75" style="20" customWidth="1"/>
    <col min="3" max="3" width="62.125" style="20" customWidth="1"/>
    <col min="4" max="5" width="16.375" style="20" customWidth="1"/>
    <col min="6" max="16384" width="9" style="20"/>
  </cols>
  <sheetData>
    <row r="1" spans="1:12" ht="18.75" x14ac:dyDescent="0.25">
      <c r="D1" s="142" t="s">
        <v>204</v>
      </c>
      <c r="E1" s="80"/>
    </row>
    <row r="2" spans="1:12" ht="132.75" customHeight="1" x14ac:dyDescent="0.25">
      <c r="D2" s="184" t="s">
        <v>189</v>
      </c>
      <c r="E2" s="184"/>
    </row>
    <row r="3" spans="1:12" ht="18.75" x14ac:dyDescent="0.25">
      <c r="A3" s="21"/>
    </row>
    <row r="4" spans="1:12" ht="18.75" x14ac:dyDescent="0.25">
      <c r="A4" s="21"/>
    </row>
    <row r="5" spans="1:12" ht="18.75" x14ac:dyDescent="0.25">
      <c r="A5" s="189" t="s">
        <v>0</v>
      </c>
      <c r="B5" s="189"/>
      <c r="C5" s="189"/>
      <c r="D5" s="189"/>
      <c r="E5" s="189"/>
    </row>
    <row r="6" spans="1:12" ht="18.75" x14ac:dyDescent="0.25">
      <c r="A6" s="189" t="s">
        <v>16</v>
      </c>
      <c r="B6" s="189"/>
      <c r="C6" s="189"/>
      <c r="D6" s="189"/>
      <c r="E6" s="189"/>
    </row>
    <row r="7" spans="1:12" ht="18.75" x14ac:dyDescent="0.25">
      <c r="A7" s="189" t="s">
        <v>17</v>
      </c>
      <c r="B7" s="189"/>
      <c r="C7" s="189"/>
      <c r="D7" s="189"/>
      <c r="E7" s="189"/>
    </row>
    <row r="8" spans="1:12" ht="18.75" x14ac:dyDescent="0.25">
      <c r="A8" s="189" t="s">
        <v>18</v>
      </c>
      <c r="B8" s="189"/>
      <c r="C8" s="189"/>
      <c r="D8" s="189"/>
      <c r="E8" s="189"/>
    </row>
    <row r="9" spans="1:12" ht="18.75" x14ac:dyDescent="0.25">
      <c r="A9" s="189" t="s">
        <v>187</v>
      </c>
      <c r="B9" s="189"/>
      <c r="C9" s="189"/>
      <c r="D9" s="189"/>
      <c r="E9" s="189"/>
    </row>
    <row r="10" spans="1:12" ht="18.75" x14ac:dyDescent="0.25">
      <c r="A10" s="21"/>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5">
        <v>1</v>
      </c>
      <c r="B13" s="193" t="s">
        <v>147</v>
      </c>
      <c r="C13" s="194"/>
      <c r="D13" s="194"/>
      <c r="E13" s="195"/>
      <c r="H13" s="199"/>
      <c r="I13" s="199"/>
      <c r="J13" s="199"/>
      <c r="K13" s="199"/>
      <c r="L13" s="199"/>
    </row>
    <row r="14" spans="1:12" ht="48.75" customHeight="1" x14ac:dyDescent="0.25">
      <c r="A14" s="191" t="s">
        <v>3</v>
      </c>
      <c r="B14" s="180" t="s">
        <v>152</v>
      </c>
      <c r="C14" s="181"/>
      <c r="D14" s="181"/>
      <c r="E14" s="182"/>
    </row>
    <row r="15" spans="1:12" ht="26.25" customHeight="1" x14ac:dyDescent="0.25">
      <c r="A15" s="192"/>
      <c r="B15" s="180" t="s">
        <v>197</v>
      </c>
      <c r="C15" s="181"/>
      <c r="D15" s="181"/>
      <c r="E15" s="182"/>
    </row>
    <row r="16" spans="1:12" ht="81.75" customHeight="1" x14ac:dyDescent="0.25">
      <c r="A16" s="2" t="s">
        <v>85</v>
      </c>
      <c r="B16" s="26" t="s">
        <v>158</v>
      </c>
      <c r="C16" s="26" t="s">
        <v>159</v>
      </c>
      <c r="D16" s="26" t="s">
        <v>74</v>
      </c>
      <c r="E16" s="27" t="s">
        <v>88</v>
      </c>
    </row>
    <row r="17" spans="1:5" ht="81" customHeight="1" x14ac:dyDescent="0.25">
      <c r="A17" s="2" t="s">
        <v>151</v>
      </c>
      <c r="B17" s="27" t="s">
        <v>162</v>
      </c>
      <c r="C17" s="27" t="s">
        <v>163</v>
      </c>
      <c r="D17" s="27" t="s">
        <v>74</v>
      </c>
      <c r="E17" s="27" t="s">
        <v>251</v>
      </c>
    </row>
    <row r="18" spans="1:5" ht="76.5" customHeight="1" x14ac:dyDescent="0.25">
      <c r="A18" s="28">
        <v>2</v>
      </c>
      <c r="B18" s="193" t="s">
        <v>241</v>
      </c>
      <c r="C18" s="194"/>
      <c r="D18" s="194"/>
      <c r="E18" s="195"/>
    </row>
    <row r="19" spans="1:5" ht="32.25" customHeight="1" x14ac:dyDescent="0.25">
      <c r="A19" s="191" t="s">
        <v>91</v>
      </c>
      <c r="B19" s="180" t="s">
        <v>164</v>
      </c>
      <c r="C19" s="181"/>
      <c r="D19" s="181"/>
      <c r="E19" s="182"/>
    </row>
    <row r="20" spans="1:5" ht="26.25" customHeight="1" x14ac:dyDescent="0.25">
      <c r="A20" s="192"/>
      <c r="B20" s="180" t="s">
        <v>153</v>
      </c>
      <c r="C20" s="181"/>
      <c r="D20" s="181"/>
      <c r="E20" s="182"/>
    </row>
    <row r="21" spans="1:5" ht="82.5" customHeight="1" x14ac:dyDescent="0.25">
      <c r="A21" s="2" t="s">
        <v>154</v>
      </c>
      <c r="B21" s="27" t="s">
        <v>158</v>
      </c>
      <c r="C21" s="26" t="s">
        <v>160</v>
      </c>
      <c r="D21" s="26" t="s">
        <v>74</v>
      </c>
      <c r="E21" s="27" t="s">
        <v>88</v>
      </c>
    </row>
    <row r="22" spans="1:5" ht="41.25" customHeight="1" x14ac:dyDescent="0.25">
      <c r="A22" s="28">
        <v>3</v>
      </c>
      <c r="B22" s="193" t="s">
        <v>96</v>
      </c>
      <c r="C22" s="194"/>
      <c r="D22" s="194"/>
      <c r="E22" s="195"/>
    </row>
    <row r="23" spans="1:5" ht="33" customHeight="1" x14ac:dyDescent="0.25">
      <c r="A23" s="191" t="s">
        <v>82</v>
      </c>
      <c r="B23" s="180" t="s">
        <v>155</v>
      </c>
      <c r="C23" s="181"/>
      <c r="D23" s="181"/>
      <c r="E23" s="182"/>
    </row>
    <row r="24" spans="1:5" ht="26.25" customHeight="1" x14ac:dyDescent="0.25">
      <c r="A24" s="192"/>
      <c r="B24" s="180" t="s">
        <v>198</v>
      </c>
      <c r="C24" s="181"/>
      <c r="D24" s="181"/>
      <c r="E24" s="182"/>
    </row>
    <row r="25" spans="1:5" ht="81.75" customHeight="1" x14ac:dyDescent="0.25">
      <c r="A25" s="2" t="s">
        <v>86</v>
      </c>
      <c r="B25" s="26" t="s">
        <v>157</v>
      </c>
      <c r="C25" s="26" t="s">
        <v>161</v>
      </c>
      <c r="D25" s="26" t="s">
        <v>74</v>
      </c>
      <c r="E25" s="27" t="s">
        <v>88</v>
      </c>
    </row>
    <row r="26" spans="1:5" ht="75" customHeight="1" x14ac:dyDescent="0.25">
      <c r="A26" s="28">
        <v>4</v>
      </c>
      <c r="B26" s="193" t="s">
        <v>205</v>
      </c>
      <c r="C26" s="194"/>
      <c r="D26" s="194"/>
      <c r="E26" s="195"/>
    </row>
    <row r="27" spans="1:5" ht="51" customHeight="1" x14ac:dyDescent="0.25">
      <c r="A27" s="191" t="s">
        <v>83</v>
      </c>
      <c r="B27" s="196" t="s">
        <v>156</v>
      </c>
      <c r="C27" s="197"/>
      <c r="D27" s="197"/>
      <c r="E27" s="198"/>
    </row>
    <row r="28" spans="1:5" ht="24.75" customHeight="1" x14ac:dyDescent="0.25">
      <c r="A28" s="192"/>
      <c r="B28" s="196" t="s">
        <v>199</v>
      </c>
      <c r="C28" s="197"/>
      <c r="D28" s="197"/>
      <c r="E28" s="198"/>
    </row>
    <row r="29" spans="1:5" ht="119.25" customHeight="1" x14ac:dyDescent="0.25">
      <c r="A29" s="2" t="s">
        <v>87</v>
      </c>
      <c r="B29" s="29" t="s">
        <v>162</v>
      </c>
      <c r="C29" s="27" t="s">
        <v>165</v>
      </c>
      <c r="D29" s="27" t="s">
        <v>74</v>
      </c>
      <c r="E29" s="27" t="s">
        <v>251</v>
      </c>
    </row>
  </sheetData>
  <mergeCells count="23">
    <mergeCell ref="D2:E2"/>
    <mergeCell ref="H13:L13"/>
    <mergeCell ref="B13:E13"/>
    <mergeCell ref="A5:E5"/>
    <mergeCell ref="A6:E6"/>
    <mergeCell ref="A7:E7"/>
    <mergeCell ref="A8:E8"/>
    <mergeCell ref="A9:E9"/>
    <mergeCell ref="A27:A28"/>
    <mergeCell ref="B26:E26"/>
    <mergeCell ref="B27:E27"/>
    <mergeCell ref="B28:E28"/>
    <mergeCell ref="A23:A24"/>
    <mergeCell ref="B22:E22"/>
    <mergeCell ref="B23:E23"/>
    <mergeCell ref="B24:E24"/>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56"/>
  <sheetViews>
    <sheetView view="pageBreakPreview" topLeftCell="A37" zoomScaleNormal="100" zoomScaleSheetLayoutView="100" workbookViewId="0">
      <selection activeCell="D33" sqref="D33"/>
    </sheetView>
  </sheetViews>
  <sheetFormatPr defaultRowHeight="18.75" outlineLevelCol="1" x14ac:dyDescent="0.3"/>
  <cols>
    <col min="1" max="1" width="5.375" style="30" customWidth="1"/>
    <col min="2" max="2" width="20.625" style="31" customWidth="1"/>
    <col min="3" max="3" width="22.25" style="31" customWidth="1"/>
    <col min="4" max="4" width="26.5" style="31" customWidth="1"/>
    <col min="5" max="5" width="12.625" style="31" hidden="1" customWidth="1" outlineLevel="1"/>
    <col min="6" max="6" width="13.5" style="31" hidden="1" customWidth="1" outlineLevel="1"/>
    <col min="7" max="7" width="14.5" style="31" hidden="1" customWidth="1" outlineLevel="1"/>
    <col min="8" max="8" width="15.375" style="31" hidden="1" customWidth="1"/>
    <col min="9" max="9" width="15.25" style="31" customWidth="1"/>
    <col min="10" max="10" width="13.375" style="31" bestFit="1" customWidth="1"/>
    <col min="11" max="11" width="13.375" style="31" customWidth="1"/>
    <col min="12" max="12" width="18.125" style="31" bestFit="1" customWidth="1"/>
    <col min="13" max="13" width="9" style="31"/>
    <col min="14" max="14" width="20.375" style="32" customWidth="1"/>
    <col min="15" max="16384" width="9" style="31"/>
  </cols>
  <sheetData>
    <row r="1" spans="1:18" x14ac:dyDescent="0.3">
      <c r="J1" s="80" t="s">
        <v>206</v>
      </c>
      <c r="K1" s="80"/>
      <c r="L1" s="80"/>
    </row>
    <row r="2" spans="1:18" ht="99" customHeight="1" x14ac:dyDescent="0.3">
      <c r="J2" s="184" t="s">
        <v>258</v>
      </c>
      <c r="K2" s="184"/>
      <c r="L2" s="184"/>
    </row>
    <row r="3" spans="1:18" ht="23.25" customHeight="1" x14ac:dyDescent="0.3">
      <c r="I3" s="33"/>
      <c r="J3" s="33"/>
      <c r="K3" s="129"/>
      <c r="L3" s="33"/>
    </row>
    <row r="4" spans="1:18" x14ac:dyDescent="0.3">
      <c r="A4" s="21"/>
    </row>
    <row r="5" spans="1:18" x14ac:dyDescent="0.3">
      <c r="A5" s="189" t="s">
        <v>0</v>
      </c>
      <c r="B5" s="189"/>
      <c r="C5" s="189"/>
      <c r="D5" s="189"/>
      <c r="E5" s="189"/>
      <c r="F5" s="189"/>
      <c r="G5" s="189"/>
      <c r="H5" s="189"/>
      <c r="I5" s="189"/>
      <c r="J5" s="189"/>
      <c r="K5" s="189"/>
      <c r="L5" s="189"/>
    </row>
    <row r="6" spans="1:18" x14ac:dyDescent="0.3">
      <c r="A6" s="189" t="s">
        <v>42</v>
      </c>
      <c r="B6" s="189"/>
      <c r="C6" s="189"/>
      <c r="D6" s="189"/>
      <c r="E6" s="189"/>
      <c r="F6" s="189"/>
      <c r="G6" s="189"/>
      <c r="H6" s="189"/>
      <c r="I6" s="189"/>
      <c r="J6" s="189"/>
      <c r="K6" s="189"/>
      <c r="L6" s="189"/>
    </row>
    <row r="7" spans="1:18" x14ac:dyDescent="0.3">
      <c r="A7" s="189" t="s">
        <v>43</v>
      </c>
      <c r="B7" s="189"/>
      <c r="C7" s="189"/>
      <c r="D7" s="189"/>
      <c r="E7" s="189"/>
      <c r="F7" s="189"/>
      <c r="G7" s="189"/>
      <c r="H7" s="189"/>
      <c r="I7" s="189"/>
      <c r="J7" s="189"/>
      <c r="K7" s="189"/>
      <c r="L7" s="189"/>
    </row>
    <row r="8" spans="1:18" x14ac:dyDescent="0.3">
      <c r="A8" s="189" t="s">
        <v>44</v>
      </c>
      <c r="B8" s="189"/>
      <c r="C8" s="189"/>
      <c r="D8" s="189"/>
      <c r="E8" s="189"/>
      <c r="F8" s="189"/>
      <c r="G8" s="189"/>
      <c r="H8" s="189"/>
      <c r="I8" s="189"/>
      <c r="J8" s="189"/>
      <c r="K8" s="189"/>
      <c r="L8" s="189"/>
    </row>
    <row r="9" spans="1:18" x14ac:dyDescent="0.3">
      <c r="A9" s="189" t="s">
        <v>45</v>
      </c>
      <c r="B9" s="189"/>
      <c r="C9" s="189"/>
      <c r="D9" s="189"/>
      <c r="E9" s="189"/>
      <c r="F9" s="189"/>
      <c r="G9" s="189"/>
      <c r="H9" s="189"/>
      <c r="I9" s="189"/>
      <c r="J9" s="189"/>
      <c r="K9" s="189"/>
      <c r="L9" s="189"/>
    </row>
    <row r="10" spans="1:18" x14ac:dyDescent="0.3">
      <c r="A10" s="189" t="s">
        <v>46</v>
      </c>
      <c r="B10" s="189"/>
      <c r="C10" s="189"/>
      <c r="D10" s="189"/>
      <c r="E10" s="189"/>
      <c r="F10" s="189"/>
      <c r="G10" s="189"/>
      <c r="H10" s="189"/>
      <c r="I10" s="189"/>
      <c r="J10" s="189"/>
      <c r="K10" s="189"/>
      <c r="L10" s="189"/>
    </row>
    <row r="11" spans="1:18" x14ac:dyDescent="0.3">
      <c r="L11" s="34" t="s">
        <v>20</v>
      </c>
    </row>
    <row r="12" spans="1:18" ht="58.5" customHeight="1" x14ac:dyDescent="0.3">
      <c r="A12" s="185" t="s">
        <v>19</v>
      </c>
      <c r="B12" s="185" t="s">
        <v>34</v>
      </c>
      <c r="C12" s="185" t="s">
        <v>35</v>
      </c>
      <c r="D12" s="185" t="s">
        <v>39</v>
      </c>
      <c r="E12" s="2">
        <v>2014</v>
      </c>
      <c r="F12" s="2">
        <v>2015</v>
      </c>
      <c r="G12" s="2">
        <v>2016</v>
      </c>
      <c r="H12" s="2" t="s">
        <v>54</v>
      </c>
      <c r="I12" s="2" t="s">
        <v>59</v>
      </c>
      <c r="J12" s="2" t="s">
        <v>249</v>
      </c>
      <c r="K12" s="130" t="s">
        <v>262</v>
      </c>
      <c r="L12" s="185" t="s">
        <v>25</v>
      </c>
    </row>
    <row r="13" spans="1:18" x14ac:dyDescent="0.3">
      <c r="A13" s="185"/>
      <c r="B13" s="185"/>
      <c r="C13" s="185"/>
      <c r="D13" s="185"/>
      <c r="E13" s="2"/>
      <c r="F13" s="2"/>
      <c r="G13" s="2"/>
      <c r="H13" s="2" t="s">
        <v>30</v>
      </c>
      <c r="I13" s="2" t="s">
        <v>30</v>
      </c>
      <c r="J13" s="2" t="s">
        <v>30</v>
      </c>
      <c r="K13" s="130" t="s">
        <v>30</v>
      </c>
      <c r="L13" s="185"/>
    </row>
    <row r="14" spans="1:18" s="137" customFormat="1" ht="15" x14ac:dyDescent="0.25">
      <c r="A14" s="136">
        <v>1</v>
      </c>
      <c r="B14" s="136">
        <v>2</v>
      </c>
      <c r="C14" s="136">
        <v>3</v>
      </c>
      <c r="D14" s="136">
        <v>4</v>
      </c>
      <c r="E14" s="136"/>
      <c r="F14" s="136"/>
      <c r="G14" s="136"/>
      <c r="H14" s="136">
        <v>5</v>
      </c>
      <c r="I14" s="136">
        <v>6</v>
      </c>
      <c r="J14" s="136">
        <v>7</v>
      </c>
      <c r="K14" s="136">
        <v>8</v>
      </c>
      <c r="L14" s="136">
        <v>9</v>
      </c>
      <c r="N14" s="138">
        <f>H15-73394.838</f>
        <v>6707.0360000000073</v>
      </c>
      <c r="R14" s="139"/>
    </row>
    <row r="15" spans="1:18" x14ac:dyDescent="0.3">
      <c r="A15" s="200">
        <v>1</v>
      </c>
      <c r="B15" s="201" t="s">
        <v>40</v>
      </c>
      <c r="C15" s="201" t="str">
        <f>'пр 6 к МП'!C14</f>
        <v>Обеспечение комфортной среды проживания на территории населенных пунктов Туруханского района</v>
      </c>
      <c r="D15" s="10" t="s">
        <v>38</v>
      </c>
      <c r="E15" s="35">
        <f t="shared" ref="E15:F15" si="0">E22+E29+E36+E43</f>
        <v>55973.534</v>
      </c>
      <c r="F15" s="35">
        <f t="shared" si="0"/>
        <v>52681.934999999998</v>
      </c>
      <c r="G15" s="35">
        <f>G17+G18+G19+G20+G21</f>
        <v>63052.94283</v>
      </c>
      <c r="H15" s="35">
        <f>H22+H29+H36+H43</f>
        <v>80101.874000000011</v>
      </c>
      <c r="I15" s="35">
        <f>I22+I29+I36+I43+I50</f>
        <v>105907.087</v>
      </c>
      <c r="J15" s="35">
        <f t="shared" ref="J15:K15" si="1">J22+J29+J36+J43+J50</f>
        <v>84318.462</v>
      </c>
      <c r="K15" s="35">
        <f t="shared" si="1"/>
        <v>81817.662000000011</v>
      </c>
      <c r="L15" s="35">
        <f>SUM(I15:K15)</f>
        <v>272043.21100000001</v>
      </c>
      <c r="N15" s="32">
        <f>SUM(E15:J15)</f>
        <v>442035.83483000001</v>
      </c>
    </row>
    <row r="16" spans="1:18" x14ac:dyDescent="0.3">
      <c r="A16" s="200"/>
      <c r="B16" s="201"/>
      <c r="C16" s="201"/>
      <c r="D16" s="10" t="s">
        <v>21</v>
      </c>
      <c r="E16" s="8"/>
      <c r="F16" s="8"/>
      <c r="G16" s="8"/>
      <c r="H16" s="8"/>
      <c r="I16" s="8"/>
      <c r="J16" s="8"/>
      <c r="K16" s="8"/>
      <c r="L16" s="8"/>
    </row>
    <row r="17" spans="1:14" x14ac:dyDescent="0.3">
      <c r="A17" s="200"/>
      <c r="B17" s="201"/>
      <c r="C17" s="201"/>
      <c r="D17" s="36" t="s">
        <v>76</v>
      </c>
      <c r="E17" s="8">
        <f t="shared" ref="E17:G17" si="2">E24+E31+E38+E45</f>
        <v>171</v>
      </c>
      <c r="F17" s="8">
        <f t="shared" si="2"/>
        <v>196.83</v>
      </c>
      <c r="G17" s="8">
        <f t="shared" si="2"/>
        <v>1582.75</v>
      </c>
      <c r="H17" s="8">
        <f t="shared" ref="H17:I18" si="3">H24+H31+H38+H45</f>
        <v>1416.8</v>
      </c>
      <c r="I17" s="8">
        <f t="shared" ref="I17:K17" si="4">I24+I31+I38+I45</f>
        <v>2500.8000000000002</v>
      </c>
      <c r="J17" s="8">
        <f t="shared" si="4"/>
        <v>2500.8000000000002</v>
      </c>
      <c r="K17" s="8">
        <f t="shared" si="4"/>
        <v>0</v>
      </c>
      <c r="L17" s="8">
        <f>SUM(I17:K17)</f>
        <v>5001.6000000000004</v>
      </c>
      <c r="N17" s="32">
        <f>E17+F17+G17+H17+I17+J17</f>
        <v>8368.98</v>
      </c>
    </row>
    <row r="18" spans="1:14" x14ac:dyDescent="0.3">
      <c r="A18" s="200"/>
      <c r="B18" s="201"/>
      <c r="C18" s="201"/>
      <c r="D18" s="10" t="s">
        <v>77</v>
      </c>
      <c r="E18" s="8">
        <f t="shared" ref="E18:G18" si="5">E25+E32+E39+E46</f>
        <v>14748.9</v>
      </c>
      <c r="F18" s="8">
        <f t="shared" si="5"/>
        <v>15715.7</v>
      </c>
      <c r="G18" s="8">
        <f t="shared" si="5"/>
        <v>16374</v>
      </c>
      <c r="H18" s="8">
        <f t="shared" si="3"/>
        <v>15555.1</v>
      </c>
      <c r="I18" s="8">
        <f t="shared" si="3"/>
        <v>31511.8</v>
      </c>
      <c r="J18" s="8">
        <f>J25+J32+J39+J46</f>
        <v>31511.8</v>
      </c>
      <c r="K18" s="8">
        <f>K25+K32+K39+K46</f>
        <v>31511.8</v>
      </c>
      <c r="L18" s="8">
        <f t="shared" ref="L18:L21" si="6">SUM(I18:K18)</f>
        <v>94535.4</v>
      </c>
      <c r="N18" s="32">
        <f t="shared" ref="N18" si="7">SUM(E18:J18)</f>
        <v>125417.3</v>
      </c>
    </row>
    <row r="19" spans="1:14" x14ac:dyDescent="0.3">
      <c r="A19" s="200"/>
      <c r="B19" s="201"/>
      <c r="C19" s="201"/>
      <c r="D19" s="10" t="s">
        <v>41</v>
      </c>
      <c r="E19" s="8">
        <f t="shared" ref="E19:F19" si="8">E26+E33+E40+E47</f>
        <v>41053.633999999998</v>
      </c>
      <c r="F19" s="8">
        <f t="shared" si="8"/>
        <v>36769.404999999999</v>
      </c>
      <c r="G19" s="8">
        <f>G26+G33+G40+G47</f>
        <v>44796.19283</v>
      </c>
      <c r="H19" s="8">
        <f>H26+H33+H40+H47</f>
        <v>59923.718000000001</v>
      </c>
      <c r="I19" s="8">
        <f>I26+I33+I40+I47+I54</f>
        <v>70770.222000000009</v>
      </c>
      <c r="J19" s="8">
        <f t="shared" ref="J19:K19" si="9">J26+J33+J40+J47+J54</f>
        <v>49181.597000000002</v>
      </c>
      <c r="K19" s="8">
        <f t="shared" si="9"/>
        <v>49181.597000000002</v>
      </c>
      <c r="L19" s="8">
        <f t="shared" si="6"/>
        <v>169133.41600000003</v>
      </c>
      <c r="N19" s="32">
        <f>SUM(E19:J19)</f>
        <v>302494.76883000002</v>
      </c>
    </row>
    <row r="20" spans="1:14" ht="48" x14ac:dyDescent="0.3">
      <c r="A20" s="200"/>
      <c r="B20" s="201"/>
      <c r="C20" s="201"/>
      <c r="D20" s="37" t="s">
        <v>78</v>
      </c>
      <c r="E20" s="8">
        <f t="shared" ref="E20:G20" si="10">E27+E34+E41+E48</f>
        <v>0</v>
      </c>
      <c r="F20" s="8">
        <f t="shared" si="10"/>
        <v>0</v>
      </c>
      <c r="G20" s="8">
        <f t="shared" si="10"/>
        <v>0</v>
      </c>
      <c r="H20" s="8">
        <f t="shared" ref="H20:K20" si="11">H27+H34+H41+H48</f>
        <v>1206.2560000000001</v>
      </c>
      <c r="I20" s="8">
        <f t="shared" si="11"/>
        <v>1124.2650000000001</v>
      </c>
      <c r="J20" s="8">
        <f t="shared" si="11"/>
        <v>1124.2650000000001</v>
      </c>
      <c r="K20" s="8">
        <f t="shared" si="11"/>
        <v>1124.2650000000001</v>
      </c>
      <c r="L20" s="8">
        <f t="shared" si="6"/>
        <v>3372.7950000000001</v>
      </c>
    </row>
    <row r="21" spans="1:14" x14ac:dyDescent="0.3">
      <c r="A21" s="200"/>
      <c r="B21" s="201"/>
      <c r="C21" s="201"/>
      <c r="D21" s="10" t="s">
        <v>22</v>
      </c>
      <c r="E21" s="8">
        <v>0</v>
      </c>
      <c r="F21" s="8">
        <f t="shared" ref="F21" si="12">F28+F35+F42+F49</f>
        <v>0</v>
      </c>
      <c r="G21" s="8">
        <f>G28+G35+G42+G49</f>
        <v>300</v>
      </c>
      <c r="H21" s="8">
        <v>2000</v>
      </c>
      <c r="I21" s="8">
        <f t="shared" ref="I21:K21" si="13">I28+I35+I42+I49</f>
        <v>0</v>
      </c>
      <c r="J21" s="8">
        <f t="shared" si="13"/>
        <v>0</v>
      </c>
      <c r="K21" s="8">
        <f t="shared" si="13"/>
        <v>0</v>
      </c>
      <c r="L21" s="8">
        <f t="shared" si="6"/>
        <v>0</v>
      </c>
      <c r="N21" s="32">
        <f>E21+F21+G21+H21+I21+J21</f>
        <v>2300</v>
      </c>
    </row>
    <row r="22" spans="1:14" x14ac:dyDescent="0.3">
      <c r="A22" s="38" t="s">
        <v>3</v>
      </c>
      <c r="B22" s="202" t="s">
        <v>15</v>
      </c>
      <c r="C22" s="202" t="str">
        <f>'пр 6 к МП'!C18</f>
        <v>Благоустройство сельских населенных пунктов</v>
      </c>
      <c r="D22" s="10" t="s">
        <v>38</v>
      </c>
      <c r="E22" s="39">
        <f t="shared" ref="E22:F22" si="14">SUM(E24:E28)</f>
        <v>8319.1129999999994</v>
      </c>
      <c r="F22" s="39">
        <f t="shared" si="14"/>
        <v>5818.875</v>
      </c>
      <c r="G22" s="39">
        <f>G26+G28</f>
        <v>9795.4276200000004</v>
      </c>
      <c r="H22" s="35">
        <f>SUM(H24:H28)</f>
        <v>29876.628000000001</v>
      </c>
      <c r="I22" s="35">
        <f t="shared" ref="I22" si="15">SUM(I24:I28)</f>
        <v>29877.391</v>
      </c>
      <c r="J22" s="35">
        <f>SUM(J24:J28)</f>
        <v>11532.391</v>
      </c>
      <c r="K22" s="35">
        <f>SUM(K24:K28)</f>
        <v>11532.391</v>
      </c>
      <c r="L22" s="35">
        <f>I22+J22+K22</f>
        <v>52942.172999999995</v>
      </c>
      <c r="N22" s="32">
        <f t="shared" ref="N22" si="16">SUM(E22:J22)</f>
        <v>95219.825620000003</v>
      </c>
    </row>
    <row r="23" spans="1:14" x14ac:dyDescent="0.3">
      <c r="A23" s="40"/>
      <c r="B23" s="203"/>
      <c r="C23" s="203"/>
      <c r="D23" s="10" t="s">
        <v>21</v>
      </c>
      <c r="E23" s="39"/>
      <c r="F23" s="39"/>
      <c r="G23" s="39"/>
      <c r="H23" s="8"/>
      <c r="I23" s="8"/>
      <c r="J23" s="8"/>
      <c r="K23" s="8"/>
      <c r="L23" s="8"/>
    </row>
    <row r="24" spans="1:14" x14ac:dyDescent="0.3">
      <c r="A24" s="40"/>
      <c r="B24" s="203"/>
      <c r="C24" s="203"/>
      <c r="D24" s="36" t="s">
        <v>76</v>
      </c>
      <c r="E24" s="39"/>
      <c r="F24" s="39"/>
      <c r="G24" s="39"/>
      <c r="H24" s="8"/>
      <c r="I24" s="8"/>
      <c r="J24" s="8"/>
      <c r="K24" s="8"/>
      <c r="L24" s="8">
        <f>SUM(I24:K24)</f>
        <v>0</v>
      </c>
    </row>
    <row r="25" spans="1:14" x14ac:dyDescent="0.3">
      <c r="A25" s="40"/>
      <c r="B25" s="203"/>
      <c r="C25" s="203"/>
      <c r="D25" s="10" t="s">
        <v>77</v>
      </c>
      <c r="E25" s="39"/>
      <c r="F25" s="39"/>
      <c r="G25" s="39"/>
      <c r="H25" s="8"/>
      <c r="I25" s="8"/>
      <c r="J25" s="8"/>
      <c r="K25" s="8"/>
      <c r="L25" s="8">
        <f t="shared" ref="L25:L28" si="17">SUM(I25:K25)</f>
        <v>0</v>
      </c>
      <c r="N25" s="32">
        <f t="shared" ref="N25" si="18">SUM(E25:J25)</f>
        <v>0</v>
      </c>
    </row>
    <row r="26" spans="1:14" x14ac:dyDescent="0.3">
      <c r="A26" s="40"/>
      <c r="B26" s="203"/>
      <c r="C26" s="203"/>
      <c r="D26" s="10" t="s">
        <v>41</v>
      </c>
      <c r="E26" s="39">
        <v>8319.1129999999994</v>
      </c>
      <c r="F26" s="39">
        <v>5818.875</v>
      </c>
      <c r="G26" s="39">
        <v>9495.4276200000004</v>
      </c>
      <c r="H26" s="8">
        <v>27876.628000000001</v>
      </c>
      <c r="I26" s="8">
        <v>29877.391</v>
      </c>
      <c r="J26" s="8">
        <v>11532.391</v>
      </c>
      <c r="K26" s="8">
        <v>11532.391</v>
      </c>
      <c r="L26" s="8">
        <f t="shared" si="17"/>
        <v>52942.172999999995</v>
      </c>
      <c r="N26" s="32">
        <f>SUM(E26:J26)</f>
        <v>92919.825620000003</v>
      </c>
    </row>
    <row r="27" spans="1:14" ht="48" x14ac:dyDescent="0.3">
      <c r="A27" s="40"/>
      <c r="B27" s="203"/>
      <c r="C27" s="203"/>
      <c r="D27" s="37" t="s">
        <v>78</v>
      </c>
      <c r="E27" s="41"/>
      <c r="F27" s="41"/>
      <c r="G27" s="41"/>
      <c r="H27" s="8"/>
      <c r="I27" s="8"/>
      <c r="J27" s="8"/>
      <c r="K27" s="8"/>
      <c r="L27" s="8">
        <f t="shared" si="17"/>
        <v>0</v>
      </c>
    </row>
    <row r="28" spans="1:14" x14ac:dyDescent="0.3">
      <c r="A28" s="42"/>
      <c r="B28" s="204"/>
      <c r="C28" s="204"/>
      <c r="D28" s="10" t="s">
        <v>22</v>
      </c>
      <c r="E28" s="39"/>
      <c r="F28" s="39"/>
      <c r="G28" s="39">
        <v>300</v>
      </c>
      <c r="H28" s="8">
        <v>2000</v>
      </c>
      <c r="I28" s="8"/>
      <c r="J28" s="8"/>
      <c r="K28" s="8"/>
      <c r="L28" s="8">
        <f t="shared" si="17"/>
        <v>0</v>
      </c>
      <c r="N28" s="32">
        <f>E28+F28+G28+H28+I28+J28</f>
        <v>2300</v>
      </c>
    </row>
    <row r="29" spans="1:14" x14ac:dyDescent="0.3">
      <c r="A29" s="200" t="s">
        <v>66</v>
      </c>
      <c r="B29" s="201" t="s">
        <v>71</v>
      </c>
      <c r="C29" s="201" t="str">
        <f>'пр 6 к МП'!C22</f>
        <v>Оказание содействия занятости населения</v>
      </c>
      <c r="D29" s="10" t="s">
        <v>38</v>
      </c>
      <c r="E29" s="43">
        <f t="shared" ref="E29:G29" si="19">SUM(E31:E35)</f>
        <v>1458.7950000000001</v>
      </c>
      <c r="F29" s="43">
        <f t="shared" si="19"/>
        <v>1506.84</v>
      </c>
      <c r="G29" s="43">
        <f t="shared" si="19"/>
        <v>1450.6023399999999</v>
      </c>
      <c r="H29" s="35">
        <f>H31+H32+H33+H34+H35</f>
        <v>2358.2910000000002</v>
      </c>
      <c r="I29" s="35">
        <f t="shared" ref="I29:K29" si="20">SUM(I31:I35)</f>
        <v>1475.52</v>
      </c>
      <c r="J29" s="35">
        <f t="shared" si="20"/>
        <v>1475.52</v>
      </c>
      <c r="K29" s="35">
        <f t="shared" si="20"/>
        <v>1475.52</v>
      </c>
      <c r="L29" s="35">
        <f>SUM(I29:K29)</f>
        <v>4426.5599999999995</v>
      </c>
      <c r="N29" s="32">
        <f>SUM(E29:J29)</f>
        <v>9725.5683399999998</v>
      </c>
    </row>
    <row r="30" spans="1:14" x14ac:dyDescent="0.3">
      <c r="A30" s="200"/>
      <c r="B30" s="201"/>
      <c r="C30" s="201"/>
      <c r="D30" s="10" t="s">
        <v>21</v>
      </c>
      <c r="E30" s="43"/>
      <c r="F30" s="43"/>
      <c r="G30" s="43"/>
      <c r="H30" s="8"/>
      <c r="I30" s="8"/>
      <c r="J30" s="8"/>
      <c r="K30" s="8"/>
      <c r="L30" s="8"/>
    </row>
    <row r="31" spans="1:14" x14ac:dyDescent="0.3">
      <c r="A31" s="200"/>
      <c r="B31" s="201"/>
      <c r="C31" s="201"/>
      <c r="D31" s="36" t="s">
        <v>76</v>
      </c>
      <c r="E31" s="44"/>
      <c r="F31" s="44"/>
      <c r="G31" s="44"/>
      <c r="H31" s="8"/>
      <c r="I31" s="8"/>
      <c r="J31" s="8"/>
      <c r="K31" s="8"/>
      <c r="L31" s="8">
        <f>SUM(I31:K31)</f>
        <v>0</v>
      </c>
    </row>
    <row r="32" spans="1:14" x14ac:dyDescent="0.3">
      <c r="A32" s="200"/>
      <c r="B32" s="201"/>
      <c r="C32" s="201"/>
      <c r="D32" s="10" t="s">
        <v>77</v>
      </c>
      <c r="E32" s="43"/>
      <c r="F32" s="43"/>
      <c r="G32" s="43"/>
      <c r="H32" s="8"/>
      <c r="I32" s="8"/>
      <c r="J32" s="8"/>
      <c r="K32" s="8"/>
      <c r="L32" s="8">
        <f t="shared" ref="L32:L35" si="21">SUM(I32:K32)</f>
        <v>0</v>
      </c>
    </row>
    <row r="33" spans="1:16" x14ac:dyDescent="0.3">
      <c r="A33" s="200"/>
      <c r="B33" s="201"/>
      <c r="C33" s="201"/>
      <c r="D33" s="10" t="s">
        <v>41</v>
      </c>
      <c r="E33" s="43">
        <v>1458.7950000000001</v>
      </c>
      <c r="F33" s="43">
        <v>1506.84</v>
      </c>
      <c r="G33" s="43">
        <v>1450.6023399999999</v>
      </c>
      <c r="H33" s="8">
        <f>351.255+800.78</f>
        <v>1152.0349999999999</v>
      </c>
      <c r="I33" s="8">
        <v>351.255</v>
      </c>
      <c r="J33" s="8">
        <v>351.255</v>
      </c>
      <c r="K33" s="8">
        <v>351.255</v>
      </c>
      <c r="L33" s="8">
        <f t="shared" si="21"/>
        <v>1053.7649999999999</v>
      </c>
      <c r="N33" s="32">
        <f t="shared" ref="N33" si="22">SUM(E33:J33)</f>
        <v>6270.7823399999997</v>
      </c>
      <c r="P33" s="31">
        <v>1206256</v>
      </c>
    </row>
    <row r="34" spans="1:16" ht="48" x14ac:dyDescent="0.3">
      <c r="A34" s="200"/>
      <c r="B34" s="201"/>
      <c r="C34" s="201"/>
      <c r="D34" s="37" t="s">
        <v>78</v>
      </c>
      <c r="E34" s="45"/>
      <c r="F34" s="45"/>
      <c r="G34" s="45"/>
      <c r="H34" s="8">
        <f>2007.036-800.78</f>
        <v>1206.2560000000001</v>
      </c>
      <c r="I34" s="8">
        <v>1124.2650000000001</v>
      </c>
      <c r="J34" s="8">
        <v>1124.2650000000001</v>
      </c>
      <c r="K34" s="8">
        <v>1124.2650000000001</v>
      </c>
      <c r="L34" s="8">
        <f t="shared" si="21"/>
        <v>3372.7950000000001</v>
      </c>
    </row>
    <row r="35" spans="1:16" x14ac:dyDescent="0.3">
      <c r="A35" s="200"/>
      <c r="B35" s="201"/>
      <c r="C35" s="201"/>
      <c r="D35" s="10" t="s">
        <v>22</v>
      </c>
      <c r="E35" s="43"/>
      <c r="F35" s="43"/>
      <c r="G35" s="43"/>
      <c r="H35" s="8"/>
      <c r="I35" s="8"/>
      <c r="J35" s="8"/>
      <c r="K35" s="8"/>
      <c r="L35" s="8">
        <f t="shared" si="21"/>
        <v>0</v>
      </c>
    </row>
    <row r="36" spans="1:16" s="49" customFormat="1" ht="47.25" x14ac:dyDescent="0.3">
      <c r="A36" s="38" t="s">
        <v>68</v>
      </c>
      <c r="B36" s="46" t="s">
        <v>72</v>
      </c>
      <c r="C36" s="46" t="str">
        <f>'пр 6 к МП'!C26</f>
        <v>Обеспечение населения Туруханского района печным отоплением</v>
      </c>
      <c r="D36" s="10" t="s">
        <v>38</v>
      </c>
      <c r="E36" s="43">
        <f t="shared" ref="E36:K36" si="23">E40</f>
        <v>3000</v>
      </c>
      <c r="F36" s="43">
        <f t="shared" si="23"/>
        <v>0</v>
      </c>
      <c r="G36" s="43">
        <f t="shared" si="23"/>
        <v>374.101</v>
      </c>
      <c r="H36" s="35">
        <f t="shared" si="23"/>
        <v>400</v>
      </c>
      <c r="I36" s="35">
        <f t="shared" si="23"/>
        <v>400</v>
      </c>
      <c r="J36" s="35">
        <f t="shared" si="23"/>
        <v>400</v>
      </c>
      <c r="K36" s="35">
        <f t="shared" si="23"/>
        <v>400</v>
      </c>
      <c r="L36" s="35">
        <f>SUM(I36:K36)</f>
        <v>1200</v>
      </c>
      <c r="M36" s="47"/>
      <c r="N36" s="48">
        <f t="shared" ref="N36" si="24">SUM(E36:J36)</f>
        <v>4574.1010000000006</v>
      </c>
    </row>
    <row r="37" spans="1:16" s="49" customFormat="1" x14ac:dyDescent="0.3">
      <c r="A37" s="40"/>
      <c r="B37" s="50"/>
      <c r="C37" s="51"/>
      <c r="D37" s="10" t="s">
        <v>21</v>
      </c>
      <c r="E37" s="43"/>
      <c r="F37" s="43"/>
      <c r="G37" s="43" t="s">
        <v>107</v>
      </c>
      <c r="H37" s="8"/>
      <c r="I37" s="8"/>
      <c r="J37" s="8"/>
      <c r="K37" s="8"/>
      <c r="L37" s="8"/>
      <c r="N37" s="48"/>
    </row>
    <row r="38" spans="1:16" s="49" customFormat="1" x14ac:dyDescent="0.3">
      <c r="A38" s="40"/>
      <c r="B38" s="50"/>
      <c r="C38" s="51"/>
      <c r="D38" s="36" t="s">
        <v>76</v>
      </c>
      <c r="E38" s="44"/>
      <c r="F38" s="44"/>
      <c r="G38" s="44"/>
      <c r="H38" s="8"/>
      <c r="I38" s="8"/>
      <c r="J38" s="8"/>
      <c r="K38" s="8"/>
      <c r="L38" s="8">
        <f>SUM(I38:K38)</f>
        <v>0</v>
      </c>
      <c r="N38" s="48"/>
    </row>
    <row r="39" spans="1:16" s="49" customFormat="1" x14ac:dyDescent="0.3">
      <c r="A39" s="40"/>
      <c r="B39" s="50"/>
      <c r="C39" s="51"/>
      <c r="D39" s="10" t="s">
        <v>77</v>
      </c>
      <c r="E39" s="43"/>
      <c r="F39" s="43"/>
      <c r="G39" s="43"/>
      <c r="H39" s="8"/>
      <c r="I39" s="8"/>
      <c r="J39" s="8"/>
      <c r="K39" s="8"/>
      <c r="L39" s="8">
        <f t="shared" ref="L39:L42" si="25">SUM(I39:K39)</f>
        <v>0</v>
      </c>
      <c r="N39" s="48">
        <f t="shared" ref="N39:N40" si="26">SUM(E39:J39)</f>
        <v>0</v>
      </c>
    </row>
    <row r="40" spans="1:16" s="49" customFormat="1" x14ac:dyDescent="0.3">
      <c r="A40" s="42"/>
      <c r="B40" s="52"/>
      <c r="C40" s="53"/>
      <c r="D40" s="10" t="s">
        <v>41</v>
      </c>
      <c r="E40" s="43">
        <v>3000</v>
      </c>
      <c r="F40" s="43">
        <v>0</v>
      </c>
      <c r="G40" s="43">
        <v>374.101</v>
      </c>
      <c r="H40" s="8">
        <v>400</v>
      </c>
      <c r="I40" s="8">
        <v>400</v>
      </c>
      <c r="J40" s="8">
        <v>400</v>
      </c>
      <c r="K40" s="8">
        <v>400</v>
      </c>
      <c r="L40" s="8">
        <f t="shared" si="25"/>
        <v>1200</v>
      </c>
      <c r="N40" s="48">
        <f t="shared" si="26"/>
        <v>4574.1010000000006</v>
      </c>
    </row>
    <row r="41" spans="1:16" s="49" customFormat="1" ht="48" x14ac:dyDescent="0.3">
      <c r="A41" s="40"/>
      <c r="B41" s="46"/>
      <c r="C41" s="50"/>
      <c r="D41" s="37" t="s">
        <v>78</v>
      </c>
      <c r="E41" s="45"/>
      <c r="F41" s="45"/>
      <c r="G41" s="45"/>
      <c r="H41" s="8"/>
      <c r="I41" s="8"/>
      <c r="J41" s="8"/>
      <c r="K41" s="8"/>
      <c r="L41" s="8">
        <f t="shared" si="25"/>
        <v>0</v>
      </c>
      <c r="N41" s="48"/>
    </row>
    <row r="42" spans="1:16" s="49" customFormat="1" x14ac:dyDescent="0.3">
      <c r="A42" s="42"/>
      <c r="B42" s="52"/>
      <c r="C42" s="52"/>
      <c r="D42" s="10" t="s">
        <v>22</v>
      </c>
      <c r="E42" s="43"/>
      <c r="F42" s="43"/>
      <c r="G42" s="43"/>
      <c r="H42" s="8"/>
      <c r="I42" s="8"/>
      <c r="J42" s="8"/>
      <c r="K42" s="8"/>
      <c r="L42" s="8">
        <f t="shared" si="25"/>
        <v>0</v>
      </c>
      <c r="N42" s="48"/>
    </row>
    <row r="43" spans="1:16" x14ac:dyDescent="0.3">
      <c r="A43" s="200" t="s">
        <v>69</v>
      </c>
      <c r="B43" s="201" t="s">
        <v>73</v>
      </c>
      <c r="C43" s="201" t="str">
        <f>'пр 6 к МП'!C29</f>
        <v>Обеспечение условий реализации программы и прочие мероприятия</v>
      </c>
      <c r="D43" s="10" t="s">
        <v>38</v>
      </c>
      <c r="E43" s="43">
        <f t="shared" ref="E43:K43" si="27">E45+E46+E47</f>
        <v>43195.625999999997</v>
      </c>
      <c r="F43" s="43">
        <f t="shared" si="27"/>
        <v>45356.22</v>
      </c>
      <c r="G43" s="43">
        <f t="shared" si="27"/>
        <v>51432.811869999998</v>
      </c>
      <c r="H43" s="35">
        <f>H45+H46+H47</f>
        <v>47466.955000000002</v>
      </c>
      <c r="I43" s="35">
        <f t="shared" si="27"/>
        <v>73610.551000000007</v>
      </c>
      <c r="J43" s="35">
        <f t="shared" si="27"/>
        <v>70410.551000000007</v>
      </c>
      <c r="K43" s="35">
        <f t="shared" si="27"/>
        <v>67909.751000000004</v>
      </c>
      <c r="L43" s="35">
        <f>SUM(I43:K43)</f>
        <v>211930.853</v>
      </c>
      <c r="N43" s="32">
        <f t="shared" ref="N43" si="28">SUM(E43:J43)</f>
        <v>331472.71487000003</v>
      </c>
    </row>
    <row r="44" spans="1:16" x14ac:dyDescent="0.3">
      <c r="A44" s="200"/>
      <c r="B44" s="201"/>
      <c r="C44" s="201"/>
      <c r="D44" s="10" t="s">
        <v>21</v>
      </c>
      <c r="E44" s="43"/>
      <c r="F44" s="43"/>
      <c r="G44" s="43"/>
      <c r="H44" s="8"/>
      <c r="I44" s="8"/>
      <c r="J44" s="8"/>
      <c r="K44" s="8"/>
      <c r="L44" s="8"/>
    </row>
    <row r="45" spans="1:16" x14ac:dyDescent="0.3">
      <c r="A45" s="200"/>
      <c r="B45" s="201"/>
      <c r="C45" s="201"/>
      <c r="D45" s="36" t="s">
        <v>76</v>
      </c>
      <c r="E45" s="44">
        <v>171</v>
      </c>
      <c r="F45" s="44">
        <v>196.83</v>
      </c>
      <c r="G45" s="44">
        <v>1582.75</v>
      </c>
      <c r="H45" s="8">
        <v>1416.8</v>
      </c>
      <c r="I45" s="8">
        <v>2500.8000000000002</v>
      </c>
      <c r="J45" s="8">
        <v>2500.8000000000002</v>
      </c>
      <c r="K45" s="8"/>
      <c r="L45" s="8">
        <f>SUM(I45:K45)</f>
        <v>5001.6000000000004</v>
      </c>
      <c r="N45" s="32">
        <f>E45+F45+G45+H45+I45+J45</f>
        <v>8368.98</v>
      </c>
    </row>
    <row r="46" spans="1:16" x14ac:dyDescent="0.3">
      <c r="A46" s="200"/>
      <c r="B46" s="201"/>
      <c r="C46" s="201"/>
      <c r="D46" s="10" t="s">
        <v>77</v>
      </c>
      <c r="E46" s="43">
        <v>14748.9</v>
      </c>
      <c r="F46" s="43">
        <v>15715.7</v>
      </c>
      <c r="G46" s="43">
        <v>16374</v>
      </c>
      <c r="H46" s="8">
        <f>15555.1</f>
        <v>15555.1</v>
      </c>
      <c r="I46" s="8">
        <v>31511.8</v>
      </c>
      <c r="J46" s="8">
        <v>31511.8</v>
      </c>
      <c r="K46" s="8">
        <v>31511.8</v>
      </c>
      <c r="L46" s="8">
        <f t="shared" ref="L46:L49" si="29">SUM(I46:K46)</f>
        <v>94535.4</v>
      </c>
      <c r="N46" s="32">
        <f>E46+F46+G46+H46+I46+J46</f>
        <v>125417.3</v>
      </c>
    </row>
    <row r="47" spans="1:16" x14ac:dyDescent="0.3">
      <c r="A47" s="200"/>
      <c r="B47" s="201"/>
      <c r="C47" s="201"/>
      <c r="D47" s="10" t="s">
        <v>41</v>
      </c>
      <c r="E47" s="43">
        <v>28275.725999999999</v>
      </c>
      <c r="F47" s="43">
        <v>29443.69</v>
      </c>
      <c r="G47" s="43">
        <v>33476.061869999998</v>
      </c>
      <c r="H47" s="8">
        <v>30495.055</v>
      </c>
      <c r="I47" s="8">
        <v>39597.951000000001</v>
      </c>
      <c r="J47" s="8">
        <v>36397.951000000001</v>
      </c>
      <c r="K47" s="8">
        <v>36397.951000000001</v>
      </c>
      <c r="L47" s="8">
        <f t="shared" si="29"/>
        <v>112393.853</v>
      </c>
      <c r="N47" s="32">
        <f>E47+F47+G47+H47+I47+J47</f>
        <v>197686.43487</v>
      </c>
    </row>
    <row r="48" spans="1:16" ht="48" x14ac:dyDescent="0.3">
      <c r="A48" s="200"/>
      <c r="B48" s="201"/>
      <c r="C48" s="201"/>
      <c r="D48" s="37" t="s">
        <v>78</v>
      </c>
      <c r="E48" s="45"/>
      <c r="F48" s="45"/>
      <c r="G48" s="45"/>
      <c r="H48" s="8"/>
      <c r="I48" s="8"/>
      <c r="J48" s="8"/>
      <c r="K48" s="8"/>
      <c r="L48" s="8">
        <f t="shared" si="29"/>
        <v>0</v>
      </c>
      <c r="N48" s="32" t="s">
        <v>201</v>
      </c>
    </row>
    <row r="49" spans="1:14" x14ac:dyDescent="0.3">
      <c r="A49" s="200"/>
      <c r="B49" s="201"/>
      <c r="C49" s="201"/>
      <c r="D49" s="10" t="s">
        <v>22</v>
      </c>
      <c r="E49" s="43"/>
      <c r="F49" s="43"/>
      <c r="G49" s="43"/>
      <c r="H49" s="8"/>
      <c r="I49" s="8"/>
      <c r="J49" s="8"/>
      <c r="K49" s="8"/>
      <c r="L49" s="8">
        <f t="shared" si="29"/>
        <v>0</v>
      </c>
      <c r="N49" s="32">
        <f>E49+F49+G49+H49+I49+J49</f>
        <v>0</v>
      </c>
    </row>
    <row r="50" spans="1:14" ht="18.75" customHeight="1" x14ac:dyDescent="0.3">
      <c r="A50" s="200" t="s">
        <v>173</v>
      </c>
      <c r="B50" s="201" t="s">
        <v>264</v>
      </c>
      <c r="C50" s="201" t="s">
        <v>263</v>
      </c>
      <c r="D50" s="174" t="s">
        <v>38</v>
      </c>
      <c r="E50" s="43">
        <f t="shared" ref="E50:G50" si="30">E52+E53+E54</f>
        <v>43195.625999999997</v>
      </c>
      <c r="F50" s="43">
        <f t="shared" si="30"/>
        <v>45356.22</v>
      </c>
      <c r="G50" s="43">
        <f t="shared" si="30"/>
        <v>51432.811869999998</v>
      </c>
      <c r="H50" s="35">
        <f>H52+H53+H54</f>
        <v>47466.955000000002</v>
      </c>
      <c r="I50" s="35">
        <f t="shared" ref="I50:K50" si="31">I52+I53+I54</f>
        <v>543.625</v>
      </c>
      <c r="J50" s="35">
        <f t="shared" si="31"/>
        <v>500</v>
      </c>
      <c r="K50" s="35">
        <f t="shared" si="31"/>
        <v>500</v>
      </c>
      <c r="L50" s="35">
        <f>SUM(I50:K50)</f>
        <v>1543.625</v>
      </c>
    </row>
    <row r="51" spans="1:14" x14ac:dyDescent="0.3">
      <c r="A51" s="200"/>
      <c r="B51" s="201"/>
      <c r="C51" s="201"/>
      <c r="D51" s="174" t="s">
        <v>21</v>
      </c>
      <c r="E51" s="43"/>
      <c r="F51" s="43"/>
      <c r="G51" s="43"/>
      <c r="H51" s="8"/>
      <c r="I51" s="8"/>
      <c r="J51" s="8"/>
      <c r="K51" s="8"/>
      <c r="L51" s="8"/>
    </row>
    <row r="52" spans="1:14" x14ac:dyDescent="0.3">
      <c r="A52" s="200"/>
      <c r="B52" s="201"/>
      <c r="C52" s="201"/>
      <c r="D52" s="36" t="s">
        <v>76</v>
      </c>
      <c r="E52" s="44">
        <v>171</v>
      </c>
      <c r="F52" s="44">
        <v>196.83</v>
      </c>
      <c r="G52" s="44">
        <v>1582.75</v>
      </c>
      <c r="H52" s="8">
        <v>1416.8</v>
      </c>
      <c r="I52" s="8"/>
      <c r="J52" s="8"/>
      <c r="K52" s="8"/>
      <c r="L52" s="8">
        <f>SUM(I52:K52)</f>
        <v>0</v>
      </c>
    </row>
    <row r="53" spans="1:14" x14ac:dyDescent="0.3">
      <c r="A53" s="200"/>
      <c r="B53" s="201"/>
      <c r="C53" s="201"/>
      <c r="D53" s="174" t="s">
        <v>77</v>
      </c>
      <c r="E53" s="43">
        <v>14748.9</v>
      </c>
      <c r="F53" s="43">
        <v>15715.7</v>
      </c>
      <c r="G53" s="43">
        <v>16374</v>
      </c>
      <c r="H53" s="8">
        <f>15555.1</f>
        <v>15555.1</v>
      </c>
      <c r="I53" s="8"/>
      <c r="J53" s="8"/>
      <c r="K53" s="8"/>
      <c r="L53" s="8">
        <f t="shared" ref="L53:L56" si="32">SUM(I53:K53)</f>
        <v>0</v>
      </c>
    </row>
    <row r="54" spans="1:14" x14ac:dyDescent="0.3">
      <c r="A54" s="200"/>
      <c r="B54" s="201"/>
      <c r="C54" s="201"/>
      <c r="D54" s="174" t="s">
        <v>41</v>
      </c>
      <c r="E54" s="43">
        <v>28275.725999999999</v>
      </c>
      <c r="F54" s="43">
        <v>29443.69</v>
      </c>
      <c r="G54" s="43">
        <v>33476.061869999998</v>
      </c>
      <c r="H54" s="8">
        <v>30495.055</v>
      </c>
      <c r="I54" s="8">
        <v>543.625</v>
      </c>
      <c r="J54" s="8">
        <v>500</v>
      </c>
      <c r="K54" s="8">
        <v>500</v>
      </c>
      <c r="L54" s="8">
        <f t="shared" si="32"/>
        <v>1543.625</v>
      </c>
    </row>
    <row r="55" spans="1:14" ht="48" x14ac:dyDescent="0.3">
      <c r="A55" s="200"/>
      <c r="B55" s="201"/>
      <c r="C55" s="201"/>
      <c r="D55" s="37" t="s">
        <v>78</v>
      </c>
      <c r="E55" s="45"/>
      <c r="F55" s="45"/>
      <c r="G55" s="45"/>
      <c r="H55" s="8"/>
      <c r="I55" s="8"/>
      <c r="J55" s="8"/>
      <c r="K55" s="8"/>
      <c r="L55" s="8">
        <f t="shared" si="32"/>
        <v>0</v>
      </c>
    </row>
    <row r="56" spans="1:14" x14ac:dyDescent="0.3">
      <c r="A56" s="200"/>
      <c r="B56" s="201"/>
      <c r="C56" s="201"/>
      <c r="D56" s="174" t="s">
        <v>22</v>
      </c>
      <c r="E56" s="43"/>
      <c r="F56" s="43"/>
      <c r="G56" s="43"/>
      <c r="H56" s="8"/>
      <c r="I56" s="8"/>
      <c r="J56" s="8"/>
      <c r="K56" s="8"/>
      <c r="L56" s="8">
        <f t="shared" si="32"/>
        <v>0</v>
      </c>
    </row>
  </sheetData>
  <mergeCells count="26">
    <mergeCell ref="A9:L9"/>
    <mergeCell ref="B22:B28"/>
    <mergeCell ref="C22:C28"/>
    <mergeCell ref="A12:A13"/>
    <mergeCell ref="B12:B13"/>
    <mergeCell ref="C12:C13"/>
    <mergeCell ref="D12:D13"/>
    <mergeCell ref="A10:L10"/>
    <mergeCell ref="A5:L5"/>
    <mergeCell ref="A6:L6"/>
    <mergeCell ref="A7:L7"/>
    <mergeCell ref="A8:L8"/>
    <mergeCell ref="J2:L2"/>
    <mergeCell ref="A50:A56"/>
    <mergeCell ref="B50:B56"/>
    <mergeCell ref="C50:C56"/>
    <mergeCell ref="A43:A49"/>
    <mergeCell ref="L12:L13"/>
    <mergeCell ref="A15:A21"/>
    <mergeCell ref="B15:B21"/>
    <mergeCell ref="C15:C21"/>
    <mergeCell ref="A29:A35"/>
    <mergeCell ref="B29:B35"/>
    <mergeCell ref="C29:C35"/>
    <mergeCell ref="B43:B49"/>
    <mergeCell ref="C43:C49"/>
  </mergeCells>
  <pageMargins left="0.78740157480314965" right="0.78740157480314965" top="1.1811023622047245" bottom="0.39370078740157483" header="0.31496062992125984" footer="0.31496062992125984"/>
  <pageSetup paperSize="9" scale="89"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9"/>
  <sheetViews>
    <sheetView view="pageBreakPreview" zoomScaleNormal="70" zoomScaleSheetLayoutView="100" workbookViewId="0">
      <selection activeCell="H8" sqref="H8"/>
    </sheetView>
  </sheetViews>
  <sheetFormatPr defaultRowHeight="15.75" x14ac:dyDescent="0.25"/>
  <cols>
    <col min="1" max="1" width="5.375" style="19" customWidth="1"/>
    <col min="2" max="2" width="40" style="20" customWidth="1"/>
    <col min="3" max="3" width="11.5" style="19" customWidth="1"/>
    <col min="4" max="4" width="14.875" style="20" customWidth="1"/>
    <col min="5" max="8" width="12" style="20" customWidth="1"/>
    <col min="9" max="9" width="9" style="20" customWidth="1"/>
    <col min="10" max="16384" width="9" style="20"/>
  </cols>
  <sheetData>
    <row r="1" spans="1:9" ht="87.75" customHeight="1" x14ac:dyDescent="0.25">
      <c r="F1" s="184" t="s">
        <v>190</v>
      </c>
      <c r="G1" s="184"/>
      <c r="H1" s="184"/>
    </row>
    <row r="2" spans="1:9" ht="18.75" x14ac:dyDescent="0.25">
      <c r="A2" s="189" t="s">
        <v>1</v>
      </c>
      <c r="B2" s="189"/>
      <c r="C2" s="189"/>
      <c r="D2" s="189"/>
      <c r="E2" s="189"/>
      <c r="F2" s="189"/>
      <c r="G2" s="189"/>
      <c r="H2" s="131"/>
    </row>
    <row r="3" spans="1:9" ht="18.75" x14ac:dyDescent="0.25">
      <c r="A3" s="205" t="s">
        <v>75</v>
      </c>
      <c r="B3" s="189"/>
      <c r="C3" s="189"/>
      <c r="D3" s="189"/>
      <c r="E3" s="189"/>
      <c r="F3" s="189"/>
      <c r="G3" s="189"/>
      <c r="H3" s="131"/>
    </row>
    <row r="4" spans="1:9" ht="36" customHeight="1" x14ac:dyDescent="0.25">
      <c r="A4" s="205" t="s">
        <v>191</v>
      </c>
      <c r="B4" s="189"/>
      <c r="C4" s="189"/>
      <c r="D4" s="189"/>
      <c r="E4" s="189"/>
      <c r="F4" s="189"/>
      <c r="G4" s="189"/>
      <c r="H4" s="131"/>
    </row>
    <row r="5" spans="1:9" ht="18.75" x14ac:dyDescent="0.25">
      <c r="A5" s="21"/>
    </row>
    <row r="6" spans="1:9" ht="15.75" customHeight="1" x14ac:dyDescent="0.25">
      <c r="A6" s="185" t="s">
        <v>19</v>
      </c>
      <c r="B6" s="185" t="s">
        <v>47</v>
      </c>
      <c r="C6" s="185" t="s">
        <v>2</v>
      </c>
      <c r="D6" s="185" t="s">
        <v>48</v>
      </c>
      <c r="E6" s="185" t="s">
        <v>49</v>
      </c>
      <c r="F6" s="185"/>
      <c r="G6" s="185"/>
      <c r="H6" s="185"/>
      <c r="I6" s="141"/>
    </row>
    <row r="7" spans="1:9" x14ac:dyDescent="0.25">
      <c r="A7" s="185"/>
      <c r="B7" s="185"/>
      <c r="C7" s="185"/>
      <c r="D7" s="185"/>
      <c r="E7" s="2" t="s">
        <v>56</v>
      </c>
      <c r="F7" s="2" t="s">
        <v>59</v>
      </c>
      <c r="G7" s="2" t="s">
        <v>249</v>
      </c>
      <c r="H7" s="130" t="s">
        <v>262</v>
      </c>
    </row>
    <row r="8" spans="1:9" x14ac:dyDescent="0.25">
      <c r="A8" s="2">
        <v>1</v>
      </c>
      <c r="B8" s="2">
        <v>2</v>
      </c>
      <c r="C8" s="2">
        <v>3</v>
      </c>
      <c r="D8" s="2">
        <v>4</v>
      </c>
      <c r="E8" s="2">
        <v>6</v>
      </c>
      <c r="F8" s="2">
        <v>7</v>
      </c>
      <c r="G8" s="2">
        <v>8</v>
      </c>
      <c r="H8" s="130">
        <v>9</v>
      </c>
    </row>
    <row r="9" spans="1:9" ht="55.5" customHeight="1" x14ac:dyDescent="0.25">
      <c r="A9" s="206"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07"/>
      <c r="C9" s="207"/>
      <c r="D9" s="207"/>
      <c r="E9" s="207"/>
      <c r="F9" s="207"/>
      <c r="G9" s="207"/>
      <c r="H9" s="208"/>
    </row>
    <row r="10" spans="1:9" ht="38.25" customHeight="1" x14ac:dyDescent="0.25">
      <c r="A10" s="206"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07"/>
      <c r="C10" s="207"/>
      <c r="D10" s="207"/>
      <c r="E10" s="207"/>
      <c r="F10" s="207"/>
      <c r="G10" s="207"/>
      <c r="H10" s="208"/>
    </row>
    <row r="11" spans="1:9" ht="69" customHeight="1" x14ac:dyDescent="0.25">
      <c r="A11" s="2" t="s">
        <v>3</v>
      </c>
      <c r="B11" s="55" t="s">
        <v>90</v>
      </c>
      <c r="C11" s="2" t="s">
        <v>89</v>
      </c>
      <c r="D11" s="2" t="s">
        <v>146</v>
      </c>
      <c r="E11" s="5">
        <v>2</v>
      </c>
      <c r="F11" s="5">
        <v>2</v>
      </c>
      <c r="G11" s="5">
        <v>2</v>
      </c>
      <c r="H11" s="5">
        <v>2</v>
      </c>
    </row>
    <row r="12" spans="1:9" ht="60.75" customHeight="1" x14ac:dyDescent="0.25">
      <c r="A12" s="2" t="s">
        <v>66</v>
      </c>
      <c r="B12" s="55" t="s">
        <v>92</v>
      </c>
      <c r="C12" s="2" t="s">
        <v>145</v>
      </c>
      <c r="D12" s="2" t="s">
        <v>166</v>
      </c>
      <c r="E12" s="158" t="s">
        <v>248</v>
      </c>
      <c r="F12" s="158" t="s">
        <v>248</v>
      </c>
      <c r="G12" s="158" t="s">
        <v>248</v>
      </c>
      <c r="H12" s="158" t="s">
        <v>248</v>
      </c>
    </row>
    <row r="13" spans="1:9" ht="46.5" customHeight="1" x14ac:dyDescent="0.25">
      <c r="A13" s="2" t="s">
        <v>68</v>
      </c>
      <c r="B13" s="56" t="s">
        <v>93</v>
      </c>
      <c r="C13" s="2" t="s">
        <v>145</v>
      </c>
      <c r="D13" s="2" t="s">
        <v>166</v>
      </c>
      <c r="E13" s="158" t="s">
        <v>248</v>
      </c>
      <c r="F13" s="158" t="s">
        <v>248</v>
      </c>
      <c r="G13" s="158" t="s">
        <v>248</v>
      </c>
      <c r="H13" s="158" t="s">
        <v>248</v>
      </c>
    </row>
    <row r="14" spans="1:9" ht="45.75" customHeight="1" x14ac:dyDescent="0.25">
      <c r="A14" s="57" t="s">
        <v>69</v>
      </c>
      <c r="B14" s="55" t="s">
        <v>94</v>
      </c>
      <c r="C14" s="58" t="s">
        <v>102</v>
      </c>
      <c r="D14" s="2" t="s">
        <v>166</v>
      </c>
      <c r="E14" s="59">
        <v>5</v>
      </c>
      <c r="F14" s="161">
        <v>5</v>
      </c>
      <c r="G14" s="161">
        <v>5</v>
      </c>
      <c r="H14" s="161">
        <v>5</v>
      </c>
    </row>
    <row r="15" spans="1:9" ht="18.75" x14ac:dyDescent="0.25">
      <c r="A15" s="21"/>
    </row>
    <row r="16" spans="1:9" ht="18.75" x14ac:dyDescent="0.25">
      <c r="A16" s="21"/>
    </row>
    <row r="19" spans="1:8" x14ac:dyDescent="0.25">
      <c r="A19" s="199" t="s">
        <v>226</v>
      </c>
      <c r="B19" s="199"/>
      <c r="C19" s="199"/>
      <c r="D19" s="199"/>
      <c r="E19" s="199"/>
      <c r="F19" s="199"/>
    </row>
    <row r="20" spans="1:8" x14ac:dyDescent="0.25">
      <c r="A20" s="199"/>
      <c r="B20" s="199"/>
      <c r="C20" s="199"/>
      <c r="D20" s="199"/>
      <c r="E20" s="199"/>
      <c r="F20" s="199"/>
    </row>
    <row r="21" spans="1:8" x14ac:dyDescent="0.25">
      <c r="A21" s="199"/>
      <c r="B21" s="199"/>
      <c r="C21" s="199"/>
      <c r="D21" s="199"/>
      <c r="E21" s="199"/>
      <c r="F21" s="199"/>
      <c r="G21" s="140"/>
      <c r="H21" s="140"/>
    </row>
    <row r="22" spans="1:8" x14ac:dyDescent="0.25">
      <c r="A22" s="199"/>
      <c r="B22" s="199"/>
      <c r="C22" s="199"/>
      <c r="D22" s="199"/>
      <c r="E22" s="199"/>
      <c r="F22" s="199"/>
    </row>
    <row r="23" spans="1:8" x14ac:dyDescent="0.25">
      <c r="A23" s="199"/>
      <c r="B23" s="199"/>
      <c r="C23" s="199"/>
      <c r="D23" s="199"/>
      <c r="E23" s="199"/>
      <c r="F23" s="199"/>
    </row>
    <row r="24" spans="1:8" x14ac:dyDescent="0.25">
      <c r="A24" s="199"/>
      <c r="B24" s="199"/>
      <c r="C24" s="199"/>
      <c r="D24" s="199"/>
      <c r="E24" s="199"/>
      <c r="F24" s="199"/>
    </row>
    <row r="25" spans="1:8" x14ac:dyDescent="0.25">
      <c r="A25" s="199"/>
      <c r="B25" s="199"/>
      <c r="C25" s="199"/>
      <c r="D25" s="199"/>
      <c r="E25" s="199"/>
      <c r="F25" s="199"/>
    </row>
    <row r="26" spans="1:8" x14ac:dyDescent="0.25">
      <c r="A26" s="199"/>
      <c r="B26" s="199"/>
      <c r="C26" s="199"/>
      <c r="D26" s="199"/>
      <c r="E26" s="199"/>
      <c r="F26" s="199"/>
    </row>
    <row r="27" spans="1:8" x14ac:dyDescent="0.25">
      <c r="A27" s="199"/>
      <c r="B27" s="199"/>
      <c r="C27" s="199"/>
      <c r="D27" s="199"/>
      <c r="E27" s="199"/>
      <c r="F27" s="199"/>
    </row>
    <row r="28" spans="1:8" x14ac:dyDescent="0.25">
      <c r="A28" s="199"/>
      <c r="B28" s="199"/>
      <c r="C28" s="199"/>
      <c r="D28" s="199"/>
      <c r="E28" s="199"/>
      <c r="F28" s="199"/>
    </row>
    <row r="29" spans="1:8" x14ac:dyDescent="0.25">
      <c r="A29" s="199"/>
      <c r="B29" s="199"/>
      <c r="C29" s="199"/>
      <c r="D29" s="199"/>
      <c r="E29" s="199"/>
      <c r="F29" s="199"/>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8"/>
  <sheetViews>
    <sheetView view="pageBreakPreview" zoomScaleNormal="100" zoomScaleSheetLayoutView="100" workbookViewId="0">
      <selection activeCell="F16" sqref="F16"/>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3.625" style="20" customWidth="1"/>
    <col min="6" max="8" width="12" style="20" customWidth="1"/>
    <col min="9" max="16384" width="9" style="20"/>
  </cols>
  <sheetData>
    <row r="1" spans="1:8" ht="64.5" customHeight="1" x14ac:dyDescent="0.25">
      <c r="E1" s="184" t="s">
        <v>192</v>
      </c>
      <c r="F1" s="184"/>
      <c r="G1" s="184"/>
      <c r="H1" s="184"/>
    </row>
    <row r="2" spans="1:8" ht="18.75" x14ac:dyDescent="0.25">
      <c r="A2" s="21"/>
    </row>
    <row r="3" spans="1:8" ht="18.75" x14ac:dyDescent="0.25">
      <c r="A3" s="21"/>
    </row>
    <row r="4" spans="1:8" ht="18.75" x14ac:dyDescent="0.25">
      <c r="A4" s="189" t="s">
        <v>1</v>
      </c>
      <c r="B4" s="189"/>
      <c r="C4" s="189"/>
      <c r="D4" s="189"/>
      <c r="E4" s="189"/>
      <c r="F4" s="189"/>
      <c r="G4" s="189"/>
      <c r="H4" s="189"/>
    </row>
    <row r="5" spans="1:8" ht="48" customHeight="1" x14ac:dyDescent="0.25">
      <c r="A5" s="205" t="s">
        <v>193</v>
      </c>
      <c r="B5" s="189"/>
      <c r="C5" s="189"/>
      <c r="D5" s="189"/>
      <c r="E5" s="189"/>
      <c r="F5" s="189"/>
      <c r="G5" s="189"/>
      <c r="H5" s="189"/>
    </row>
    <row r="6" spans="1:8" ht="18.75" x14ac:dyDescent="0.25">
      <c r="A6" s="21"/>
    </row>
    <row r="7" spans="1:8" x14ac:dyDescent="0.25">
      <c r="A7" s="185" t="s">
        <v>19</v>
      </c>
      <c r="B7" s="185" t="s">
        <v>47</v>
      </c>
      <c r="C7" s="185" t="s">
        <v>2</v>
      </c>
      <c r="D7" s="185" t="s">
        <v>48</v>
      </c>
      <c r="E7" s="185" t="s">
        <v>49</v>
      </c>
      <c r="F7" s="185"/>
      <c r="G7" s="185"/>
      <c r="H7" s="185"/>
    </row>
    <row r="8" spans="1:8" x14ac:dyDescent="0.25">
      <c r="A8" s="185"/>
      <c r="B8" s="185"/>
      <c r="C8" s="185"/>
      <c r="D8" s="185"/>
      <c r="E8" s="54" t="s">
        <v>56</v>
      </c>
      <c r="F8" s="2" t="s">
        <v>59</v>
      </c>
      <c r="G8" s="2" t="s">
        <v>249</v>
      </c>
      <c r="H8" s="130" t="s">
        <v>262</v>
      </c>
    </row>
    <row r="9" spans="1:8" x14ac:dyDescent="0.25">
      <c r="A9" s="2">
        <v>1</v>
      </c>
      <c r="B9" s="2">
        <v>2</v>
      </c>
      <c r="C9" s="2">
        <v>3</v>
      </c>
      <c r="D9" s="2">
        <v>4</v>
      </c>
      <c r="E9" s="2">
        <v>5</v>
      </c>
      <c r="F9" s="2">
        <v>6</v>
      </c>
      <c r="G9" s="2">
        <v>7</v>
      </c>
      <c r="H9" s="2">
        <v>8</v>
      </c>
    </row>
    <row r="10" spans="1:8" x14ac:dyDescent="0.25">
      <c r="A10" s="209"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10"/>
      <c r="C10" s="210"/>
      <c r="D10" s="210"/>
      <c r="E10" s="210"/>
      <c r="F10" s="210"/>
      <c r="G10" s="210"/>
      <c r="H10" s="211"/>
    </row>
    <row r="11" spans="1:8" ht="42.75" customHeight="1" x14ac:dyDescent="0.25">
      <c r="A11" s="209"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10"/>
      <c r="C11" s="210"/>
      <c r="D11" s="210"/>
      <c r="E11" s="210"/>
      <c r="F11" s="210"/>
      <c r="G11" s="210"/>
      <c r="H11" s="211"/>
    </row>
    <row r="12" spans="1:8" ht="80.25" customHeight="1" x14ac:dyDescent="0.25">
      <c r="A12" s="2" t="s">
        <v>3</v>
      </c>
      <c r="B12" s="60" t="s">
        <v>95</v>
      </c>
      <c r="C12" s="2" t="s">
        <v>142</v>
      </c>
      <c r="D12" s="2" t="s">
        <v>65</v>
      </c>
      <c r="E12" s="4" t="s">
        <v>101</v>
      </c>
      <c r="F12" s="4" t="s">
        <v>101</v>
      </c>
      <c r="G12" s="4" t="s">
        <v>101</v>
      </c>
      <c r="H12" s="4" t="s">
        <v>101</v>
      </c>
    </row>
    <row r="13" spans="1:8" ht="80.25" customHeight="1" x14ac:dyDescent="0.25">
      <c r="A13" s="2" t="s">
        <v>66</v>
      </c>
      <c r="B13" s="60" t="s">
        <v>242</v>
      </c>
      <c r="C13" s="2" t="s">
        <v>142</v>
      </c>
      <c r="D13" s="2" t="s">
        <v>65</v>
      </c>
      <c r="E13" s="159"/>
      <c r="F13" s="4"/>
      <c r="G13" s="4"/>
      <c r="H13" s="4"/>
    </row>
    <row r="14" spans="1:8" x14ac:dyDescent="0.25">
      <c r="A14" s="2"/>
      <c r="B14" s="10"/>
      <c r="C14" s="2"/>
      <c r="D14" s="2"/>
      <c r="E14" s="3"/>
      <c r="F14" s="3"/>
      <c r="G14" s="3"/>
      <c r="H14" s="3"/>
    </row>
    <row r="15" spans="1:8" ht="18.75" x14ac:dyDescent="0.25">
      <c r="A15" s="21"/>
    </row>
    <row r="18" spans="5:5" x14ac:dyDescent="0.25">
      <c r="E18" s="61"/>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34"/>
  <sheetViews>
    <sheetView view="pageBreakPreview" topLeftCell="A19" zoomScale="115" zoomScaleNormal="85" zoomScaleSheetLayoutView="115" workbookViewId="0">
      <selection activeCell="K31" sqref="K31"/>
    </sheetView>
  </sheetViews>
  <sheetFormatPr defaultRowHeight="15.75" x14ac:dyDescent="0.25"/>
  <cols>
    <col min="1" max="1" width="4.875" style="19" customWidth="1"/>
    <col min="2" max="2" width="15.75" style="20" customWidth="1"/>
    <col min="3" max="3" width="17.375" style="20" customWidth="1"/>
    <col min="4" max="4" width="24.5" style="20" customWidth="1"/>
    <col min="5" max="5" width="9" style="19"/>
    <col min="6" max="7" width="9" style="20"/>
    <col min="8" max="8" width="8.875" style="20" customWidth="1"/>
    <col min="9" max="9" width="10" style="20" hidden="1" customWidth="1"/>
    <col min="10" max="10" width="13.875" style="20" customWidth="1"/>
    <col min="11" max="12" width="12.25" style="20" customWidth="1"/>
    <col min="13" max="13" width="14.25" style="20" customWidth="1"/>
    <col min="14" max="15" width="10.875" style="20" bestFit="1" customWidth="1"/>
    <col min="16" max="16384" width="9" style="20"/>
  </cols>
  <sheetData>
    <row r="1" spans="1:15" ht="15.75" customHeight="1" x14ac:dyDescent="0.25">
      <c r="I1" s="183" t="s">
        <v>209</v>
      </c>
      <c r="J1" s="183"/>
      <c r="K1" s="183"/>
      <c r="L1" s="183"/>
      <c r="M1" s="183"/>
    </row>
    <row r="2" spans="1:15" ht="73.5" customHeight="1" x14ac:dyDescent="0.25">
      <c r="I2" s="184" t="s">
        <v>188</v>
      </c>
      <c r="J2" s="184"/>
      <c r="K2" s="184"/>
      <c r="L2" s="184"/>
      <c r="M2" s="184"/>
    </row>
    <row r="3" spans="1:15" ht="18.75" x14ac:dyDescent="0.25">
      <c r="A3" s="21"/>
    </row>
    <row r="4" spans="1:15" ht="18.75" x14ac:dyDescent="0.25">
      <c r="A4" s="21"/>
    </row>
    <row r="5" spans="1:15" ht="18.75" x14ac:dyDescent="0.25">
      <c r="A5" s="189" t="s">
        <v>0</v>
      </c>
      <c r="B5" s="189"/>
      <c r="C5" s="189"/>
      <c r="D5" s="189"/>
      <c r="E5" s="189"/>
      <c r="F5" s="189"/>
      <c r="G5" s="189"/>
      <c r="H5" s="189"/>
      <c r="I5" s="189"/>
      <c r="J5" s="189"/>
      <c r="K5" s="189"/>
      <c r="L5" s="189"/>
      <c r="M5" s="189"/>
    </row>
    <row r="6" spans="1:15" ht="18.75" x14ac:dyDescent="0.25">
      <c r="A6" s="189" t="s">
        <v>80</v>
      </c>
      <c r="B6" s="189"/>
      <c r="C6" s="189"/>
      <c r="D6" s="189"/>
      <c r="E6" s="189"/>
      <c r="F6" s="189"/>
      <c r="G6" s="189"/>
      <c r="H6" s="189"/>
      <c r="I6" s="189"/>
      <c r="J6" s="189"/>
      <c r="K6" s="189"/>
      <c r="L6" s="189"/>
      <c r="M6" s="189"/>
    </row>
    <row r="7" spans="1:15" ht="18.75" x14ac:dyDescent="0.25">
      <c r="A7" s="189" t="s">
        <v>81</v>
      </c>
      <c r="B7" s="189"/>
      <c r="C7" s="189"/>
      <c r="D7" s="189"/>
      <c r="E7" s="189"/>
      <c r="F7" s="189"/>
      <c r="G7" s="189"/>
      <c r="H7" s="189"/>
      <c r="I7" s="189"/>
      <c r="J7" s="189"/>
      <c r="K7" s="189"/>
      <c r="L7" s="189"/>
      <c r="M7" s="189"/>
    </row>
    <row r="8" spans="1:15" ht="18.75" x14ac:dyDescent="0.25">
      <c r="A8" s="189" t="s">
        <v>37</v>
      </c>
      <c r="B8" s="189"/>
      <c r="C8" s="189"/>
      <c r="D8" s="189"/>
      <c r="E8" s="189"/>
      <c r="F8" s="189"/>
      <c r="G8" s="189"/>
      <c r="H8" s="189"/>
      <c r="I8" s="189"/>
      <c r="J8" s="189"/>
      <c r="K8" s="189"/>
      <c r="L8" s="189"/>
      <c r="M8" s="189"/>
    </row>
    <row r="9" spans="1:15" ht="18.75" x14ac:dyDescent="0.25">
      <c r="A9" s="21"/>
    </row>
    <row r="10" spans="1:15" ht="18.75" x14ac:dyDescent="0.25">
      <c r="M10" s="34" t="s">
        <v>20</v>
      </c>
    </row>
    <row r="11" spans="1:15" ht="60" customHeight="1" x14ac:dyDescent="0.25">
      <c r="A11" s="185" t="s">
        <v>19</v>
      </c>
      <c r="B11" s="185" t="s">
        <v>34</v>
      </c>
      <c r="C11" s="185" t="s">
        <v>35</v>
      </c>
      <c r="D11" s="185" t="s">
        <v>23</v>
      </c>
      <c r="E11" s="185" t="s">
        <v>24</v>
      </c>
      <c r="F11" s="185"/>
      <c r="G11" s="185"/>
      <c r="H11" s="185"/>
      <c r="I11" s="2" t="s">
        <v>54</v>
      </c>
      <c r="J11" s="160" t="s">
        <v>59</v>
      </c>
      <c r="K11" s="160" t="s">
        <v>249</v>
      </c>
      <c r="L11" s="130" t="s">
        <v>262</v>
      </c>
      <c r="M11" s="185" t="s">
        <v>25</v>
      </c>
    </row>
    <row r="12" spans="1:15" ht="49.5" customHeight="1" x14ac:dyDescent="0.25">
      <c r="A12" s="185"/>
      <c r="B12" s="185"/>
      <c r="C12" s="185"/>
      <c r="D12" s="185"/>
      <c r="E12" s="2" t="s">
        <v>26</v>
      </c>
      <c r="F12" s="2" t="s">
        <v>27</v>
      </c>
      <c r="G12" s="2" t="s">
        <v>28</v>
      </c>
      <c r="H12" s="2" t="s">
        <v>29</v>
      </c>
      <c r="I12" s="2" t="s">
        <v>30</v>
      </c>
      <c r="J12" s="2" t="s">
        <v>30</v>
      </c>
      <c r="K12" s="2" t="s">
        <v>30</v>
      </c>
      <c r="L12" s="130" t="s">
        <v>30</v>
      </c>
      <c r="M12" s="185"/>
    </row>
    <row r="13" spans="1:15" x14ac:dyDescent="0.25">
      <c r="A13" s="2">
        <v>1</v>
      </c>
      <c r="B13" s="2">
        <v>2</v>
      </c>
      <c r="C13" s="2">
        <v>3</v>
      </c>
      <c r="D13" s="2">
        <v>4</v>
      </c>
      <c r="E13" s="2">
        <v>5</v>
      </c>
      <c r="F13" s="2">
        <v>6</v>
      </c>
      <c r="G13" s="2">
        <v>7</v>
      </c>
      <c r="H13" s="2">
        <v>8</v>
      </c>
      <c r="I13" s="2">
        <v>9</v>
      </c>
      <c r="J13" s="2">
        <v>10</v>
      </c>
      <c r="K13" s="2">
        <v>11</v>
      </c>
      <c r="L13" s="130">
        <v>12</v>
      </c>
      <c r="M13" s="2">
        <v>13</v>
      </c>
    </row>
    <row r="14" spans="1:15" s="64" customFormat="1" ht="78.75" x14ac:dyDescent="0.25">
      <c r="A14" s="212">
        <v>1</v>
      </c>
      <c r="B14" s="213" t="s">
        <v>40</v>
      </c>
      <c r="C14" s="213" t="s">
        <v>103</v>
      </c>
      <c r="D14" s="62" t="s">
        <v>79</v>
      </c>
      <c r="E14" s="9" t="s">
        <v>31</v>
      </c>
      <c r="F14" s="9" t="s">
        <v>31</v>
      </c>
      <c r="G14" s="9" t="s">
        <v>31</v>
      </c>
      <c r="H14" s="7" t="s">
        <v>31</v>
      </c>
      <c r="I14" s="8">
        <f>I16+I17</f>
        <v>80101.874000000011</v>
      </c>
      <c r="J14" s="35">
        <f>J16+J17</f>
        <v>105907.08700000001</v>
      </c>
      <c r="K14" s="35">
        <f>K16+K17</f>
        <v>84318.462</v>
      </c>
      <c r="L14" s="35">
        <f>L16+L17</f>
        <v>81817.661999999997</v>
      </c>
      <c r="M14" s="35">
        <f>M16+M17</f>
        <v>272043.21100000001</v>
      </c>
      <c r="N14" s="63">
        <f>I14-73394.838</f>
        <v>6707.0360000000073</v>
      </c>
      <c r="O14" s="63"/>
    </row>
    <row r="15" spans="1:15" s="64" customFormat="1" x14ac:dyDescent="0.25">
      <c r="A15" s="212"/>
      <c r="B15" s="213"/>
      <c r="C15" s="213"/>
      <c r="D15" s="62" t="s">
        <v>32</v>
      </c>
      <c r="E15" s="9"/>
      <c r="F15" s="9" t="s">
        <v>31</v>
      </c>
      <c r="G15" s="9" t="s">
        <v>31</v>
      </c>
      <c r="H15" s="7" t="s">
        <v>31</v>
      </c>
      <c r="I15" s="8"/>
      <c r="J15" s="8"/>
      <c r="K15" s="8"/>
      <c r="L15" s="8"/>
      <c r="M15" s="8"/>
    </row>
    <row r="16" spans="1:15" s="64" customFormat="1" ht="31.5" x14ac:dyDescent="0.25">
      <c r="A16" s="212"/>
      <c r="B16" s="213"/>
      <c r="C16" s="213"/>
      <c r="D16" s="62" t="s">
        <v>63</v>
      </c>
      <c r="E16" s="9">
        <v>241</v>
      </c>
      <c r="F16" s="9" t="s">
        <v>31</v>
      </c>
      <c r="G16" s="9" t="s">
        <v>31</v>
      </c>
      <c r="H16" s="7" t="s">
        <v>31</v>
      </c>
      <c r="I16" s="8">
        <f>I25</f>
        <v>2007.0360000000001</v>
      </c>
      <c r="J16" s="8">
        <f>J25</f>
        <v>1124.2650000000001</v>
      </c>
      <c r="K16" s="8">
        <f>K25</f>
        <v>1124.2650000000001</v>
      </c>
      <c r="L16" s="8">
        <f>L25</f>
        <v>1124.2650000000001</v>
      </c>
      <c r="M16" s="8">
        <f>M25</f>
        <v>3372.7950000000001</v>
      </c>
      <c r="O16" s="63"/>
    </row>
    <row r="17" spans="1:19" s="64" customFormat="1" ht="63" x14ac:dyDescent="0.25">
      <c r="A17" s="212"/>
      <c r="B17" s="213"/>
      <c r="C17" s="213"/>
      <c r="D17" s="62" t="s">
        <v>74</v>
      </c>
      <c r="E17" s="9">
        <v>242</v>
      </c>
      <c r="F17" s="9" t="s">
        <v>31</v>
      </c>
      <c r="G17" s="9" t="s">
        <v>31</v>
      </c>
      <c r="H17" s="7" t="s">
        <v>31</v>
      </c>
      <c r="I17" s="8">
        <f>I18+I24+I26+I29</f>
        <v>78094.838000000003</v>
      </c>
      <c r="J17" s="8">
        <f>J18+J24+J26+J29+J34</f>
        <v>104782.82200000001</v>
      </c>
      <c r="K17" s="8">
        <f t="shared" ref="K17:L17" si="0">K18+K24+K26+K29+K34</f>
        <v>83194.197</v>
      </c>
      <c r="L17" s="8">
        <f t="shared" si="0"/>
        <v>80693.396999999997</v>
      </c>
      <c r="M17" s="8">
        <f>SUM(J17:L17)</f>
        <v>268670.41600000003</v>
      </c>
      <c r="N17" s="63"/>
      <c r="O17" s="63"/>
    </row>
    <row r="18" spans="1:19" s="64" customFormat="1" ht="94.5" x14ac:dyDescent="0.25">
      <c r="A18" s="212" t="s">
        <v>3</v>
      </c>
      <c r="B18" s="213" t="s">
        <v>15</v>
      </c>
      <c r="C18" s="213" t="s">
        <v>104</v>
      </c>
      <c r="D18" s="62" t="s">
        <v>36</v>
      </c>
      <c r="E18" s="9"/>
      <c r="F18" s="9" t="s">
        <v>31</v>
      </c>
      <c r="G18" s="9" t="s">
        <v>31</v>
      </c>
      <c r="H18" s="7" t="s">
        <v>31</v>
      </c>
      <c r="I18" s="8">
        <f>I20</f>
        <v>29876.628000000001</v>
      </c>
      <c r="J18" s="35">
        <f>J20</f>
        <v>29877.391</v>
      </c>
      <c r="K18" s="35">
        <f>K20</f>
        <v>11532.391</v>
      </c>
      <c r="L18" s="35">
        <f>L20</f>
        <v>11532.391</v>
      </c>
      <c r="M18" s="35">
        <f>J18+K18+L18</f>
        <v>52942.172999999995</v>
      </c>
    </row>
    <row r="19" spans="1:19" s="64" customFormat="1" x14ac:dyDescent="0.25">
      <c r="A19" s="212"/>
      <c r="B19" s="213"/>
      <c r="C19" s="213"/>
      <c r="D19" s="62" t="s">
        <v>32</v>
      </c>
      <c r="E19" s="9"/>
      <c r="F19" s="9" t="s">
        <v>31</v>
      </c>
      <c r="G19" s="9" t="s">
        <v>31</v>
      </c>
      <c r="H19" s="7" t="s">
        <v>31</v>
      </c>
      <c r="I19" s="8"/>
      <c r="J19" s="8"/>
      <c r="K19" s="8"/>
      <c r="L19" s="8"/>
      <c r="M19" s="8"/>
    </row>
    <row r="20" spans="1:19" s="64" customFormat="1" ht="63" x14ac:dyDescent="0.25">
      <c r="A20" s="212"/>
      <c r="B20" s="213"/>
      <c r="C20" s="213"/>
      <c r="D20" s="62" t="s">
        <v>74</v>
      </c>
      <c r="E20" s="9">
        <f>E17</f>
        <v>242</v>
      </c>
      <c r="F20" s="9" t="s">
        <v>31</v>
      </c>
      <c r="G20" s="9" t="s">
        <v>31</v>
      </c>
      <c r="H20" s="7" t="s">
        <v>31</v>
      </c>
      <c r="I20" s="65">
        <f>28876.128+1500-499.5</f>
        <v>29876.628000000001</v>
      </c>
      <c r="J20" s="8">
        <f>'пр 7 к МП'!I22</f>
        <v>29877.391</v>
      </c>
      <c r="K20" s="8">
        <f>'пр 7 к МП'!J22</f>
        <v>11532.391</v>
      </c>
      <c r="L20" s="8">
        <f>'пр 7 к МП'!K22</f>
        <v>11532.391</v>
      </c>
      <c r="M20" s="8">
        <f>SUM(J20:L20)</f>
        <v>52942.172999999995</v>
      </c>
    </row>
    <row r="21" spans="1:19" s="64" customFormat="1" x14ac:dyDescent="0.25">
      <c r="A21" s="212"/>
      <c r="B21" s="213"/>
      <c r="C21" s="213"/>
      <c r="D21" s="62"/>
      <c r="E21" s="9"/>
      <c r="F21" s="9" t="s">
        <v>31</v>
      </c>
      <c r="G21" s="9" t="s">
        <v>31</v>
      </c>
      <c r="H21" s="7" t="s">
        <v>31</v>
      </c>
      <c r="I21" s="8"/>
      <c r="J21" s="8"/>
      <c r="K21" s="8"/>
      <c r="L21" s="8"/>
      <c r="M21" s="8"/>
    </row>
    <row r="22" spans="1:19" s="64" customFormat="1" ht="31.5" x14ac:dyDescent="0.25">
      <c r="A22" s="212" t="s">
        <v>66</v>
      </c>
      <c r="B22" s="213" t="s">
        <v>71</v>
      </c>
      <c r="C22" s="213" t="s">
        <v>105</v>
      </c>
      <c r="D22" s="62" t="s">
        <v>33</v>
      </c>
      <c r="E22" s="9"/>
      <c r="F22" s="9" t="s">
        <v>31</v>
      </c>
      <c r="G22" s="9" t="s">
        <v>31</v>
      </c>
      <c r="H22" s="7" t="s">
        <v>31</v>
      </c>
      <c r="I22" s="8">
        <f>I24+I25</f>
        <v>2358.2910000000002</v>
      </c>
      <c r="J22" s="35">
        <f>J24+J25</f>
        <v>1475.52</v>
      </c>
      <c r="K22" s="35">
        <f>K24+K25</f>
        <v>1475.52</v>
      </c>
      <c r="L22" s="35">
        <f>L24+L25</f>
        <v>1475.52</v>
      </c>
      <c r="M22" s="35">
        <f>SUM(J22:L22)</f>
        <v>4426.5599999999995</v>
      </c>
    </row>
    <row r="23" spans="1:19" s="64" customFormat="1" x14ac:dyDescent="0.25">
      <c r="A23" s="212"/>
      <c r="B23" s="213"/>
      <c r="C23" s="213"/>
      <c r="D23" s="62" t="s">
        <v>32</v>
      </c>
      <c r="E23" s="9"/>
      <c r="F23" s="9" t="s">
        <v>31</v>
      </c>
      <c r="G23" s="9" t="s">
        <v>31</v>
      </c>
      <c r="H23" s="7" t="s">
        <v>31</v>
      </c>
      <c r="I23" s="8"/>
      <c r="J23" s="66"/>
      <c r="K23" s="8"/>
      <c r="L23" s="8"/>
      <c r="M23" s="8"/>
    </row>
    <row r="24" spans="1:19" s="64" customFormat="1" ht="63" x14ac:dyDescent="0.25">
      <c r="A24" s="212"/>
      <c r="B24" s="213"/>
      <c r="C24" s="213"/>
      <c r="D24" s="62" t="s">
        <v>74</v>
      </c>
      <c r="E24" s="9">
        <v>242</v>
      </c>
      <c r="F24" s="9"/>
      <c r="G24" s="9"/>
      <c r="H24" s="7"/>
      <c r="I24" s="67">
        <v>351.255</v>
      </c>
      <c r="J24" s="67">
        <v>351.255</v>
      </c>
      <c r="K24" s="67">
        <v>351.255</v>
      </c>
      <c r="L24" s="67">
        <v>351.255</v>
      </c>
      <c r="M24" s="68">
        <f>J24+K24+L24</f>
        <v>1053.7649999999999</v>
      </c>
    </row>
    <row r="25" spans="1:19" s="64" customFormat="1" ht="31.5" x14ac:dyDescent="0.25">
      <c r="A25" s="212"/>
      <c r="B25" s="213"/>
      <c r="C25" s="213"/>
      <c r="D25" s="62" t="s">
        <v>63</v>
      </c>
      <c r="E25" s="9">
        <f>E16</f>
        <v>241</v>
      </c>
      <c r="F25" s="9" t="s">
        <v>31</v>
      </c>
      <c r="G25" s="9" t="s">
        <v>31</v>
      </c>
      <c r="H25" s="7" t="s">
        <v>31</v>
      </c>
      <c r="I25" s="67">
        <v>2007.0360000000001</v>
      </c>
      <c r="J25" s="67">
        <v>1124.2650000000001</v>
      </c>
      <c r="K25" s="67">
        <v>1124.2650000000001</v>
      </c>
      <c r="L25" s="67">
        <v>1124.2650000000001</v>
      </c>
      <c r="M25" s="68">
        <f>J25+K25+L25</f>
        <v>3372.7950000000001</v>
      </c>
    </row>
    <row r="26" spans="1:19" s="64" customFormat="1" ht="31.5" customHeight="1" x14ac:dyDescent="0.25">
      <c r="A26" s="212" t="s">
        <v>68</v>
      </c>
      <c r="B26" s="213" t="s">
        <v>72</v>
      </c>
      <c r="C26" s="213" t="s">
        <v>97</v>
      </c>
      <c r="D26" s="62" t="s">
        <v>33</v>
      </c>
      <c r="E26" s="9"/>
      <c r="F26" s="9" t="s">
        <v>31</v>
      </c>
      <c r="G26" s="9" t="s">
        <v>31</v>
      </c>
      <c r="H26" s="7" t="s">
        <v>31</v>
      </c>
      <c r="I26" s="8">
        <f>I28</f>
        <v>400</v>
      </c>
      <c r="J26" s="35">
        <f>J28</f>
        <v>400</v>
      </c>
      <c r="K26" s="35">
        <f t="shared" ref="K26:L26" si="1">K28</f>
        <v>400</v>
      </c>
      <c r="L26" s="35">
        <f t="shared" si="1"/>
        <v>400</v>
      </c>
      <c r="M26" s="35">
        <f>SUM(J26:L26)</f>
        <v>1200</v>
      </c>
    </row>
    <row r="27" spans="1:19" s="64" customFormat="1" x14ac:dyDescent="0.25">
      <c r="A27" s="212"/>
      <c r="B27" s="213"/>
      <c r="C27" s="213"/>
      <c r="D27" s="62" t="s">
        <v>32</v>
      </c>
      <c r="E27" s="9"/>
      <c r="F27" s="9" t="s">
        <v>31</v>
      </c>
      <c r="G27" s="9" t="s">
        <v>31</v>
      </c>
      <c r="H27" s="7" t="s">
        <v>31</v>
      </c>
      <c r="I27" s="8"/>
      <c r="J27" s="8"/>
      <c r="K27" s="8"/>
      <c r="L27" s="8"/>
      <c r="M27" s="8">
        <f t="shared" ref="M27" si="2">SUM(I27:K27)</f>
        <v>0</v>
      </c>
    </row>
    <row r="28" spans="1:19" s="64" customFormat="1" ht="63" x14ac:dyDescent="0.25">
      <c r="A28" s="212"/>
      <c r="B28" s="213"/>
      <c r="C28" s="213"/>
      <c r="D28" s="62" t="s">
        <v>74</v>
      </c>
      <c r="E28" s="9">
        <v>242</v>
      </c>
      <c r="F28" s="9" t="s">
        <v>31</v>
      </c>
      <c r="G28" s="9" t="s">
        <v>31</v>
      </c>
      <c r="H28" s="7" t="s">
        <v>31</v>
      </c>
      <c r="I28" s="8">
        <v>400</v>
      </c>
      <c r="J28" s="8">
        <v>400</v>
      </c>
      <c r="K28" s="8">
        <v>400</v>
      </c>
      <c r="L28" s="8">
        <v>400</v>
      </c>
      <c r="M28" s="8">
        <f>J28+K28+L28</f>
        <v>1200</v>
      </c>
    </row>
    <row r="29" spans="1:19" s="71" customFormat="1" ht="31.5" customHeight="1" x14ac:dyDescent="0.25">
      <c r="A29" s="69" t="s">
        <v>68</v>
      </c>
      <c r="B29" s="70" t="s">
        <v>73</v>
      </c>
      <c r="C29" s="70" t="s">
        <v>106</v>
      </c>
      <c r="D29" s="62" t="s">
        <v>33</v>
      </c>
      <c r="E29" s="9"/>
      <c r="F29" s="9" t="s">
        <v>31</v>
      </c>
      <c r="G29" s="9" t="s">
        <v>31</v>
      </c>
      <c r="H29" s="7" t="s">
        <v>31</v>
      </c>
      <c r="I29" s="8">
        <f>I31</f>
        <v>47466.955000000002</v>
      </c>
      <c r="J29" s="35">
        <f>J31</f>
        <v>73610.551000000007</v>
      </c>
      <c r="K29" s="35">
        <f>K31</f>
        <v>70410.551000000007</v>
      </c>
      <c r="L29" s="35">
        <f>L31</f>
        <v>67909.751000000004</v>
      </c>
      <c r="M29" s="35">
        <f>J29+K29+L29</f>
        <v>211930.853</v>
      </c>
      <c r="S29" s="72"/>
    </row>
    <row r="30" spans="1:19" s="71" customFormat="1" ht="60.75" customHeight="1" x14ac:dyDescent="0.25">
      <c r="A30" s="69"/>
      <c r="B30" s="70"/>
      <c r="C30" s="70"/>
      <c r="D30" s="62" t="s">
        <v>32</v>
      </c>
      <c r="E30" s="9"/>
      <c r="F30" s="9" t="s">
        <v>31</v>
      </c>
      <c r="G30" s="9" t="s">
        <v>31</v>
      </c>
      <c r="H30" s="7" t="s">
        <v>31</v>
      </c>
      <c r="I30" s="8"/>
      <c r="J30" s="8"/>
      <c r="K30" s="8"/>
      <c r="L30" s="8"/>
      <c r="M30" s="8"/>
    </row>
    <row r="31" spans="1:19" s="64" customFormat="1" ht="63" x14ac:dyDescent="0.25">
      <c r="A31" s="69"/>
      <c r="B31" s="70"/>
      <c r="C31" s="70"/>
      <c r="D31" s="62" t="s">
        <v>74</v>
      </c>
      <c r="E31" s="9">
        <v>242</v>
      </c>
      <c r="F31" s="9" t="s">
        <v>31</v>
      </c>
      <c r="G31" s="9" t="s">
        <v>31</v>
      </c>
      <c r="H31" s="7" t="s">
        <v>31</v>
      </c>
      <c r="I31" s="8">
        <f>46967.455+499.5</f>
        <v>47466.955000000002</v>
      </c>
      <c r="J31" s="8">
        <f>'пр 7 к МП'!I43</f>
        <v>73610.551000000007</v>
      </c>
      <c r="K31" s="8">
        <f>'пр 7 к МП'!J43</f>
        <v>70410.551000000007</v>
      </c>
      <c r="L31" s="8">
        <f>'пр 7 к МП'!K43</f>
        <v>67909.751000000004</v>
      </c>
      <c r="M31" s="8">
        <f>J31+K31+L31</f>
        <v>211930.853</v>
      </c>
    </row>
    <row r="32" spans="1:19" s="64" customFormat="1" ht="31.5" x14ac:dyDescent="0.25">
      <c r="A32" s="175" t="s">
        <v>69</v>
      </c>
      <c r="B32" s="176" t="s">
        <v>264</v>
      </c>
      <c r="C32" s="176" t="s">
        <v>263</v>
      </c>
      <c r="D32" s="62" t="s">
        <v>33</v>
      </c>
      <c r="E32" s="9"/>
      <c r="F32" s="9" t="s">
        <v>31</v>
      </c>
      <c r="G32" s="9" t="s">
        <v>31</v>
      </c>
      <c r="H32" s="7" t="s">
        <v>31</v>
      </c>
      <c r="I32" s="8">
        <f>I34</f>
        <v>47466.955000000002</v>
      </c>
      <c r="J32" s="35">
        <f>J34</f>
        <v>543.625</v>
      </c>
      <c r="K32" s="35">
        <f>K34</f>
        <v>500</v>
      </c>
      <c r="L32" s="35">
        <f>L34</f>
        <v>500</v>
      </c>
      <c r="M32" s="35">
        <f>J32+K32+L32</f>
        <v>1543.625</v>
      </c>
    </row>
    <row r="33" spans="1:13" x14ac:dyDescent="0.25">
      <c r="A33" s="175"/>
      <c r="B33" s="176"/>
      <c r="C33" s="176"/>
      <c r="D33" s="62" t="s">
        <v>32</v>
      </c>
      <c r="E33" s="9"/>
      <c r="F33" s="9" t="s">
        <v>31</v>
      </c>
      <c r="G33" s="9" t="s">
        <v>31</v>
      </c>
      <c r="H33" s="7" t="s">
        <v>31</v>
      </c>
      <c r="I33" s="8"/>
      <c r="J33" s="8"/>
      <c r="K33" s="8"/>
      <c r="L33" s="8"/>
      <c r="M33" s="8"/>
    </row>
    <row r="34" spans="1:13" ht="63" x14ac:dyDescent="0.25">
      <c r="A34" s="175"/>
      <c r="B34" s="176"/>
      <c r="C34" s="176"/>
      <c r="D34" s="62" t="s">
        <v>74</v>
      </c>
      <c r="E34" s="9">
        <v>242</v>
      </c>
      <c r="F34" s="9" t="s">
        <v>31</v>
      </c>
      <c r="G34" s="9" t="s">
        <v>31</v>
      </c>
      <c r="H34" s="7" t="s">
        <v>31</v>
      </c>
      <c r="I34" s="8">
        <f>46967.455+499.5</f>
        <v>47466.955000000002</v>
      </c>
      <c r="J34" s="8">
        <v>543.625</v>
      </c>
      <c r="K34" s="8">
        <v>500</v>
      </c>
      <c r="L34" s="8">
        <v>500</v>
      </c>
      <c r="M34" s="8">
        <f>J34+K34+L34</f>
        <v>1543.625</v>
      </c>
    </row>
  </sheetData>
  <mergeCells count="24">
    <mergeCell ref="I2:M2"/>
    <mergeCell ref="I1:M1"/>
    <mergeCell ref="M11:M12"/>
    <mergeCell ref="A11:A12"/>
    <mergeCell ref="B11:B12"/>
    <mergeCell ref="C11:C12"/>
    <mergeCell ref="D11:D12"/>
    <mergeCell ref="E11:H11"/>
    <mergeCell ref="A5:M5"/>
    <mergeCell ref="A26:A28"/>
    <mergeCell ref="B26:B28"/>
    <mergeCell ref="C26:C28"/>
    <mergeCell ref="A14:A17"/>
    <mergeCell ref="A6:M6"/>
    <mergeCell ref="A7:M7"/>
    <mergeCell ref="A8:M8"/>
    <mergeCell ref="A22:A25"/>
    <mergeCell ref="B22:B25"/>
    <mergeCell ref="C22:C25"/>
    <mergeCell ref="B14:B17"/>
    <mergeCell ref="C14:C17"/>
    <mergeCell ref="A18:A21"/>
    <mergeCell ref="B18:B21"/>
    <mergeCell ref="C18:C21"/>
  </mergeCells>
  <pageMargins left="0.78740157480314965" right="0.78740157480314965" top="1.1811023622047245" bottom="0.3937007874015748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2"/>
  <sheetViews>
    <sheetView zoomScaleNormal="100" workbookViewId="0">
      <selection activeCell="A10" sqref="A10:H10"/>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57.75" customHeight="1" x14ac:dyDescent="0.25">
      <c r="E1" s="184" t="s">
        <v>194</v>
      </c>
      <c r="F1" s="184"/>
      <c r="G1" s="184"/>
      <c r="H1" s="184"/>
    </row>
    <row r="2" spans="1:8" ht="18.75" x14ac:dyDescent="0.25">
      <c r="A2" s="21"/>
    </row>
    <row r="3" spans="1:8" ht="18.75" x14ac:dyDescent="0.25">
      <c r="A3" s="21"/>
    </row>
    <row r="4" spans="1:8" ht="18.75" x14ac:dyDescent="0.25">
      <c r="A4" s="189" t="s">
        <v>1</v>
      </c>
      <c r="B4" s="189"/>
      <c r="C4" s="189"/>
      <c r="D4" s="189"/>
      <c r="E4" s="189"/>
      <c r="F4" s="189"/>
      <c r="G4" s="189"/>
      <c r="H4" s="189"/>
    </row>
    <row r="5" spans="1:8" ht="48" customHeight="1" x14ac:dyDescent="0.25">
      <c r="A5" s="205" t="s">
        <v>195</v>
      </c>
      <c r="B5" s="189"/>
      <c r="C5" s="189"/>
      <c r="D5" s="189"/>
      <c r="E5" s="189"/>
      <c r="F5" s="189"/>
      <c r="G5" s="189"/>
      <c r="H5" s="189"/>
    </row>
    <row r="6" spans="1:8" ht="18.75" x14ac:dyDescent="0.25">
      <c r="A6" s="21"/>
    </row>
    <row r="7" spans="1:8" x14ac:dyDescent="0.25">
      <c r="A7" s="185" t="s">
        <v>19</v>
      </c>
      <c r="B7" s="185" t="s">
        <v>47</v>
      </c>
      <c r="C7" s="185" t="s">
        <v>2</v>
      </c>
      <c r="D7" s="185" t="s">
        <v>48</v>
      </c>
      <c r="E7" s="185" t="s">
        <v>49</v>
      </c>
      <c r="F7" s="185"/>
      <c r="G7" s="185"/>
      <c r="H7" s="185"/>
    </row>
    <row r="8" spans="1:8" x14ac:dyDescent="0.25">
      <c r="A8" s="185"/>
      <c r="B8" s="185"/>
      <c r="C8" s="185"/>
      <c r="D8" s="185"/>
      <c r="E8" s="54" t="s">
        <v>56</v>
      </c>
      <c r="F8" s="2" t="s">
        <v>59</v>
      </c>
      <c r="G8" s="2" t="s">
        <v>249</v>
      </c>
      <c r="H8" s="130" t="s">
        <v>262</v>
      </c>
    </row>
    <row r="9" spans="1:8" x14ac:dyDescent="0.25">
      <c r="A9" s="2">
        <v>1</v>
      </c>
      <c r="B9" s="2">
        <v>2</v>
      </c>
      <c r="C9" s="2">
        <v>3</v>
      </c>
      <c r="D9" s="2">
        <v>4</v>
      </c>
      <c r="E9" s="2">
        <v>5</v>
      </c>
      <c r="F9" s="2">
        <v>6</v>
      </c>
      <c r="G9" s="2">
        <v>7</v>
      </c>
      <c r="H9" s="2">
        <v>8</v>
      </c>
    </row>
    <row r="10" spans="1:8" ht="40.5" customHeight="1" x14ac:dyDescent="0.25">
      <c r="A10" s="214" t="s">
        <v>144</v>
      </c>
      <c r="B10" s="214"/>
      <c r="C10" s="214"/>
      <c r="D10" s="214"/>
      <c r="E10" s="214"/>
      <c r="F10" s="214"/>
      <c r="G10" s="214"/>
      <c r="H10" s="214"/>
    </row>
    <row r="11" spans="1:8" ht="41.25" customHeight="1" x14ac:dyDescent="0.25">
      <c r="A11" s="214" t="str">
        <f>'пр 2 к ПП3'!A11:L11</f>
        <v>Задача. 1. Повышение уровня пожарной безопасности, в жилом секторе населения проживающего на территории Туруханского района</v>
      </c>
      <c r="B11" s="214"/>
      <c r="C11" s="214"/>
      <c r="D11" s="214"/>
      <c r="E11" s="214"/>
      <c r="F11" s="214"/>
      <c r="G11" s="214"/>
      <c r="H11" s="214"/>
    </row>
    <row r="12" spans="1:8" s="74" customFormat="1" ht="47.25" customHeight="1" x14ac:dyDescent="0.25">
      <c r="A12" s="2" t="s">
        <v>3</v>
      </c>
      <c r="B12" s="73" t="s">
        <v>137</v>
      </c>
      <c r="C12" s="2" t="s">
        <v>145</v>
      </c>
      <c r="D12" s="2" t="s">
        <v>146</v>
      </c>
      <c r="E12" s="17" t="s">
        <v>248</v>
      </c>
      <c r="F12" s="4" t="s">
        <v>210</v>
      </c>
      <c r="G12" s="4" t="s">
        <v>210</v>
      </c>
      <c r="H12" s="4" t="s">
        <v>210</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21"/>
  <sheetViews>
    <sheetView view="pageBreakPreview" topLeftCell="A16" zoomScale="60" zoomScaleNormal="100" workbookViewId="0">
      <selection activeCell="B21" sqref="B21"/>
    </sheetView>
  </sheetViews>
  <sheetFormatPr defaultRowHeight="15.75" x14ac:dyDescent="0.25"/>
  <cols>
    <col min="1" max="1" width="8.2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80.25" customHeight="1" x14ac:dyDescent="0.25">
      <c r="E1" s="184" t="s">
        <v>168</v>
      </c>
      <c r="F1" s="184"/>
      <c r="G1" s="184"/>
      <c r="H1" s="184"/>
    </row>
    <row r="2" spans="1:8" ht="18.75" x14ac:dyDescent="0.25">
      <c r="A2" s="21"/>
    </row>
    <row r="3" spans="1:8" ht="18.75" x14ac:dyDescent="0.25">
      <c r="A3" s="21"/>
    </row>
    <row r="4" spans="1:8" ht="18.75" x14ac:dyDescent="0.25">
      <c r="A4" s="189" t="s">
        <v>1</v>
      </c>
      <c r="B4" s="189"/>
      <c r="C4" s="189"/>
      <c r="D4" s="189"/>
      <c r="E4" s="189"/>
      <c r="F4" s="189"/>
      <c r="G4" s="189"/>
      <c r="H4" s="189"/>
    </row>
    <row r="5" spans="1:8" ht="48" customHeight="1" x14ac:dyDescent="0.25">
      <c r="A5" s="205" t="s">
        <v>169</v>
      </c>
      <c r="B5" s="189"/>
      <c r="C5" s="189"/>
      <c r="D5" s="189"/>
      <c r="E5" s="189"/>
      <c r="F5" s="189"/>
      <c r="G5" s="189"/>
      <c r="H5" s="189"/>
    </row>
    <row r="6" spans="1:8" ht="18.75" x14ac:dyDescent="0.25">
      <c r="A6" s="21"/>
    </row>
    <row r="7" spans="1:8" x14ac:dyDescent="0.25">
      <c r="A7" s="185" t="s">
        <v>19</v>
      </c>
      <c r="B7" s="185" t="s">
        <v>47</v>
      </c>
      <c r="C7" s="185" t="s">
        <v>2</v>
      </c>
      <c r="D7" s="185" t="s">
        <v>48</v>
      </c>
      <c r="E7" s="185" t="s">
        <v>49</v>
      </c>
      <c r="F7" s="185"/>
      <c r="G7" s="185"/>
      <c r="H7" s="185"/>
    </row>
    <row r="8" spans="1:8" x14ac:dyDescent="0.25">
      <c r="A8" s="185"/>
      <c r="B8" s="185"/>
      <c r="C8" s="185"/>
      <c r="D8" s="185"/>
      <c r="E8" s="54" t="s">
        <v>56</v>
      </c>
      <c r="F8" s="2" t="s">
        <v>59</v>
      </c>
      <c r="G8" s="2" t="s">
        <v>249</v>
      </c>
      <c r="H8" s="130" t="s">
        <v>262</v>
      </c>
    </row>
    <row r="9" spans="1:8" x14ac:dyDescent="0.25">
      <c r="A9" s="2">
        <v>1</v>
      </c>
      <c r="B9" s="2">
        <v>2</v>
      </c>
      <c r="C9" s="2">
        <v>3</v>
      </c>
      <c r="D9" s="2">
        <v>4</v>
      </c>
      <c r="E9" s="2">
        <v>5</v>
      </c>
      <c r="F9" s="2">
        <v>6</v>
      </c>
      <c r="G9" s="2">
        <v>7</v>
      </c>
      <c r="H9" s="2">
        <v>8</v>
      </c>
    </row>
    <row r="10" spans="1:8" ht="57.75" customHeight="1" x14ac:dyDescent="0.25">
      <c r="A10" s="214" t="str">
        <f>'пр 2 к ПП4'!A10:L10</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14"/>
      <c r="C10" s="214"/>
      <c r="D10" s="214"/>
      <c r="E10" s="214"/>
      <c r="F10" s="214"/>
      <c r="G10" s="214"/>
      <c r="H10" s="214"/>
    </row>
    <row r="11" spans="1:8" ht="59.25" customHeight="1" x14ac:dyDescent="0.25">
      <c r="A11" s="214" t="str">
        <f>'пр 2 к ПП4'!A11:L11</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14"/>
      <c r="C11" s="214"/>
      <c r="D11" s="214"/>
      <c r="E11" s="214"/>
      <c r="F11" s="214"/>
      <c r="G11" s="214"/>
      <c r="H11" s="214"/>
    </row>
    <row r="12" spans="1:8" s="76" customFormat="1" ht="106.5" customHeight="1" x14ac:dyDescent="0.25">
      <c r="A12" s="75" t="s">
        <v>3</v>
      </c>
      <c r="B12" s="10" t="str">
        <f>'пр 2 к ПП4'!L12</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 t="s">
        <v>102</v>
      </c>
      <c r="D12" s="2" t="s">
        <v>65</v>
      </c>
      <c r="E12" s="6">
        <v>5</v>
      </c>
      <c r="F12" s="6">
        <v>5</v>
      </c>
      <c r="G12" s="6">
        <v>5</v>
      </c>
      <c r="H12" s="6">
        <v>5</v>
      </c>
    </row>
    <row r="13" spans="1:8" s="76" customFormat="1" ht="105.75" customHeight="1" x14ac:dyDescent="0.25">
      <c r="A13" s="75" t="s">
        <v>66</v>
      </c>
      <c r="B13" s="11" t="s">
        <v>113</v>
      </c>
      <c r="C13" s="2" t="s">
        <v>142</v>
      </c>
      <c r="D13" s="2" t="s">
        <v>65</v>
      </c>
      <c r="E13" s="6">
        <v>130</v>
      </c>
      <c r="F13" s="6">
        <v>130</v>
      </c>
      <c r="G13" s="6">
        <v>130</v>
      </c>
      <c r="H13" s="6">
        <v>130</v>
      </c>
    </row>
    <row r="14" spans="1:8" s="76" customFormat="1" ht="96.75" customHeight="1" x14ac:dyDescent="0.25">
      <c r="A14" s="75" t="s">
        <v>68</v>
      </c>
      <c r="B14" s="10" t="str">
        <f>'пр 2 к ПП4'!B23</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167</v>
      </c>
      <c r="D14" s="2" t="s">
        <v>65</v>
      </c>
      <c r="E14" s="12">
        <v>185</v>
      </c>
      <c r="F14" s="12">
        <v>100</v>
      </c>
      <c r="G14" s="12">
        <v>100</v>
      </c>
      <c r="H14" s="12">
        <v>100</v>
      </c>
    </row>
    <row r="15" spans="1:8" s="76" customFormat="1" ht="102.75" customHeight="1" x14ac:dyDescent="0.25">
      <c r="A15" s="75" t="s">
        <v>69</v>
      </c>
      <c r="B15" s="10" t="str">
        <f>'пр 2 к ПП4'!B24</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2" t="s">
        <v>142</v>
      </c>
      <c r="D15" s="2" t="s">
        <v>65</v>
      </c>
      <c r="E15" s="6">
        <v>75</v>
      </c>
      <c r="F15" s="6">
        <v>75</v>
      </c>
      <c r="G15" s="6">
        <v>75</v>
      </c>
      <c r="H15" s="6">
        <v>75</v>
      </c>
    </row>
    <row r="16" spans="1:8" s="76" customFormat="1" ht="102.75" customHeight="1" x14ac:dyDescent="0.25">
      <c r="A16" s="75" t="s">
        <v>173</v>
      </c>
      <c r="B16" s="10" t="str">
        <f>'пр 2 к ПП4'!B27</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2" t="s">
        <v>142</v>
      </c>
      <c r="D16" s="2" t="s">
        <v>65</v>
      </c>
      <c r="E16" s="6">
        <v>126</v>
      </c>
      <c r="F16" s="6">
        <v>126</v>
      </c>
      <c r="G16" s="6">
        <v>126</v>
      </c>
      <c r="H16" s="6">
        <v>126</v>
      </c>
    </row>
    <row r="17" spans="1:8" s="76" customFormat="1" ht="84" customHeight="1" x14ac:dyDescent="0.25">
      <c r="A17" s="75" t="s">
        <v>174</v>
      </c>
      <c r="B17" s="10" t="str">
        <f>'пр 2 к ПП4'!B29</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143</v>
      </c>
      <c r="D17" s="2" t="s">
        <v>65</v>
      </c>
      <c r="E17" s="6">
        <v>807</v>
      </c>
      <c r="F17" s="6">
        <v>807</v>
      </c>
      <c r="G17" s="6">
        <v>807</v>
      </c>
      <c r="H17" s="6">
        <v>807</v>
      </c>
    </row>
    <row r="18" spans="1:8" s="76" customFormat="1" ht="69" customHeight="1" x14ac:dyDescent="0.25">
      <c r="A18" s="2" t="s">
        <v>175</v>
      </c>
      <c r="B18" s="10" t="str">
        <f>'пр 2 к ПП4'!B31</f>
        <v>Предоставление товарно-материальных ценностей лицам из числа коренных малочисленных народов Севера</v>
      </c>
      <c r="C18" s="2" t="s">
        <v>142</v>
      </c>
      <c r="D18" s="2" t="s">
        <v>65</v>
      </c>
      <c r="E18" s="77">
        <v>36</v>
      </c>
      <c r="F18" s="77">
        <v>36</v>
      </c>
      <c r="G18" s="6">
        <v>36</v>
      </c>
      <c r="H18" s="6">
        <v>36</v>
      </c>
    </row>
    <row r="19" spans="1:8" s="76" customFormat="1" ht="216.75" customHeight="1" x14ac:dyDescent="0.25">
      <c r="A19" s="2" t="s">
        <v>176</v>
      </c>
      <c r="B19" s="10" t="str">
        <f>'пр 2 к ПП4'!B33</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142</v>
      </c>
      <c r="D19" s="2" t="s">
        <v>65</v>
      </c>
      <c r="E19" s="6">
        <v>17</v>
      </c>
      <c r="F19" s="78">
        <v>17</v>
      </c>
      <c r="G19" s="78">
        <v>17</v>
      </c>
      <c r="H19" s="78">
        <v>17</v>
      </c>
    </row>
    <row r="20" spans="1:8" s="76" customFormat="1" ht="76.5" customHeight="1" x14ac:dyDescent="0.25">
      <c r="A20" s="2" t="s">
        <v>177</v>
      </c>
      <c r="B20" s="10" t="str">
        <f>'пр 2 к ПП4'!B34</f>
        <v>Организация и проведение праздников  День рыбака, День реки в Туруханском районе.</v>
      </c>
      <c r="C20" s="2" t="s">
        <v>142</v>
      </c>
      <c r="D20" s="2" t="s">
        <v>65</v>
      </c>
      <c r="E20" s="6">
        <v>110</v>
      </c>
      <c r="F20" s="6">
        <v>110</v>
      </c>
      <c r="G20" s="6">
        <v>110</v>
      </c>
      <c r="H20" s="6">
        <v>110</v>
      </c>
    </row>
    <row r="21" spans="1:8" s="76" customFormat="1" ht="158.25" customHeight="1" x14ac:dyDescent="0.25">
      <c r="A21" s="2" t="s">
        <v>178</v>
      </c>
      <c r="B21" s="10" t="str">
        <f>'пр 2 к ПП4'!B35</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170</v>
      </c>
      <c r="D21" s="2" t="s">
        <v>65</v>
      </c>
      <c r="E21" s="79">
        <v>21</v>
      </c>
      <c r="F21" s="79">
        <v>21</v>
      </c>
      <c r="G21" s="79">
        <v>21</v>
      </c>
      <c r="H21" s="79">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7"/>
  <sheetViews>
    <sheetView view="pageBreakPreview" topLeftCell="A11" zoomScaleNormal="70" zoomScaleSheetLayoutView="100" workbookViewId="0">
      <selection activeCell="B12" sqref="B12"/>
    </sheetView>
  </sheetViews>
  <sheetFormatPr defaultRowHeight="18.75" x14ac:dyDescent="0.25"/>
  <cols>
    <col min="1" max="1" width="4.75" style="21" customWidth="1"/>
    <col min="2" max="2" width="49.625" style="80" customWidth="1"/>
    <col min="3" max="3" width="18.5" style="80" customWidth="1"/>
    <col min="4" max="5" width="7.375" style="80" customWidth="1"/>
    <col min="6" max="6" width="17.75" style="80" customWidth="1"/>
    <col min="7" max="7" width="5.75" style="80" customWidth="1"/>
    <col min="8" max="10" width="13.75" style="80" bestFit="1" customWidth="1"/>
    <col min="11" max="11" width="20" style="80" customWidth="1"/>
    <col min="12" max="12" width="24.5" style="80" customWidth="1"/>
    <col min="13" max="16384" width="9" style="80"/>
  </cols>
  <sheetData>
    <row r="1" spans="1:12" ht="63.75" customHeight="1" x14ac:dyDescent="0.25">
      <c r="K1" s="184" t="s">
        <v>120</v>
      </c>
      <c r="L1" s="184"/>
    </row>
    <row r="4" spans="1:12" x14ac:dyDescent="0.25">
      <c r="A4" s="189" t="s">
        <v>1</v>
      </c>
      <c r="B4" s="189"/>
      <c r="C4" s="189"/>
      <c r="D4" s="189"/>
      <c r="E4" s="189"/>
      <c r="F4" s="189"/>
      <c r="G4" s="189"/>
      <c r="H4" s="189"/>
      <c r="I4" s="189"/>
      <c r="J4" s="189"/>
      <c r="K4" s="189"/>
      <c r="L4" s="189"/>
    </row>
    <row r="5" spans="1:12" x14ac:dyDescent="0.25">
      <c r="A5" s="189" t="s">
        <v>119</v>
      </c>
      <c r="B5" s="189"/>
      <c r="C5" s="189"/>
      <c r="D5" s="189"/>
      <c r="E5" s="189"/>
      <c r="F5" s="189"/>
      <c r="G5" s="189"/>
      <c r="H5" s="189"/>
      <c r="I5" s="189"/>
      <c r="J5" s="189"/>
      <c r="K5" s="189"/>
      <c r="L5" s="189"/>
    </row>
    <row r="7" spans="1:12" x14ac:dyDescent="0.25">
      <c r="A7" s="185" t="s">
        <v>19</v>
      </c>
      <c r="B7" s="185" t="s">
        <v>50</v>
      </c>
      <c r="C7" s="185" t="s">
        <v>26</v>
      </c>
      <c r="D7" s="185" t="s">
        <v>24</v>
      </c>
      <c r="E7" s="185"/>
      <c r="F7" s="185"/>
      <c r="G7" s="185"/>
      <c r="H7" s="185" t="s">
        <v>51</v>
      </c>
      <c r="I7" s="185"/>
      <c r="J7" s="185"/>
      <c r="K7" s="185"/>
      <c r="L7" s="185" t="s">
        <v>52</v>
      </c>
    </row>
    <row r="8" spans="1:12" ht="117.75" customHeight="1" x14ac:dyDescent="0.25">
      <c r="A8" s="185"/>
      <c r="B8" s="185"/>
      <c r="C8" s="185"/>
      <c r="D8" s="2" t="s">
        <v>26</v>
      </c>
      <c r="E8" s="2" t="s">
        <v>27</v>
      </c>
      <c r="F8" s="2" t="s">
        <v>28</v>
      </c>
      <c r="G8" s="2" t="s">
        <v>29</v>
      </c>
      <c r="H8" s="2">
        <v>2020</v>
      </c>
      <c r="I8" s="2">
        <v>2021</v>
      </c>
      <c r="J8" s="2">
        <v>2022</v>
      </c>
      <c r="K8" s="2" t="s">
        <v>53</v>
      </c>
      <c r="L8" s="185"/>
    </row>
    <row r="9" spans="1:12" x14ac:dyDescent="0.25">
      <c r="A9" s="2">
        <v>1</v>
      </c>
      <c r="B9" s="2">
        <v>2</v>
      </c>
      <c r="C9" s="2">
        <v>3</v>
      </c>
      <c r="D9" s="2">
        <v>4</v>
      </c>
      <c r="E9" s="2">
        <v>5</v>
      </c>
      <c r="F9" s="2">
        <v>6</v>
      </c>
      <c r="G9" s="2">
        <v>7</v>
      </c>
      <c r="H9" s="2">
        <v>8</v>
      </c>
      <c r="I9" s="2">
        <v>9</v>
      </c>
      <c r="J9" s="2">
        <v>10</v>
      </c>
      <c r="K9" s="2">
        <v>11</v>
      </c>
      <c r="L9" s="2">
        <v>12</v>
      </c>
    </row>
    <row r="10" spans="1:12" s="81" customFormat="1" ht="27.75" customHeight="1" x14ac:dyDescent="0.25">
      <c r="A10" s="193" t="s">
        <v>124</v>
      </c>
      <c r="B10" s="194"/>
      <c r="C10" s="194"/>
      <c r="D10" s="194"/>
      <c r="E10" s="194"/>
      <c r="F10" s="194"/>
      <c r="G10" s="194"/>
      <c r="H10" s="194"/>
      <c r="I10" s="194"/>
      <c r="J10" s="194"/>
      <c r="K10" s="194"/>
      <c r="L10" s="195"/>
    </row>
    <row r="11" spans="1:12" s="81" customFormat="1" ht="33" customHeight="1" x14ac:dyDescent="0.25">
      <c r="A11" s="193" t="s">
        <v>244</v>
      </c>
      <c r="B11" s="194"/>
      <c r="C11" s="194"/>
      <c r="D11" s="194"/>
      <c r="E11" s="194"/>
      <c r="F11" s="194"/>
      <c r="G11" s="194"/>
      <c r="H11" s="215"/>
      <c r="I11" s="215"/>
      <c r="J11" s="215"/>
      <c r="K11" s="194"/>
      <c r="L11" s="195"/>
    </row>
    <row r="12" spans="1:12" ht="111.75" customHeight="1" x14ac:dyDescent="0.25">
      <c r="A12" s="22" t="s">
        <v>3</v>
      </c>
      <c r="B12" s="11" t="s">
        <v>121</v>
      </c>
      <c r="C12" s="10" t="s">
        <v>74</v>
      </c>
      <c r="D12" s="2">
        <v>242</v>
      </c>
      <c r="E12" s="82" t="s">
        <v>123</v>
      </c>
      <c r="F12" s="2">
        <v>1110081620</v>
      </c>
      <c r="G12" s="75">
        <v>244</v>
      </c>
      <c r="H12" s="179">
        <v>4804.893</v>
      </c>
      <c r="I12" s="179">
        <v>4804.893</v>
      </c>
      <c r="J12" s="179">
        <v>4804.893</v>
      </c>
      <c r="K12" s="177">
        <f>SUM(H12:J12)</f>
        <v>14414.679</v>
      </c>
      <c r="L12" s="1" t="s">
        <v>140</v>
      </c>
    </row>
    <row r="13" spans="1:12" ht="80.25" customHeight="1" x14ac:dyDescent="0.25">
      <c r="A13" s="22" t="s">
        <v>66</v>
      </c>
      <c r="B13" s="84" t="s">
        <v>92</v>
      </c>
      <c r="C13" s="10" t="s">
        <v>74</v>
      </c>
      <c r="D13" s="2">
        <v>242</v>
      </c>
      <c r="E13" s="82" t="s">
        <v>123</v>
      </c>
      <c r="F13" s="2">
        <v>1110081630</v>
      </c>
      <c r="G13" s="2">
        <v>244</v>
      </c>
      <c r="H13" s="178">
        <v>0</v>
      </c>
      <c r="I13" s="178">
        <v>0</v>
      </c>
      <c r="J13" s="178">
        <v>0</v>
      </c>
      <c r="K13" s="83">
        <f>H13+I13+J13</f>
        <v>0</v>
      </c>
      <c r="L13" s="1" t="s">
        <v>171</v>
      </c>
    </row>
    <row r="14" spans="1:12" ht="84" customHeight="1" x14ac:dyDescent="0.25">
      <c r="A14" s="22" t="s">
        <v>68</v>
      </c>
      <c r="B14" s="11" t="s">
        <v>93</v>
      </c>
      <c r="C14" s="10" t="s">
        <v>74</v>
      </c>
      <c r="D14" s="2">
        <v>242</v>
      </c>
      <c r="E14" s="82" t="s">
        <v>123</v>
      </c>
      <c r="F14" s="2">
        <v>1110081640</v>
      </c>
      <c r="G14" s="2">
        <v>244</v>
      </c>
      <c r="H14" s="83">
        <v>0</v>
      </c>
      <c r="I14" s="83">
        <v>0</v>
      </c>
      <c r="J14" s="83">
        <v>0</v>
      </c>
      <c r="K14" s="83">
        <f>H14+I14+J14</f>
        <v>0</v>
      </c>
      <c r="L14" s="1" t="s">
        <v>141</v>
      </c>
    </row>
    <row r="15" spans="1:12" ht="318.75" customHeight="1" x14ac:dyDescent="0.25">
      <c r="A15" s="22" t="s">
        <v>69</v>
      </c>
      <c r="B15" s="11" t="s">
        <v>122</v>
      </c>
      <c r="C15" s="10" t="s">
        <v>74</v>
      </c>
      <c r="D15" s="2">
        <v>242</v>
      </c>
      <c r="E15" s="82" t="s">
        <v>123</v>
      </c>
      <c r="F15" s="2">
        <v>1110081650</v>
      </c>
      <c r="G15" s="2">
        <v>244</v>
      </c>
      <c r="H15" s="83">
        <v>25072.498</v>
      </c>
      <c r="I15" s="83">
        <v>6727.4979999999996</v>
      </c>
      <c r="J15" s="83">
        <v>6727.4979999999996</v>
      </c>
      <c r="K15" s="83">
        <f>H15+I15+J15</f>
        <v>38527.493999999999</v>
      </c>
      <c r="L15" s="1" t="s">
        <v>247</v>
      </c>
    </row>
    <row r="16" spans="1:12" s="88" customFormat="1" x14ac:dyDescent="0.25">
      <c r="A16" s="85"/>
      <c r="B16" s="10" t="s">
        <v>84</v>
      </c>
      <c r="C16" s="85" t="s">
        <v>31</v>
      </c>
      <c r="D16" s="85" t="s">
        <v>31</v>
      </c>
      <c r="E16" s="85" t="s">
        <v>31</v>
      </c>
      <c r="F16" s="85" t="s">
        <v>31</v>
      </c>
      <c r="G16" s="86" t="s">
        <v>31</v>
      </c>
      <c r="H16" s="87">
        <f>SUM(H12:H15)</f>
        <v>29877.391</v>
      </c>
      <c r="I16" s="87">
        <f>SUM(I12:I15)</f>
        <v>11532.391</v>
      </c>
      <c r="J16" s="87">
        <f>SUM(J12:J15)</f>
        <v>11532.391</v>
      </c>
      <c r="K16" s="87">
        <f>SUM(H16:J16)</f>
        <v>52942.172999999995</v>
      </c>
      <c r="L16" s="86"/>
    </row>
    <row r="20" spans="8:11" x14ac:dyDescent="0.25">
      <c r="H20" s="89">
        <f>H12/1000</f>
        <v>4.8048929999999999</v>
      </c>
      <c r="I20" s="89">
        <f>I12/1000</f>
        <v>4.8048929999999999</v>
      </c>
      <c r="J20" s="89">
        <f>J12/1000</f>
        <v>4.8048929999999999</v>
      </c>
      <c r="K20" s="89">
        <f>K12/1000</f>
        <v>14.414679</v>
      </c>
    </row>
    <row r="21" spans="8:11" x14ac:dyDescent="0.25">
      <c r="H21" s="89" t="e">
        <f>#REF!/1000</f>
        <v>#REF!</v>
      </c>
      <c r="I21" s="89" t="e">
        <f>#REF!/1000</f>
        <v>#REF!</v>
      </c>
      <c r="J21" s="89" t="e">
        <f>#REF!/1000</f>
        <v>#REF!</v>
      </c>
      <c r="K21" s="89" t="e">
        <f>#REF!/1000</f>
        <v>#REF!</v>
      </c>
    </row>
    <row r="22" spans="8:11" x14ac:dyDescent="0.25">
      <c r="H22" s="89" t="e">
        <f>#REF!/1000</f>
        <v>#REF!</v>
      </c>
      <c r="I22" s="89" t="e">
        <f>#REF!/1000</f>
        <v>#REF!</v>
      </c>
      <c r="J22" s="89" t="e">
        <f>#REF!/1000</f>
        <v>#REF!</v>
      </c>
      <c r="K22" s="89" t="e">
        <f>#REF!/1000</f>
        <v>#REF!</v>
      </c>
    </row>
    <row r="23" spans="8:11" x14ac:dyDescent="0.25">
      <c r="H23" s="89" t="e">
        <f>#REF!/1000</f>
        <v>#REF!</v>
      </c>
      <c r="I23" s="89" t="e">
        <f>#REF!/1000</f>
        <v>#REF!</v>
      </c>
      <c r="J23" s="89" t="e">
        <f>#REF!/1000</f>
        <v>#REF!</v>
      </c>
      <c r="K23" s="89" t="e">
        <f>#REF!/1000</f>
        <v>#REF!</v>
      </c>
    </row>
    <row r="24" spans="8:11" x14ac:dyDescent="0.25">
      <c r="H24" s="90">
        <f>H16/1000</f>
        <v>29.877390999999999</v>
      </c>
      <c r="I24" s="90">
        <f>I16/1000</f>
        <v>11.532391000000001</v>
      </c>
      <c r="J24" s="90">
        <f>J16/1000</f>
        <v>11.532391000000001</v>
      </c>
      <c r="K24" s="90">
        <f>K16/1000</f>
        <v>52.942172999999997</v>
      </c>
    </row>
    <row r="25" spans="8:11" x14ac:dyDescent="0.25">
      <c r="H25" s="89"/>
      <c r="I25" s="89"/>
      <c r="J25" s="89"/>
      <c r="K25" s="89"/>
    </row>
    <row r="26" spans="8:11" x14ac:dyDescent="0.25">
      <c r="H26" s="89"/>
      <c r="I26" s="89"/>
      <c r="J26" s="89"/>
      <c r="K26" s="89"/>
    </row>
    <row r="27" spans="8:11" x14ac:dyDescent="0.25">
      <c r="H27" s="89" t="e">
        <f>H21+H22</f>
        <v>#REF!</v>
      </c>
      <c r="I27" s="89" t="e">
        <f t="shared" ref="I27:J27" si="0">I21+I22</f>
        <v>#REF!</v>
      </c>
      <c r="J27" s="89" t="e">
        <f t="shared" si="0"/>
        <v>#REF!</v>
      </c>
      <c r="K27" s="89" t="e">
        <f t="shared" ref="K27" si="1">K21+K22</f>
        <v>#REF!</v>
      </c>
    </row>
  </sheetData>
  <autoFilter ref="A7:L15">
    <filterColumn colId="3" showButton="0"/>
    <filterColumn colId="4" showButton="0"/>
    <filterColumn colId="5" showButton="0"/>
    <filterColumn colId="7" showButton="0"/>
    <filterColumn colId="8" showButton="0"/>
    <filterColumn colId="9" showButton="0"/>
  </autoFilter>
  <mergeCells count="11">
    <mergeCell ref="L7:L8"/>
    <mergeCell ref="A11:L11"/>
    <mergeCell ref="A10:L10"/>
    <mergeCell ref="K1:L1"/>
    <mergeCell ref="A4:L4"/>
    <mergeCell ref="A5:L5"/>
    <mergeCell ref="A7:A8"/>
    <mergeCell ref="B7:B8"/>
    <mergeCell ref="C7:C8"/>
    <mergeCell ref="D7:G7"/>
    <mergeCell ref="H7:K7"/>
  </mergeCells>
  <pageMargins left="0.78740157480314965" right="0.78740157480314965" top="1.1811023622047245" bottom="0.3937007874015748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19</vt:i4>
      </vt:variant>
    </vt:vector>
  </HeadingPairs>
  <TitlesOfParts>
    <vt:vector size="32" baseType="lpstr">
      <vt:lpstr>пр к пасп</vt:lpstr>
      <vt:lpstr>пр 5 к МП</vt:lpstr>
      <vt:lpstr>пр 7 к МП</vt:lpstr>
      <vt:lpstr>пр 1 к ПП1</vt:lpstr>
      <vt:lpstr>пр 1 к ПП2</vt:lpstr>
      <vt:lpstr>пр 6 к МП</vt:lpstr>
      <vt:lpstr>пр 1 к ПП3</vt:lpstr>
      <vt:lpstr>пр 1 к ПП4</vt:lpstr>
      <vt:lpstr>пр 2 к ПП1</vt:lpstr>
      <vt:lpstr>пр 2 к ПП2</vt:lpstr>
      <vt:lpstr>пр 2 к ПП3</vt:lpstr>
      <vt:lpstr>пр 2 к ПП4</vt:lpstr>
      <vt:lpstr>пр 8 к ОМ</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1 к ПП2'!Область_печати</vt:lpstr>
      <vt:lpstr>'пр 1 к ПП4'!Область_печати</vt:lpstr>
      <vt:lpstr>'пр 2 к ПП1'!Область_печати</vt:lpstr>
      <vt:lpstr>'пр 2 к ПП2'!Область_печати</vt:lpstr>
      <vt:lpstr>'пр 2 к ПП3'!Область_печати</vt:lpstr>
      <vt:lpstr>'пр 2 к ПП4'!Область_печати</vt:lpstr>
      <vt:lpstr>'пр 5 к МП'!Область_печати</vt:lpstr>
      <vt:lpstr>'пр 6 к МП'!Область_печати</vt:lpstr>
      <vt:lpstr>'пр 7 к МП'!Область_печати</vt:lpstr>
      <vt:lpstr>'пр 8 к ОМ'!Область_печати</vt:lpstr>
      <vt:lpstr>'пр к пасп'!Область_печати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Анастасия Щербаченко</cp:lastModifiedBy>
  <cp:lastPrinted>2019-11-14T09:15:55Z</cp:lastPrinted>
  <dcterms:created xsi:type="dcterms:W3CDTF">2016-10-20T04:37:12Z</dcterms:created>
  <dcterms:modified xsi:type="dcterms:W3CDTF">2020-02-06T07:18:12Z</dcterms:modified>
</cp:coreProperties>
</file>