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УПРАВЛЕНИЕ ДЕЛАМИ\УПРАВЛЕНИЕ ДЕЛАМИ 2025\!!!! МУНИЦИПАЛЬНЫЕ ПРОГРАММЫ НА 2026- 2028 ГОДЫ\11     № 899 от 10.11.2025           Комфортная среда\11 комфортная среда 2026 год\"/>
    </mc:Choice>
  </mc:AlternateContent>
  <bookViews>
    <workbookView xWindow="0" yWindow="0" windowWidth="25440" windowHeight="13020" tabRatio="752" activeTab="12"/>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ПП1'!$A$7:$L$32</definedName>
    <definedName name="_xlnm._FilterDatabase" localSheetId="4" hidden="1">'пр 2 к ПП2'!$A$7:$L$23</definedName>
    <definedName name="_xlnm._FilterDatabase" localSheetId="6" hidden="1">'пр 2 к ПП3'!$A$7:$L$11</definedName>
    <definedName name="_xlnm._FilterDatabase" localSheetId="8" hidden="1">'пр 2 к ПП4'!$A$6:$L$50</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ПП1'!$A$1:$G$14</definedName>
    <definedName name="_xlnm.Print_Area" localSheetId="3">'пр 1 к ПП2'!$A$1:$G$14</definedName>
    <definedName name="_xlnm.Print_Area" localSheetId="12">'пр 10 к МП'!$A$1:$L$90</definedName>
    <definedName name="_xlnm.Print_Area" localSheetId="13">'пр 11 к МП'!$A$1:$H$103</definedName>
    <definedName name="_xlnm.Print_Area" localSheetId="2">'пр 2 к ПП1'!$A$1:$L$33</definedName>
    <definedName name="_xlnm.Print_Area" localSheetId="4">'пр 2 к ПП2'!$A$1:$L$26</definedName>
    <definedName name="_xlnm.Print_Area" localSheetId="6">'пр 2 к ПП3'!$A$1:$L$13</definedName>
    <definedName name="_xlnm.Print_Area" localSheetId="8">'пр 2 к ПП4'!$A$1:$M$50</definedName>
    <definedName name="_xlnm.Print_Area" localSheetId="9">'пр 7 ОМ'!$A$1:$G$51</definedName>
    <definedName name="_xlnm.Print_Area" localSheetId="10">'пр 8 к ОМ'!$A$1:$N$49</definedName>
    <definedName name="_xlnm.Print_Area" localSheetId="11">'пр 9 к МП'!$A$1:$E$30</definedName>
    <definedName name="_xlnm.Print_Area" localSheetId="0">'пр к пасп'!$A$1:$U$24</definedName>
  </definedNames>
  <calcPr calcId="152511"/>
</workbook>
</file>

<file path=xl/calcChain.xml><?xml version="1.0" encoding="utf-8"?>
<calcChain xmlns="http://schemas.openxmlformats.org/spreadsheetml/2006/main">
  <c r="J21" i="5" l="1"/>
  <c r="K21" i="5"/>
  <c r="I21" i="5"/>
  <c r="J20" i="5"/>
  <c r="K20" i="5"/>
  <c r="I20" i="5"/>
  <c r="I16" i="5" s="1"/>
  <c r="J25" i="5"/>
  <c r="J16" i="5" s="1"/>
  <c r="K25" i="5"/>
  <c r="I25" i="5"/>
  <c r="J31" i="5"/>
  <c r="K31" i="5"/>
  <c r="K16" i="5" s="1"/>
  <c r="I31" i="5"/>
  <c r="I32" i="5"/>
  <c r="J35" i="5"/>
  <c r="K35" i="5"/>
  <c r="I35" i="5"/>
  <c r="J44" i="5"/>
  <c r="J42" i="5" s="1"/>
  <c r="K44" i="5"/>
  <c r="I44" i="5"/>
  <c r="J47" i="5"/>
  <c r="J45" i="5" s="1"/>
  <c r="K47" i="5"/>
  <c r="K45" i="5" s="1"/>
  <c r="I47" i="5"/>
  <c r="J50" i="5"/>
  <c r="J48" i="5" s="1"/>
  <c r="K50" i="5"/>
  <c r="K48" i="5" s="1"/>
  <c r="I50" i="5"/>
  <c r="J53" i="5"/>
  <c r="K53" i="5"/>
  <c r="K51" i="5" s="1"/>
  <c r="I53" i="5"/>
  <c r="H25" i="15"/>
  <c r="F47" i="6"/>
  <c r="G47" i="6"/>
  <c r="E47" i="6"/>
  <c r="F46" i="6"/>
  <c r="F18" i="6" s="1"/>
  <c r="G46" i="6"/>
  <c r="E46" i="6"/>
  <c r="F54" i="6"/>
  <c r="F50" i="6" s="1"/>
  <c r="G54" i="6"/>
  <c r="G50" i="6" s="1"/>
  <c r="E54" i="6"/>
  <c r="F74" i="6"/>
  <c r="F71" i="6" s="1"/>
  <c r="G74" i="6"/>
  <c r="G18" i="6" s="1"/>
  <c r="E74" i="6"/>
  <c r="E18" i="6" s="1"/>
  <c r="F82" i="6"/>
  <c r="G82" i="6"/>
  <c r="G78" i="6" s="1"/>
  <c r="E82" i="6"/>
  <c r="F89" i="6"/>
  <c r="F85" i="6" s="1"/>
  <c r="G89" i="6"/>
  <c r="E89" i="6"/>
  <c r="F96" i="6"/>
  <c r="F92" i="6" s="1"/>
  <c r="G96" i="6"/>
  <c r="G92" i="6" s="1"/>
  <c r="E96" i="6"/>
  <c r="H98" i="6"/>
  <c r="H97" i="6"/>
  <c r="H95" i="6"/>
  <c r="H94" i="6"/>
  <c r="H93" i="6"/>
  <c r="H91" i="6"/>
  <c r="H90" i="6"/>
  <c r="G85" i="6"/>
  <c r="H88" i="6"/>
  <c r="H87" i="6"/>
  <c r="H86" i="6"/>
  <c r="H84" i="6"/>
  <c r="H83" i="6"/>
  <c r="H82" i="6"/>
  <c r="H81" i="6"/>
  <c r="H80" i="6"/>
  <c r="H79" i="6"/>
  <c r="F78" i="6"/>
  <c r="H77" i="6"/>
  <c r="H76" i="6"/>
  <c r="G71" i="6"/>
  <c r="H73" i="6"/>
  <c r="H72" i="6"/>
  <c r="E50" i="6"/>
  <c r="J51" i="5"/>
  <c r="L52" i="5"/>
  <c r="L49" i="5"/>
  <c r="L46" i="5"/>
  <c r="K42" i="5"/>
  <c r="L43" i="5"/>
  <c r="J37" i="23"/>
  <c r="I37" i="23"/>
  <c r="H37" i="23"/>
  <c r="K36" i="23"/>
  <c r="K37" i="23" s="1"/>
  <c r="J33" i="23"/>
  <c r="I33" i="23"/>
  <c r="H33" i="23"/>
  <c r="K32" i="23"/>
  <c r="K33" i="23" s="1"/>
  <c r="J29" i="23"/>
  <c r="I29" i="23"/>
  <c r="H29" i="23"/>
  <c r="K28" i="23"/>
  <c r="K29" i="23" s="1"/>
  <c r="J25" i="23"/>
  <c r="I25" i="23"/>
  <c r="H25" i="23"/>
  <c r="K24" i="23"/>
  <c r="K25" i="23" s="1"/>
  <c r="I50" i="17"/>
  <c r="J32" i="5" s="1"/>
  <c r="J50" i="17"/>
  <c r="K32" i="5" s="1"/>
  <c r="H50" i="17"/>
  <c r="K49" i="17"/>
  <c r="K48" i="17"/>
  <c r="K47" i="17"/>
  <c r="K46" i="17"/>
  <c r="K45" i="17"/>
  <c r="K44" i="17"/>
  <c r="K43" i="17"/>
  <c r="K42" i="17"/>
  <c r="H54" i="6" l="1"/>
  <c r="H50" i="6" s="1"/>
  <c r="L31" i="5"/>
  <c r="L35" i="5"/>
  <c r="L44" i="5"/>
  <c r="H74" i="6"/>
  <c r="H89" i="6"/>
  <c r="H96" i="6"/>
  <c r="E92" i="6"/>
  <c r="H92" i="6" s="1"/>
  <c r="E85" i="6"/>
  <c r="H85" i="6" s="1"/>
  <c r="E78" i="6"/>
  <c r="H78" i="6" s="1"/>
  <c r="H75" i="6"/>
  <c r="E71" i="6"/>
  <c r="H71" i="6" s="1"/>
  <c r="L53" i="5"/>
  <c r="I51" i="5"/>
  <c r="L51" i="5" s="1"/>
  <c r="L50" i="5"/>
  <c r="L47" i="5"/>
  <c r="I48" i="5"/>
  <c r="L48" i="5" s="1"/>
  <c r="I45" i="5"/>
  <c r="L45" i="5" s="1"/>
  <c r="I42" i="5"/>
  <c r="L42" i="5" s="1"/>
  <c r="L33" i="5" l="1"/>
  <c r="K33" i="5"/>
  <c r="J33" i="5"/>
  <c r="C15" i="6"/>
  <c r="J21" i="23"/>
  <c r="I21" i="23"/>
  <c r="H21" i="23"/>
  <c r="K20" i="23"/>
  <c r="K21" i="23" s="1"/>
  <c r="J17" i="23"/>
  <c r="I17" i="23"/>
  <c r="H17" i="23"/>
  <c r="K16" i="23"/>
  <c r="K17" i="23" s="1"/>
  <c r="J13" i="23"/>
  <c r="I13" i="23"/>
  <c r="H13" i="23"/>
  <c r="K12" i="23"/>
  <c r="K13" i="23" s="1"/>
  <c r="I33" i="5" l="1"/>
  <c r="K31" i="8"/>
  <c r="K30" i="8"/>
  <c r="K29" i="8"/>
  <c r="K28" i="8"/>
  <c r="K27" i="8"/>
  <c r="K26" i="8"/>
  <c r="K23" i="8"/>
  <c r="K22" i="8"/>
  <c r="K21" i="8"/>
  <c r="K20" i="8"/>
  <c r="K13" i="8"/>
  <c r="K14" i="8"/>
  <c r="K15" i="8"/>
  <c r="K16" i="8"/>
  <c r="K17" i="8"/>
  <c r="K18" i="8"/>
  <c r="K19" i="8"/>
  <c r="I25" i="15"/>
  <c r="F33" i="6" s="1"/>
  <c r="J25" i="15"/>
  <c r="K23" i="15"/>
  <c r="K22" i="15"/>
  <c r="K21" i="15"/>
  <c r="K20" i="15"/>
  <c r="K19" i="15"/>
  <c r="K18" i="15"/>
  <c r="K17" i="15"/>
  <c r="K16" i="15"/>
  <c r="K24" i="15"/>
  <c r="K14" i="15"/>
  <c r="K15" i="15"/>
  <c r="G17" i="6"/>
  <c r="F17" i="6"/>
  <c r="E17" i="6"/>
  <c r="H70" i="6"/>
  <c r="L19" i="5"/>
  <c r="L23" i="5"/>
  <c r="L27" i="5"/>
  <c r="L30" i="5"/>
  <c r="L37" i="5"/>
  <c r="L40" i="5"/>
  <c r="C36" i="6"/>
  <c r="A10" i="20"/>
  <c r="A11" i="19"/>
  <c r="A9" i="7"/>
  <c r="K13" i="15"/>
  <c r="K12" i="15"/>
  <c r="K25" i="15" s="1"/>
  <c r="K12" i="8"/>
  <c r="L38" i="5"/>
  <c r="L28" i="5"/>
  <c r="H16" i="6"/>
  <c r="H23" i="6"/>
  <c r="H24" i="6"/>
  <c r="H25" i="6"/>
  <c r="H27" i="6"/>
  <c r="H28" i="6"/>
  <c r="H30" i="6"/>
  <c r="H31" i="6"/>
  <c r="H32" i="6"/>
  <c r="H34" i="6"/>
  <c r="H35" i="6"/>
  <c r="H37" i="6"/>
  <c r="H38" i="6"/>
  <c r="H39" i="6"/>
  <c r="H40" i="6"/>
  <c r="H41" i="6"/>
  <c r="H42" i="6"/>
  <c r="H44" i="6"/>
  <c r="H45" i="6"/>
  <c r="H48" i="6"/>
  <c r="H49" i="6"/>
  <c r="H58" i="6"/>
  <c r="H59" i="6"/>
  <c r="H60" i="6"/>
  <c r="H61" i="6"/>
  <c r="H62" i="6"/>
  <c r="H63" i="6"/>
  <c r="H65" i="6"/>
  <c r="H66" i="6"/>
  <c r="H67" i="6"/>
  <c r="H69" i="6"/>
  <c r="F64" i="6"/>
  <c r="J41" i="5" s="1"/>
  <c r="F57" i="6"/>
  <c r="F36" i="6"/>
  <c r="F21" i="6"/>
  <c r="F20" i="6"/>
  <c r="J36" i="5"/>
  <c r="J26" i="5"/>
  <c r="J24" i="5"/>
  <c r="J17" i="5" s="1"/>
  <c r="J14" i="5" s="1"/>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11" i="17"/>
  <c r="K12" i="16"/>
  <c r="I13" i="16"/>
  <c r="K24" i="8"/>
  <c r="K25" i="8"/>
  <c r="K32" i="8"/>
  <c r="I33" i="8"/>
  <c r="F26" i="6" s="1"/>
  <c r="F19" i="6" s="1"/>
  <c r="K50" i="17" l="1"/>
  <c r="F15" i="6"/>
  <c r="F22" i="6"/>
  <c r="J22" i="5"/>
  <c r="H17" i="6"/>
  <c r="H46" i="6"/>
  <c r="H47" i="6"/>
  <c r="F29" i="6"/>
  <c r="F43" i="6"/>
  <c r="L20" i="5" l="1"/>
  <c r="J33" i="8"/>
  <c r="L25" i="5"/>
  <c r="I24" i="5"/>
  <c r="K24" i="5"/>
  <c r="H33" i="8"/>
  <c r="G33" i="6"/>
  <c r="G68" i="6"/>
  <c r="G64" i="6" s="1"/>
  <c r="K41" i="5" s="1"/>
  <c r="G57" i="6"/>
  <c r="G36" i="6"/>
  <c r="G21" i="6"/>
  <c r="G20" i="6"/>
  <c r="K36" i="5"/>
  <c r="K26" i="5"/>
  <c r="J13" i="16"/>
  <c r="K13" i="16"/>
  <c r="J39" i="5"/>
  <c r="K17" i="5" l="1"/>
  <c r="K14" i="5" s="1"/>
  <c r="H68" i="6"/>
  <c r="L24" i="5"/>
  <c r="E26" i="6"/>
  <c r="G26" i="6"/>
  <c r="G19" i="6" s="1"/>
  <c r="H18" i="6"/>
  <c r="K33" i="8"/>
  <c r="G43" i="6"/>
  <c r="E43" i="6"/>
  <c r="J29" i="5"/>
  <c r="K22" i="5"/>
  <c r="E22" i="6" l="1"/>
  <c r="G22" i="6"/>
  <c r="G15" i="6"/>
  <c r="H26" i="6"/>
  <c r="L32" i="5"/>
  <c r="H43" i="6"/>
  <c r="G29" i="6"/>
  <c r="E64" i="6"/>
  <c r="A10" i="18"/>
  <c r="E57" i="6"/>
  <c r="H57" i="6" s="1"/>
  <c r="I36" i="5"/>
  <c r="L36" i="5" s="1"/>
  <c r="O12" i="2"/>
  <c r="K15" i="16"/>
  <c r="I26" i="5"/>
  <c r="L26" i="5" s="1"/>
  <c r="E21" i="6"/>
  <c r="H21" i="6" s="1"/>
  <c r="E36" i="6"/>
  <c r="H36" i="6" s="1"/>
  <c r="B12" i="20"/>
  <c r="A10" i="7"/>
  <c r="B21" i="20"/>
  <c r="B20" i="20"/>
  <c r="B19" i="20"/>
  <c r="B18" i="20"/>
  <c r="B17" i="20"/>
  <c r="B16" i="20"/>
  <c r="B15" i="20"/>
  <c r="B14" i="20"/>
  <c r="A11" i="20"/>
  <c r="H15" i="16"/>
  <c r="A11" i="18"/>
  <c r="H13" i="16"/>
  <c r="H16" i="16" s="1"/>
  <c r="C43" i="6"/>
  <c r="C29" i="6"/>
  <c r="C22" i="6"/>
  <c r="E25" i="5"/>
  <c r="E21" i="5"/>
  <c r="E20" i="6"/>
  <c r="H20" i="6" s="1"/>
  <c r="H22" i="6" l="1"/>
  <c r="L16" i="5"/>
  <c r="I41" i="5"/>
  <c r="H64" i="6"/>
  <c r="L21" i="5"/>
  <c r="E33" i="6"/>
  <c r="E19" i="6" s="1"/>
  <c r="J18" i="5"/>
  <c r="K39" i="5"/>
  <c r="I22" i="5"/>
  <c r="L22" i="5" s="1"/>
  <c r="K16" i="16"/>
  <c r="I29" i="5"/>
  <c r="L29" i="5" s="1"/>
  <c r="L41" i="5" l="1"/>
  <c r="I17" i="5"/>
  <c r="I14" i="5" s="1"/>
  <c r="E15" i="6"/>
  <c r="I39" i="5"/>
  <c r="L39" i="5" s="1"/>
  <c r="E29" i="6"/>
  <c r="H29" i="6" s="1"/>
  <c r="H33" i="6"/>
  <c r="K29" i="5"/>
  <c r="L17" i="5" l="1"/>
  <c r="L14" i="5" s="1"/>
  <c r="H15" i="6"/>
  <c r="H19" i="6"/>
  <c r="I18" i="5"/>
  <c r="L18" i="5" l="1"/>
  <c r="K18" i="5"/>
</calcChain>
</file>

<file path=xl/sharedStrings.xml><?xml version="1.0" encoding="utf-8"?>
<sst xmlns="http://schemas.openxmlformats.org/spreadsheetml/2006/main" count="1031" uniqueCount="343">
  <si>
    <t>ИНФОРМАЦИЯ</t>
  </si>
  <si>
    <t>ПЕРЕЧЕНЬ</t>
  </si>
  <si>
    <t>Единица измерения</t>
  </si>
  <si>
    <t>1.1.</t>
  </si>
  <si>
    <t>с указанием планируемых к достижению значений</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</si>
  <si>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</si>
  <si>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</si>
  <si>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</si>
  <si>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</si>
  <si>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</si>
  <si>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</si>
  <si>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</si>
  <si>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</si>
  <si>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</si>
  <si>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</si>
  <si>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</si>
  <si>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</si>
  <si>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</si>
  <si>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</si>
  <si>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</si>
  <si>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</si>
  <si>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</si>
  <si>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</si>
  <si>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</si>
  <si>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</si>
  <si>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</si>
  <si>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</si>
  <si>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</si>
  <si>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</si>
  <si>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внебюджетных фондов</t>
  </si>
  <si>
    <t>всего</t>
  </si>
  <si>
    <t>Уровень бюджетной системы / источники финансирования</t>
  </si>
  <si>
    <t>районный бюджет</t>
  </si>
  <si>
    <t>об источниках финансирования подпрограмм, отдельных</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</si>
  <si>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</si>
  <si>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</si>
  <si>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</si>
  <si>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</si>
  <si>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</si>
  <si>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Цели, задачи, мероприятия подпрограммы</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</si>
  <si>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</si>
  <si>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</si>
  <si>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</si>
  <si>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</si>
  <si>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</si>
  <si>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</si>
  <si>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</si>
  <si>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</si>
  <si>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</si>
  <si>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</si>
  <si>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</si>
  <si>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</si>
  <si>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и значения показателей результативности подпрограммы 1</t>
  </si>
  <si>
    <t>федеральный бюджет</t>
  </si>
  <si>
    <t>краевой бюджет</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</si>
  <si>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</si>
  <si>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</si>
  <si>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</si>
  <si>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</si>
  <si>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</si>
  <si>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</si>
  <si>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</si>
  <si>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</si>
  <si>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</si>
  <si>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</si>
  <si>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</si>
  <si>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</si>
  <si>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</si>
  <si>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</si>
  <si>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</si>
  <si>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</si>
  <si>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</si>
  <si>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</si>
  <si>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</si>
  <si>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</si>
  <si>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</si>
  <si>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</si>
  <si>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</si>
  <si>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</si>
  <si>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</si>
  <si>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</si>
  <si>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</si>
  <si>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</si>
  <si>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</si>
  <si>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</si>
  <si>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</si>
  <si>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</si>
  <si>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</si>
  <si>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0503</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</si>
  <si>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</si>
  <si>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</si>
  <si>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</si>
  <si>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</si>
  <si>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</si>
  <si>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</si>
  <si>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1130081670</t>
  </si>
  <si>
    <t>чел.</t>
  </si>
  <si>
    <t>голова оленя</t>
  </si>
  <si>
    <t xml:space="preserve"> </t>
  </si>
  <si>
    <t>1.1.2.</t>
  </si>
  <si>
    <t xml:space="preserve">Подпрограмма 2  "Оказание содействие занятости населения" </t>
  </si>
  <si>
    <t>2.2.1.</t>
  </si>
  <si>
    <t>Постановление</t>
  </si>
  <si>
    <t xml:space="preserve">Постановление </t>
  </si>
  <si>
    <t>Утверждение Положения об организации общественных работ</t>
  </si>
  <si>
    <t>Приказ</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</si>
  <si>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</si>
  <si>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</si>
  <si>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</si>
  <si>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</si>
  <si>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</si>
  <si>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</si>
  <si>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</si>
  <si>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</si>
  <si>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</si>
  <si>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</si>
  <si>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</si>
  <si>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</si>
  <si>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</si>
  <si>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</si>
  <si>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</si>
  <si>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</si>
  <si>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</si>
  <si>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</si>
  <si>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</si>
  <si>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</si>
  <si>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</si>
  <si>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</si>
  <si>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</si>
  <si>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</si>
  <si>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</si>
  <si>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</si>
  <si>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</si>
  <si>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</si>
  <si>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</si>
  <si>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</si>
  <si>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</si>
  <si>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</si>
  <si>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</si>
  <si>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</si>
  <si>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</si>
  <si>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</si>
  <si>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</si>
  <si>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</si>
  <si>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</si>
  <si>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</si>
  <si>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</si>
  <si>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</si>
  <si>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</si>
  <si>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</si>
  <si>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</si>
  <si>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Количество обученных и трудоустроенных граждан </t>
  </si>
  <si>
    <t>1.25.</t>
  </si>
  <si>
    <t>-</t>
  </si>
  <si>
    <t>год, предшествующий очередному финансовому году</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</si>
  <si>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</si>
  <si>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</si>
  <si>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</si>
  <si>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</si>
  <si>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</si>
  <si>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</si>
  <si>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</si>
  <si>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</si>
  <si>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</si>
  <si>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</si>
  <si>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</si>
  <si>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</si>
  <si>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</si>
  <si>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</si>
  <si>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</si>
  <si>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</si>
  <si>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</si>
  <si>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</si>
  <si>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</si>
  <si>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</si>
  <si>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</si>
  <si>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</si>
  <si>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</si>
  <si>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</si>
  <si>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 xml:space="preserve">показателей результативности отдельных мероприятий муниципальной программы </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</si>
  <si>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</si>
  <si>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</si>
  <si>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</si>
  <si>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</si>
  <si>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t>не менее 100</t>
  </si>
  <si>
    <t>11400R5185</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</si>
  <si>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</si>
  <si>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</si>
  <si>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</si>
  <si>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</si>
  <si>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</si>
  <si>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</si>
  <si>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</si>
  <si>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</si>
  <si>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</si>
  <si>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</si>
  <si>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</si>
  <si>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</si>
  <si>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</si>
  <si>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</si>
  <si>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</si>
  <si>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</si>
  <si>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</si>
  <si>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Да -1,      Нет-0</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</si>
  <si>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</si>
  <si>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</si>
  <si>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</si>
  <si>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</si>
  <si>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</si>
  <si>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</si>
  <si>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</si>
  <si>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</si>
  <si>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</si>
  <si>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</si>
  <si>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</si>
  <si>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</si>
  <si>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</si>
  <si>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</si>
  <si>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</si>
  <si>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</si>
  <si>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</si>
  <si>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</si>
  <si>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</si>
  <si>
    <t>2026год</t>
  </si>
  <si>
    <t>2028 год</t>
  </si>
  <si>
    <t>Уличное освещение населенных пунктов находящихся на межселенной территории Туруханского  округа</t>
  </si>
  <si>
    <t>Территориальное управление администрации Туруханского округа</t>
  </si>
  <si>
    <t>всего расходные обязательства по подпрограмме муниципальной программы Туруханского округа</t>
  </si>
  <si>
    <t>Муниципальная программа Туруханского округа</t>
  </si>
  <si>
    <t>Прочие мероприятия по благоустройству в сельских населенных пунктах Туруханского округа;</t>
  </si>
  <si>
    <t>Возмещение затрат, связанных с организацией и проведением  обучения и трудоустройства жителей Туруханского округа в компании сферы недропользования и их подрядные организации</t>
  </si>
  <si>
    <t>Возмещение затрат на обучение и трудоустроиство  жителей Туруханского округа в компании сферы недропользования и их подрядные организации</t>
  </si>
  <si>
    <t>бюджеты муниципальных образований Туруханского округа</t>
  </si>
  <si>
    <t>Предоставление субсидии на возмещение фактически понесенных затрат, возникающих при осуществлении подвоза воды населению п.Бахта Туруханского округа в рамках отдельного мероприятия муниципальной программы "Обеспечение комфортной среды проживания на территории населенных пунктов Туруханского округа"</t>
  </si>
  <si>
    <t>Статус (муниципальная программа Туруханского округа, подпрограмма)</t>
  </si>
  <si>
    <t>Наименование муниципальной программы Туруханского округа, подпрограммы</t>
  </si>
  <si>
    <t>Территориальное управление администрации Туруханского муниципального округа</t>
  </si>
  <si>
    <t>1403</t>
  </si>
  <si>
    <t>Администрация Туруханского муниципального округа</t>
  </si>
  <si>
    <t>Обеспечение материальной поддержки доходов участников общественных работ, из числа безработных граждан (п.Бахта, п.Келлог, п.Курейка, д. Сургутиха, п. Советская речка, с. Верещагино, с. Бакланиха, с. Фарково, д. Горошиха, п. Мадуйка, д. Старотуруханск, д. Канготово)</t>
  </si>
  <si>
    <t>Обеспечение материальной поддержки доходов участников общественных работ, из числа безработных граждан (п. Бор)</t>
  </si>
  <si>
    <t>Обеспечение материальной поддержки доходов участников общественных работ, из числа безработных граждан (п. Ворогово)</t>
  </si>
  <si>
    <t>Обеспечение материальной поддержки доходов участников общественных работ, из числа безработных граждан (п. Зотино)</t>
  </si>
  <si>
    <t>Обеспечение материальной поддержки доходов участников общественных работ, из числа безработных граждан (с.Туруханск)</t>
  </si>
  <si>
    <t>Обеспечение материальной поддержки доходов участников общественных работ, из числа безработных граждан (г.Игарка)</t>
  </si>
  <si>
    <t>Озеленение Туруханского муниципального округа</t>
  </si>
  <si>
    <t>Организация и содержание мест захоронений в Туруханском муниципальном округе.</t>
  </si>
  <si>
    <t>Обеспечение населения  Туруханского муниципального округа печным отоплением</t>
  </si>
  <si>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муниципального округа печным отоплением</t>
    </r>
    <r>
      <rPr>
        <sz val="14"/>
        <rFont val="Calibri"/>
        <family val="2"/>
        <charset val="204"/>
      </rPr>
      <t>»</t>
    </r>
  </si>
  <si>
    <t>Цель. Улучшение жилищно-бытовых условий населения проживающего на территории Туруханского муниципального округа;</t>
  </si>
  <si>
    <t>Цель. Улучшение жилищно-бытовых условий населения проживающего на территории Туруханского муниципального округа</t>
  </si>
  <si>
    <t>Задача. 1. Повышение уровня пожарной безопасности, в жилом секторе населения проживающего на территории Туруханского муниципального округа</t>
  </si>
  <si>
    <t xml:space="preserve"> Обеспечение населения Туруханского муниципального округа печным отоплением </t>
  </si>
  <si>
    <t>Приложение № 2
к подпрограмме 3 «Обеспечение населения Туруханского муниципального округа печным отоплением»</t>
  </si>
  <si>
    <t>мероприятий подпрограммы 3 «Обеспечение населения Туруханского муниципального округа печным отоплением»</t>
  </si>
  <si>
    <t>целевых показателей муниципальной программы Туруханского муниципального округа</t>
  </si>
  <si>
    <t>в результате реализации муниципальной программы Туруханского муниципального округа</t>
  </si>
  <si>
    <t>Цели, целевые показатели муниципальной программы Туруханского муниципального округа</t>
  </si>
  <si>
    <t>годы до конца реализации муниципальной программы Туруханского муниципального округа в пятилетнем интервале</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</si>
  <si>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муниципального округа</t>
  </si>
  <si>
    <r>
      <rPr>
        <b/>
        <sz val="12"/>
        <rFont val="Times New Roman"/>
        <family val="1"/>
        <charset val="204"/>
      </rPr>
      <t xml:space="preserve">Цель муниципальной программы Туруханского муниципального округа: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муниципального округа.               </t>
    </r>
  </si>
  <si>
    <r>
      <rPr>
        <b/>
        <sz val="12"/>
        <rFont val="Times New Roman"/>
        <family val="1"/>
        <charset val="204"/>
      </rPr>
      <t xml:space="preserve">Цель муниципальной программы Туруханского муниципального округа: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Туруханского муниципального округа; Создание условий для сохранения традиционного образа жизни коренных малочисленных народов проживающих на территории Туруханского муниципального округа</t>
    </r>
  </si>
  <si>
    <r>
      <rPr>
        <b/>
        <sz val="12"/>
        <rFont val="Times New Roman"/>
        <family val="1"/>
        <charset val="204"/>
      </rPr>
      <t>Цель муниципальной программы Туруханского муниципального округа:</t>
    </r>
    <r>
      <rPr>
        <sz val="12"/>
        <rFont val="Times New Roman"/>
        <family val="2"/>
        <charset val="204"/>
      </rPr>
      <t xml:space="preserve"> улучшение жилищно-бытовых условий населения проживающего на территории Туруханского муниципального округа</t>
    </r>
  </si>
  <si>
    <t>Обеспечение населения Туруханскогомуниципального округа печным отоплением</t>
  </si>
  <si>
    <r>
      <rPr>
        <b/>
        <sz val="12"/>
        <rFont val="Times New Roman"/>
        <family val="1"/>
        <charset val="204"/>
      </rPr>
      <t xml:space="preserve">Цель муниципальной программы Туруханского муниципального округа: </t>
    </r>
    <r>
      <rPr>
        <sz val="12"/>
        <rFont val="Times New Roman"/>
        <family val="2"/>
        <charset val="204"/>
      </rPr>
      <t>совершенствование системы благоустройства на территории Туруханского муниципального округа</t>
    </r>
  </si>
  <si>
    <t>Озеленение территории Туруханского муниципального округа</t>
  </si>
  <si>
    <t>Цель. Совершенствование системы комплексного благоустройства в населенных пунктах, расположенных на территории Туруханского муниципального округа.</t>
  </si>
  <si>
    <t>Задача.Повышение уровня и качества жизни сельского населения путем создания комфортных условий жизнедеятельности в  населенных пунктах, расположенных на территории Туруханского муниципального округа.</t>
  </si>
  <si>
    <t>1. Цель. Создание условий для сохранения традиционного образа жизни коренных малочисленных народов проживающих на территории Туруханского муниципального округа; Организация деятельности управления, направленной на обеспечение комфортной среды проживания на территории Туруханского муниципального округа</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</si>
  <si>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</si>
  <si>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</si>
  <si>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</si>
  <si>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t xml:space="preserve">к  муниципальной программе Туруханского района «Обеспечение комфортной среды проживания на территории населенных  пунктов   Туруханского муниципального округа»  </t>
  </si>
  <si>
    <t xml:space="preserve">«Обеспечение комфортной среды проживания на территории населенных пунктов Туруханского муниципального округа»       </t>
  </si>
  <si>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муниципального округа.</t>
    </r>
  </si>
  <si>
    <t>Осуществление подвоза воды населению п.Бахта Туруханского муниципального округа.</t>
  </si>
  <si>
    <t>Цель реализации отдельного мероприятия:  Увековечивание памяти о погибших при защите Отечества в годы Великой Отечественной войны 1941 - 1945 годов.</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</si>
  <si>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</si>
  <si>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1941 -1945 годов</t>
  </si>
  <si>
    <t>0804</t>
  </si>
  <si>
    <t>1.3</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</si>
  <si>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</si>
  <si>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1.4</t>
  </si>
  <si>
    <t xml:space="preserve">Приложение № 8                                                                            к  муниципальной программе Туруханского муниципального округа «Обеспечение комфортной среды проживания на территории населенных  пунктов   Туруханского муниципального округа»  
</t>
  </si>
  <si>
    <t>Цель реализации отдельного мероприятия:  Осуществление подвоза воды населению п.Бахта Туруханского муниципального округа.</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</si>
  <si>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муниципального округа в рамках отдельного мероприятия муниципальной программы</t>
  </si>
  <si>
    <r>
      <t xml:space="preserve">к  муниципальной программе Туруханского муниципального округа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муниципального округа</t>
    </r>
    <r>
      <rPr>
        <sz val="14"/>
        <rFont val="Calibri"/>
        <family val="2"/>
        <charset val="204"/>
      </rPr>
      <t>»</t>
    </r>
    <r>
      <rPr>
        <sz val="14"/>
        <rFont val="Times New Roman"/>
        <family val="2"/>
        <charset val="204"/>
      </rPr>
      <t xml:space="preserve">                                                                                                                                                                                                                                                                                                                                                                                                                                                        </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</si>
  <si>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муниципального округа</t>
    </r>
    <r>
      <rPr>
        <sz val="14"/>
        <rFont val="Calibri"/>
        <family val="2"/>
        <charset val="204"/>
      </rPr>
      <t>»</t>
    </r>
  </si>
  <si>
    <t>Цель муниципальной программы Туруханского муниципального округа: совершенствование системы благоустройства населенный пунктов, расположенных на межселенной территории Туруханского муниципального округа</t>
  </si>
  <si>
    <t>Задача муниципальной программы Туруханского муниципального округа: повышение уровня и качества жизни сельского населения путем создания комфортных условий жизнедеятельности в населенных пунктах, расположенных на территории Туруханского муниципального округа</t>
  </si>
  <si>
    <t>Об утверждении Правил благоустройства, озеленения и содержания   населенных пунктов, расположенных на  территории Туруханского муниципального округа</t>
  </si>
  <si>
    <t>январь 2026</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</si>
  <si>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территории Туруханского муниципального округа</t>
  </si>
  <si>
    <t xml:space="preserve">Цель муниципальной программы Туруханского муниципального округа: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муниципального округа.               </t>
  </si>
  <si>
    <t>Цель муниципальной программы Туруханского муниципального округа: Улучшение жилищно-бытовых условий населения проживающего на территории Туруханского муниципального округа</t>
  </si>
  <si>
    <t xml:space="preserve">Задача муниципальной программы Туруханского муниципального округа: повышение уровня пожарной безопасности, в жилом секторе населения проживающего на территории Туруханского муниципального округа </t>
  </si>
  <si>
    <r>
      <t xml:space="preserve">Подпрограмма 3 </t>
    </r>
    <r>
      <rPr>
        <sz val="12"/>
        <rFont val="Calibri"/>
        <family val="2"/>
        <charset val="204"/>
      </rPr>
      <t>«</t>
    </r>
    <r>
      <rPr>
        <sz val="12"/>
        <rFont val="Times New Roman"/>
        <family val="2"/>
        <charset val="204"/>
      </rPr>
      <t>Обеспечение населения Туруханского муниципального округа печным отоплением</t>
    </r>
    <r>
      <rPr>
        <sz val="12"/>
        <rFont val="Calibri"/>
        <family val="2"/>
        <charset val="204"/>
      </rPr>
      <t>»</t>
    </r>
  </si>
  <si>
    <t xml:space="preserve">Об утверждении Положения о порядке обеспечения населения Туруханского муниципального округа печным отоплением </t>
  </si>
  <si>
    <t>Цель муниципальной программы Туруханского муниципального округа: Организация деятельности управления, направленной на обеспечение комфортной среды проживания на территории населенных пунктов, расположенных на  территории Туруханского муниципального окруа. Создание условий для сохранения традиционного образа жизни коренных малочисленных народов проживающих на территории Туруханского муниципального округа</t>
  </si>
  <si>
    <t>Задача муниципальной программы Туруханского муниципального округа: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</si>
  <si>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мероприятий муниципальной программы Туруханского муниципального округа</t>
  </si>
  <si>
    <t>Обеспечение комфортной среды проживания на территории населенных пунктов Туруханского муниципального округа</t>
  </si>
  <si>
    <t>Обеспечение населения Туруханского муниципального округа печным отоплением</t>
  </si>
  <si>
    <t>Предоставление субсидии на возмещение фактически понесенных затрат, возникающих при осуществлении подвоза воды населению п.Бахта Туруханского муниципального округа в рамках отдельного мероприятия муниципальной программы "Обеспечение комфортной среды проживания на территории населенных пунктов Туруханскогоокруга"</t>
  </si>
  <si>
    <t>Расходы на прочие мероприятия по благоустройству территории в рамках подпрограммы  "Обеспечение условий реализации прораммы и прочие мероприятия" муниципальной программы Туруханского муниципального округа "Обеспечение комфортной среды проживания на территории населенных пунктов Туруханского муниципального округа"</t>
  </si>
  <si>
    <t>Обеспечение деятельности подведомственных учреждений в рамках подпрограммы "Обеспечение условий реализации прораммы и прочие мероприятия"" муниципальной программы Туруханского муниципального округа "Обеспечение комфортной среды проживания на территории населенных пунктов Туруханского муниципального округа"</t>
  </si>
  <si>
    <t>Обеспечение деятельности подведомственных учреждений п. Бор</t>
  </si>
  <si>
    <t>Прочие мероприятия по благоустройству п. Бор</t>
  </si>
  <si>
    <t>Прочие мероприятия по благоустройству п. Верхнеимбатск</t>
  </si>
  <si>
    <t>Прочие мероприятия по благоустройству п. Ворогово</t>
  </si>
  <si>
    <t>Прочие мероприятия по благоустройству п. Зотино</t>
  </si>
  <si>
    <t>Прочие мероприятия по благоустройству п. Туруханск</t>
  </si>
  <si>
    <t>Прочие мероприятия по благоустройству п. Светлогорск</t>
  </si>
  <si>
    <t>Прочие мероприятия по благоустройству г. Игарка</t>
  </si>
  <si>
    <r>
      <rPr>
        <b/>
        <sz val="12"/>
        <rFont val="Times New Roman"/>
        <family val="1"/>
        <charset val="204"/>
      </rPr>
      <t>Отдельное мероприятие.</t>
    </r>
    <r>
      <rPr>
        <sz val="12"/>
        <rFont val="Times New Roman"/>
        <family val="1"/>
        <charset val="204"/>
      </rPr>
      <t xml:space="preserve"> Предоставление субсидии на возмещение недополученных доходов в связи с оказанием услуг общественных бань п. Бор Туруханского муниципального округа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</si>
  <si>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Возмещение недополученных доходов </t>
    </r>
  </si>
  <si>
    <t>Возмещение недополученных доходов  п.Бор Туруханского муниципального округа.</t>
  </si>
  <si>
    <r>
      <rPr>
        <b/>
        <sz val="12"/>
        <rFont val="Times New Roman"/>
        <family val="1"/>
        <charset val="204"/>
      </rPr>
      <t>Отдельное мероприятие.</t>
    </r>
    <r>
      <rPr>
        <sz val="12"/>
        <rFont val="Times New Roman"/>
        <family val="1"/>
        <charset val="204"/>
      </rPr>
      <t xml:space="preserve"> Предоставление субсидии на возмещение недополученных доходов в связи с оказанием услуг общественных бань п. Туруханск Туруханского муниципального округа в рамках отдельного мероприятия муниципальной программы</t>
    </r>
  </si>
  <si>
    <t>Возмещение недополученных доходов  п.Туруханск Туруханского муниципального округа.</t>
  </si>
  <si>
    <r>
      <rPr>
        <b/>
        <sz val="12"/>
        <rFont val="Times New Roman"/>
        <family val="1"/>
        <charset val="204"/>
      </rPr>
      <t>Отдельное мероприятие.</t>
    </r>
    <r>
      <rPr>
        <sz val="12"/>
        <rFont val="Times New Roman"/>
        <family val="1"/>
        <charset val="204"/>
      </rPr>
      <t xml:space="preserve"> Предоставление субсидии на возмещение недополученных доходов в связи с оказанием услуг общественных бань п. Светлогорск Туруханского муниципального округа в рамках отдельного мероприятия муниципальной программы</t>
    </r>
  </si>
  <si>
    <t>Возмещение недополученных доходов  п.Светлогорск Туруханского муниципального округа.</t>
  </si>
  <si>
    <r>
      <rPr>
        <b/>
        <sz val="12"/>
        <rFont val="Times New Roman"/>
        <family val="1"/>
        <charset val="204"/>
      </rPr>
      <t>Отдельное мероприятие.</t>
    </r>
    <r>
      <rPr>
        <sz val="12"/>
        <rFont val="Times New Roman"/>
        <family val="1"/>
        <charset val="204"/>
      </rPr>
      <t xml:space="preserve"> Предоставление субсидии на возмещение недополученных доходов в связи с оказанием услуг общественных бань г. Игарка Туруханского муниципального округа в рамках отдельного мероприятия муниципальной программы</t>
    </r>
  </si>
  <si>
    <t>Возмещение недополученных доходов  г.Игарка Туруханского муниципального округа.</t>
  </si>
  <si>
    <t>1.5</t>
  </si>
  <si>
    <t>Цель реализации отдельного мероприятия:  Возмещение недополученных доходов</t>
  </si>
  <si>
    <t>Отдельное мероприятие.  Предоставление субсидии на возмещение недополученных доходов в связи с оказанием услуг общественных бань п. Бор Туруханского муниципального округа в рамках отдельного мероприятия муниципальной программы</t>
  </si>
  <si>
    <t xml:space="preserve">Предоставление субсидии на возмещение недополученных доходов в связи с оказанием услуг общественных бань п. Бор Туруханского муниципального округа в рамках отдельного мероприятия муниципальной программысреды в поселениях
</t>
  </si>
  <si>
    <t>Возмещение недополученных доходов</t>
  </si>
  <si>
    <t>1.6</t>
  </si>
  <si>
    <t>Отдельное мероприятие.  Предоставление субсидии на возмещение недополученных доходов в связи с оказанием услуг общественных бань п. Туруханск Туруханского муниципального округа в рамках отдельного мероприятия муниципальной программы</t>
  </si>
  <si>
    <t xml:space="preserve">Предоставление субсидии на возмещение недополученных доходов в связи с оказанием услуг общественных бань п. Туруханск Туруханского муниципального округа в рамках отдельного мероприятия муниципальной программысреды в поселениях
</t>
  </si>
  <si>
    <t>Отдельное мероприятие.  Предоставление субсидии на возмещение недополученных доходов в связи с оказанием услуг общественных бань п. Светлогорск Туруханского муниципального округа в рамках отдельного мероприятия муниципальной программы</t>
  </si>
  <si>
    <t xml:space="preserve">Предоставление субсидии на возмещение недополученных доходов в связи с оказанием услуг общественных бань п. Светлогорск Туруханского муниципального округа в рамках отдельного мероприятия муниципальной программысреды в поселениях
</t>
  </si>
  <si>
    <t>1.7</t>
  </si>
  <si>
    <t>Отдельное мероприятие.  Предоставление субсидии на возмещение недополученных доходов в связи с оказанием услуг общественных бань г. Игарка Туруханского муниципального округа в рамках отдельного мероприятия муниципальной программы</t>
  </si>
  <si>
    <t xml:space="preserve">Предоставление субсидии на возмещение недополученных доходов в связи с оказанием услуг общественных бань г. Игарка Туруханского муниципального округа в рамках отдельного мероприятия муниципальной программысреды в поселениях
</t>
  </si>
  <si>
    <t>Администрация Турухансокого  муниципального округа</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</si>
  <si>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</si>
  <si>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бюджеты муниципальных образований Туруханского района</t>
  </si>
  <si>
    <t>ресурсном обеспечении муниципальной программы Туруханского муниципального округа за счет средств районного бюджета,</t>
  </si>
  <si>
    <t>Муниципальная программа Туруханского муниципального  округа</t>
  </si>
  <si>
    <t>всего расходные обязательства по муниципальной программе Туруханского муниципального округа</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</si>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</sst>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_ ;\-#,##0\ "/>
    <numFmt numFmtId="169" formatCode="_-* #,##0_р_._-;\-* #,##0_р_._-;_-* &quot;-&quot;??_р_._-;_-@_-"/>
    <numFmt numFmtId="170" formatCode="?"/>
    <numFmt numFmtId="171" formatCode="000000"/>
  </numFmts>
  <fonts count="22"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43" fontId="18" fillId="0" borderId="0" applyFont="0" applyFill="0" applyBorder="0" applyAlignment="0" applyProtection="0"/>
    <xf numFmtId="165" fontId="5" fillId="0" borderId="0" applyFont="0" applyFill="0" applyBorder="0" applyAlignment="0" applyProtection="0"/>
  </cellStyleXfs>
  <cellXfs count="324">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43" fontId="1" fillId="2" borderId="1" xfId="4" applyNumberFormat="1" applyFont="1" applyFill="1" applyBorder="1" applyAlignment="1">
      <alignment vertical="center" wrapText="1"/>
    </xf>
    <xf numFmtId="43"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6" fontId="3" fillId="2" borderId="1" xfId="0" applyNumberFormat="1" applyFont="1" applyFill="1" applyBorder="1" applyAlignment="1">
      <alignment horizontal="center" vertical="center" wrapText="1"/>
    </xf>
    <xf numFmtId="166"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69"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1" xfId="0" applyFont="1" applyFill="1" applyBorder="1" applyAlignment="1">
      <alignment vertical="center" wrapText="1"/>
    </xf>
    <xf numFmtId="166" fontId="3" fillId="2" borderId="0" xfId="0" applyNumberFormat="1" applyFont="1" applyFill="1"/>
    <xf numFmtId="0" fontId="3" fillId="2" borderId="0" xfId="0" applyFont="1" applyFill="1"/>
    <xf numFmtId="166" fontId="21" fillId="2" borderId="1" xfId="0" applyNumberFormat="1" applyFont="1" applyFill="1" applyBorder="1" applyAlignment="1">
      <alignment horizontal="center" vertical="center"/>
    </xf>
    <xf numFmtId="0" fontId="3" fillId="2" borderId="0" xfId="0" applyFont="1" applyFill="1" applyAlignment="1"/>
    <xf numFmtId="166"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6"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6"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6"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6"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43" fontId="1" fillId="2" borderId="1" xfId="4" applyFont="1" applyFill="1" applyBorder="1" applyAlignment="1">
      <alignment horizontal="left" vertical="center" wrapText="1"/>
    </xf>
    <xf numFmtId="0" fontId="1" fillId="2" borderId="0" xfId="0" applyFont="1" applyFill="1" applyAlignment="1">
      <alignment vertical="center" wrapText="1"/>
    </xf>
    <xf numFmtId="43"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7"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7" fontId="4" fillId="2" borderId="1" xfId="4" applyNumberFormat="1" applyFont="1" applyFill="1" applyBorder="1" applyAlignment="1">
      <alignment horizontal="left" wrapText="1"/>
    </xf>
    <xf numFmtId="167" fontId="7" fillId="2" borderId="1" xfId="0" applyNumberFormat="1" applyFont="1" applyFill="1" applyBorder="1" applyAlignment="1"/>
    <xf numFmtId="43"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0" xfId="0" applyFont="1" applyFill="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7"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7"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64"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2" fillId="0" borderId="0" xfId="0" applyFont="1" applyAlignment="1">
      <alignment horizontal="left" vertical="center"/>
    </xf>
    <xf numFmtId="166" fontId="1" fillId="2" borderId="9" xfId="4" applyNumberFormat="1" applyFont="1" applyFill="1" applyBorder="1" applyAlignment="1">
      <alignment horizontal="right" vertical="center" wrapText="1"/>
    </xf>
    <xf numFmtId="166" fontId="1" fillId="2" borderId="3" xfId="4" applyNumberFormat="1" applyFont="1" applyFill="1" applyBorder="1" applyAlignment="1">
      <alignment horizontal="right" vertical="center" wrapText="1"/>
    </xf>
    <xf numFmtId="166"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3" fillId="2" borderId="1" xfId="0" applyFont="1" applyFill="1" applyBorder="1" applyAlignment="1">
      <alignment vertical="center" wrapText="1"/>
    </xf>
    <xf numFmtId="166" fontId="4" fillId="2" borderId="9" xfId="4" applyNumberFormat="1" applyFont="1" applyFill="1" applyBorder="1" applyAlignment="1">
      <alignment horizontal="right" vertical="center" wrapText="1"/>
    </xf>
    <xf numFmtId="167" fontId="1" fillId="2" borderId="2" xfId="4" applyNumberFormat="1" applyFont="1" applyFill="1" applyBorder="1" applyAlignment="1">
      <alignment vertical="top" wrapText="1"/>
    </xf>
    <xf numFmtId="166" fontId="2" fillId="2" borderId="0" xfId="0" applyNumberFormat="1" applyFont="1" applyFill="1" applyAlignment="1">
      <alignment vertical="center"/>
    </xf>
    <xf numFmtId="164"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NumberFormat="1" applyFont="1" applyFill="1" applyBorder="1" applyAlignment="1">
      <alignment horizontal="left" vertical="center" wrapText="1"/>
    </xf>
    <xf numFmtId="170" fontId="3" fillId="0" borderId="10"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3" borderId="0" xfId="0" applyFont="1" applyFill="1"/>
    <xf numFmtId="0" fontId="1" fillId="3" borderId="0" xfId="0" applyFont="1" applyFill="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166" fontId="4" fillId="4" borderId="1" xfId="4" applyNumberFormat="1" applyFont="1" applyFill="1" applyBorder="1" applyAlignment="1">
      <alignment vertical="center" wrapText="1"/>
    </xf>
    <xf numFmtId="168"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166" fontId="3" fillId="0" borderId="1" xfId="4" applyNumberFormat="1" applyFont="1" applyFill="1" applyBorder="1" applyAlignment="1">
      <alignment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69"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6"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0" fontId="10" fillId="2" borderId="1" xfId="0" applyFont="1" applyFill="1" applyBorder="1" applyAlignment="1">
      <alignment horizontal="left" vertical="center"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6" fontId="21" fillId="0" borderId="9" xfId="0" applyNumberFormat="1" applyFont="1" applyBorder="1" applyAlignment="1">
      <alignment horizontal="center" vertical="center" wrapText="1"/>
    </xf>
    <xf numFmtId="166" fontId="1" fillId="2" borderId="12" xfId="4" applyNumberFormat="1" applyFont="1" applyFill="1" applyBorder="1" applyAlignment="1">
      <alignment horizontal="right" vertical="center" wrapText="1"/>
    </xf>
    <xf numFmtId="167"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1" fillId="2" borderId="1" xfId="0" applyFont="1" applyFill="1" applyBorder="1" applyAlignment="1">
      <alignment vertical="center"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center" vertical="top" wrapText="1"/>
    </xf>
    <xf numFmtId="166" fontId="4" fillId="2" borderId="1" xfId="4" applyNumberFormat="1" applyFont="1" applyFill="1" applyBorder="1" applyAlignment="1">
      <alignment vertical="center" wrapText="1"/>
    </xf>
    <xf numFmtId="0" fontId="1" fillId="2" borderId="1" xfId="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166" fontId="21" fillId="0" borderId="3" xfId="0" applyNumberFormat="1" applyFont="1" applyBorder="1" applyAlignment="1">
      <alignment horizontal="center" vertical="center" wrapText="1"/>
    </xf>
    <xf numFmtId="166" fontId="21" fillId="0" borderId="12" xfId="0" applyNumberFormat="1" applyFont="1" applyBorder="1" applyAlignment="1">
      <alignment horizontal="center" vertical="center" wrapText="1"/>
    </xf>
    <xf numFmtId="0" fontId="1" fillId="2" borderId="2"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169" fontId="1" fillId="2" borderId="1" xfId="4" applyNumberFormat="1" applyFont="1" applyFill="1" applyBorder="1" applyAlignment="1">
      <alignment vertical="center" wrapText="1"/>
    </xf>
    <xf numFmtId="0" fontId="2" fillId="0" borderId="0" xfId="0" applyFont="1" applyAlignment="1">
      <alignment horizontal="left"/>
    </xf>
    <xf numFmtId="49" fontId="1" fillId="5" borderId="1" xfId="0" applyNumberFormat="1" applyFont="1" applyFill="1" applyBorder="1" applyAlignment="1">
      <alignment horizontal="left" vertical="center" wrapText="1"/>
    </xf>
    <xf numFmtId="0" fontId="11" fillId="2" borderId="1" xfId="0" applyFont="1" applyFill="1" applyBorder="1" applyAlignment="1">
      <alignment vertical="center" wrapText="1"/>
    </xf>
    <xf numFmtId="166" fontId="4" fillId="0" borderId="1" xfId="0" applyNumberFormat="1" applyFont="1" applyFill="1" applyBorder="1" applyAlignment="1">
      <alignment vertical="center" wrapText="1"/>
    </xf>
    <xf numFmtId="166" fontId="1" fillId="0" borderId="1" xfId="0" applyNumberFormat="1" applyFont="1" applyFill="1" applyBorder="1" applyAlignment="1">
      <alignment vertical="center" wrapText="1"/>
    </xf>
    <xf numFmtId="166" fontId="1" fillId="0" borderId="1" xfId="1" applyNumberFormat="1" applyFont="1" applyFill="1" applyBorder="1" applyAlignment="1">
      <alignment vertical="center" wrapText="1"/>
    </xf>
    <xf numFmtId="166" fontId="1" fillId="0" borderId="1" xfId="0" applyNumberFormat="1" applyFont="1" applyFill="1" applyBorder="1" applyAlignment="1">
      <alignment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9" xfId="3" applyFont="1" applyFill="1" applyBorder="1" applyAlignment="1">
      <alignment horizontal="left"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9" xfId="2" applyFont="1" applyFill="1" applyBorder="1" applyAlignment="1">
      <alignment horizontal="left"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20" fillId="2" borderId="2"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3"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9" xfId="3" applyFont="1" applyFill="1" applyBorder="1" applyAlignment="1">
      <alignment horizontal="left" vertical="center" wrapText="1"/>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2" borderId="6" xfId="0" applyFont="1" applyFill="1" applyBorder="1" applyAlignment="1">
      <alignment horizontal="left"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9" xfId="0" applyFont="1" applyFill="1" applyBorder="1" applyAlignment="1">
      <alignment horizontal="left"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1" fontId="3" fillId="2" borderId="2" xfId="0" applyNumberFormat="1" applyFont="1" applyFill="1" applyBorder="1" applyAlignment="1">
      <alignment horizontal="center" vertical="top" wrapText="1"/>
    </xf>
    <xf numFmtId="171" fontId="3" fillId="2" borderId="4" xfId="0" applyNumberFormat="1" applyFont="1" applyFill="1" applyBorder="1" applyAlignment="1">
      <alignment horizontal="center" vertical="top" wrapText="1"/>
    </xf>
    <xf numFmtId="171" fontId="3" fillId="2" borderId="3"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25"/>
  <sheetViews>
    <sheetView view="pageBreakPreview" zoomScaleNormal="70" zoomScaleSheetLayoutView="100" workbookViewId="0">
      <selection activeCell="B14" sqref="B14:R14"/>
    </sheetView>
  </sheetViews>
  <sheetFormatPr defaultRowHeight="15.75" outlineLevelRow="1" x14ac:dyDescent="0.25"/>
  <cols>
    <col min="1" max="1" width="2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x14ac:dyDescent="0.25">
      <c r="A1" s="117"/>
      <c r="E1" s="191"/>
      <c r="F1" s="191"/>
      <c r="G1" s="191"/>
      <c r="H1" s="191"/>
      <c r="I1" s="191"/>
      <c r="J1" s="191"/>
      <c r="K1" s="191"/>
      <c r="L1" s="191"/>
      <c r="M1" s="191"/>
      <c r="N1" s="132"/>
      <c r="O1" s="132"/>
      <c r="P1" s="160"/>
      <c r="Q1" s="198"/>
      <c r="R1" s="132"/>
      <c r="S1" s="132"/>
    </row>
    <row r="2" spans="1:19" ht="56.25" customHeight="1" x14ac:dyDescent="0.25">
      <c r="E2" s="228"/>
      <c r="F2" s="228"/>
      <c r="G2" s="228"/>
      <c r="H2" s="228"/>
      <c r="I2" s="228"/>
      <c r="J2" s="228"/>
      <c r="K2" s="228"/>
      <c r="L2" s="228"/>
      <c r="M2" s="228"/>
      <c r="N2" s="228"/>
      <c r="O2" s="228"/>
      <c r="P2" s="228"/>
      <c r="Q2" s="228"/>
      <c r="R2" s="228"/>
      <c r="S2" s="57"/>
    </row>
    <row r="5" spans="1:19" ht="18.75" x14ac:dyDescent="0.25">
      <c r="A5" s="230" t="s">
        <v>1</v>
      </c>
      <c r="B5" s="230"/>
      <c r="C5" s="230"/>
      <c r="D5" s="230"/>
      <c r="E5" s="230"/>
      <c r="F5" s="230"/>
      <c r="G5" s="230"/>
      <c r="H5" s="230"/>
      <c r="I5" s="230"/>
      <c r="J5" s="230"/>
      <c r="K5" s="230"/>
      <c r="L5" s="230"/>
      <c r="M5" s="230"/>
      <c r="N5" s="230"/>
      <c r="O5" s="230"/>
      <c r="P5" s="230"/>
      <c r="Q5" s="230"/>
      <c r="R5" s="230"/>
    </row>
    <row r="6" spans="1:19" ht="18.75" x14ac:dyDescent="0.25">
      <c r="A6" s="230" t="s">
        <v>255</v>
      </c>
      <c r="B6" s="230"/>
      <c r="C6" s="230"/>
      <c r="D6" s="230"/>
      <c r="E6" s="230"/>
      <c r="F6" s="230"/>
      <c r="G6" s="230"/>
      <c r="H6" s="230"/>
      <c r="I6" s="230"/>
      <c r="J6" s="230"/>
      <c r="K6" s="230"/>
      <c r="L6" s="230"/>
      <c r="M6" s="230"/>
      <c r="N6" s="230"/>
      <c r="O6" s="230"/>
      <c r="P6" s="230"/>
      <c r="Q6" s="230"/>
      <c r="R6" s="230"/>
    </row>
    <row r="7" spans="1:19" ht="18.75" x14ac:dyDescent="0.25">
      <c r="A7" s="230" t="s">
        <v>4</v>
      </c>
      <c r="B7" s="230"/>
      <c r="C7" s="230"/>
      <c r="D7" s="230"/>
      <c r="E7" s="230"/>
      <c r="F7" s="230"/>
      <c r="G7" s="230"/>
      <c r="H7" s="230"/>
      <c r="I7" s="230"/>
      <c r="J7" s="230"/>
      <c r="K7" s="230"/>
      <c r="L7" s="230"/>
      <c r="M7" s="230"/>
      <c r="N7" s="230"/>
      <c r="O7" s="230"/>
      <c r="P7" s="230"/>
      <c r="Q7" s="230"/>
      <c r="R7" s="230"/>
    </row>
    <row r="8" spans="1:19" ht="18.75" x14ac:dyDescent="0.25">
      <c r="A8" s="230" t="s">
        <v>256</v>
      </c>
      <c r="B8" s="230"/>
      <c r="C8" s="230"/>
      <c r="D8" s="230"/>
      <c r="E8" s="230"/>
      <c r="F8" s="230"/>
      <c r="G8" s="230"/>
      <c r="H8" s="230"/>
      <c r="I8" s="230"/>
      <c r="J8" s="230"/>
      <c r="K8" s="230"/>
      <c r="L8" s="230"/>
      <c r="M8" s="230"/>
      <c r="N8" s="230"/>
      <c r="O8" s="230"/>
      <c r="P8" s="230"/>
      <c r="Q8" s="230"/>
      <c r="R8" s="230"/>
    </row>
    <row r="9" spans="1:19" ht="18.75" x14ac:dyDescent="0.25">
      <c r="A9" s="18"/>
    </row>
    <row r="10" spans="1:19" x14ac:dyDescent="0.25">
      <c r="A10" s="229" t="s">
        <v>13</v>
      </c>
      <c r="B10" s="229" t="s">
        <v>257</v>
      </c>
      <c r="C10" s="229" t="s">
        <v>2</v>
      </c>
      <c r="D10" s="229" t="s">
        <v>48</v>
      </c>
      <c r="E10" s="229"/>
      <c r="F10" s="229"/>
      <c r="G10" s="229"/>
      <c r="H10" s="229"/>
      <c r="I10" s="229"/>
      <c r="J10" s="229"/>
      <c r="K10" s="229"/>
      <c r="L10" s="229"/>
      <c r="M10" s="229"/>
      <c r="N10" s="229"/>
      <c r="O10" s="229"/>
      <c r="P10" s="229"/>
      <c r="Q10" s="229"/>
      <c r="R10" s="229"/>
    </row>
    <row r="11" spans="1:19" ht="52.5" customHeight="1" x14ac:dyDescent="0.25">
      <c r="A11" s="229"/>
      <c r="B11" s="229"/>
      <c r="C11" s="229"/>
      <c r="D11" s="229"/>
      <c r="E11" s="190"/>
      <c r="F11" s="190"/>
      <c r="G11" s="190"/>
      <c r="H11" s="190"/>
      <c r="I11" s="190"/>
      <c r="J11" s="190"/>
      <c r="K11" s="190"/>
      <c r="L11" s="190"/>
      <c r="M11" s="190"/>
      <c r="N11" s="229" t="s">
        <v>258</v>
      </c>
      <c r="O11" s="229"/>
      <c r="P11" s="229"/>
      <c r="Q11" s="229"/>
      <c r="R11" s="229"/>
    </row>
    <row r="12" spans="1:19" x14ac:dyDescent="0.25">
      <c r="A12" s="229"/>
      <c r="B12" s="229"/>
      <c r="C12" s="229"/>
      <c r="D12" s="229"/>
      <c r="E12" s="188">
        <v>2014</v>
      </c>
      <c r="F12" s="188">
        <v>2015</v>
      </c>
      <c r="G12" s="188">
        <v>2016</v>
      </c>
      <c r="H12" s="188">
        <v>2017</v>
      </c>
      <c r="I12" s="188">
        <v>2018</v>
      </c>
      <c r="J12" s="188">
        <v>2019</v>
      </c>
      <c r="K12" s="188">
        <v>2020</v>
      </c>
      <c r="L12" s="188">
        <v>2021</v>
      </c>
      <c r="M12" s="188">
        <v>2022</v>
      </c>
      <c r="N12" s="145">
        <v>2023</v>
      </c>
      <c r="O12" s="145">
        <f>N12+1</f>
        <v>2024</v>
      </c>
      <c r="P12" s="199" t="s">
        <v>223</v>
      </c>
      <c r="Q12" s="199" t="s">
        <v>222</v>
      </c>
      <c r="R12" s="199" t="s">
        <v>224</v>
      </c>
    </row>
    <row r="13" spans="1:19" x14ac:dyDescent="0.25">
      <c r="A13" s="2">
        <v>1</v>
      </c>
      <c r="B13" s="145">
        <v>2</v>
      </c>
      <c r="C13" s="145">
        <v>3</v>
      </c>
      <c r="D13" s="145">
        <v>4</v>
      </c>
      <c r="E13" s="188">
        <v>4</v>
      </c>
      <c r="F13" s="188">
        <v>5</v>
      </c>
      <c r="G13" s="188">
        <v>6</v>
      </c>
      <c r="H13" s="188">
        <v>7</v>
      </c>
      <c r="I13" s="188">
        <v>8</v>
      </c>
      <c r="J13" s="188">
        <v>9</v>
      </c>
      <c r="K13" s="188">
        <v>10</v>
      </c>
      <c r="L13" s="188">
        <v>11</v>
      </c>
      <c r="M13" s="188">
        <v>12</v>
      </c>
      <c r="N13" s="145">
        <v>13</v>
      </c>
      <c r="O13" s="145">
        <v>14</v>
      </c>
      <c r="P13" s="158">
        <v>4</v>
      </c>
      <c r="Q13" s="195">
        <v>5</v>
      </c>
      <c r="R13" s="145">
        <v>6</v>
      </c>
    </row>
    <row r="14" spans="1:19" ht="63" customHeight="1" x14ac:dyDescent="0.25">
      <c r="A14" s="2">
        <v>1</v>
      </c>
      <c r="B14" s="226" t="s">
        <v>264</v>
      </c>
      <c r="C14" s="227"/>
      <c r="D14" s="227"/>
      <c r="E14" s="227"/>
      <c r="F14" s="227"/>
      <c r="G14" s="227"/>
      <c r="H14" s="227"/>
      <c r="I14" s="227"/>
      <c r="J14" s="227"/>
      <c r="K14" s="227"/>
      <c r="L14" s="227"/>
      <c r="M14" s="227"/>
      <c r="N14" s="227"/>
      <c r="O14" s="227"/>
      <c r="P14" s="227"/>
      <c r="Q14" s="227"/>
      <c r="R14" s="227"/>
    </row>
    <row r="15" spans="1:19" ht="180" customHeight="1" x14ac:dyDescent="0.25">
      <c r="A15" s="19" t="s">
        <v>3</v>
      </c>
      <c r="B15" s="91" t="s">
        <v>259</v>
      </c>
      <c r="C15" s="145" t="s">
        <v>62</v>
      </c>
      <c r="D15" s="145">
        <v>100</v>
      </c>
      <c r="E15" s="188">
        <v>100</v>
      </c>
      <c r="F15" s="188">
        <v>100</v>
      </c>
      <c r="G15" s="188">
        <v>100</v>
      </c>
      <c r="H15" s="188">
        <v>100</v>
      </c>
      <c r="I15" s="188">
        <v>100</v>
      </c>
      <c r="J15" s="188">
        <v>100</v>
      </c>
      <c r="K15" s="188">
        <v>100</v>
      </c>
      <c r="L15" s="188">
        <v>100</v>
      </c>
      <c r="M15" s="188">
        <v>100</v>
      </c>
      <c r="N15" s="145">
        <v>100</v>
      </c>
      <c r="O15" s="145">
        <v>100</v>
      </c>
      <c r="P15" s="158">
        <v>100</v>
      </c>
      <c r="Q15" s="195">
        <v>100</v>
      </c>
      <c r="R15" s="145">
        <v>100</v>
      </c>
    </row>
    <row r="16" spans="1:19" ht="117" customHeight="1" x14ac:dyDescent="0.25">
      <c r="A16" s="21">
        <v>2</v>
      </c>
      <c r="B16" s="226" t="s">
        <v>260</v>
      </c>
      <c r="C16" s="227"/>
      <c r="D16" s="227"/>
      <c r="E16" s="227"/>
      <c r="F16" s="227"/>
      <c r="G16" s="227"/>
      <c r="H16" s="227"/>
      <c r="I16" s="227"/>
      <c r="J16" s="227"/>
      <c r="K16" s="227"/>
      <c r="L16" s="227"/>
      <c r="M16" s="227"/>
      <c r="N16" s="227"/>
      <c r="O16" s="227"/>
      <c r="P16" s="227"/>
      <c r="Q16" s="227"/>
      <c r="R16" s="227"/>
    </row>
    <row r="17" spans="1:25" ht="69.75" customHeight="1" x14ac:dyDescent="0.25">
      <c r="A17" s="21" t="s">
        <v>45</v>
      </c>
      <c r="B17" s="20" t="s">
        <v>68</v>
      </c>
      <c r="C17" s="9" t="s">
        <v>71</v>
      </c>
      <c r="D17" s="2">
        <v>122</v>
      </c>
      <c r="E17" s="188">
        <v>122</v>
      </c>
      <c r="F17" s="188">
        <v>122</v>
      </c>
      <c r="G17" s="188">
        <v>143</v>
      </c>
      <c r="H17" s="188">
        <v>143</v>
      </c>
      <c r="I17" s="188">
        <v>145</v>
      </c>
      <c r="J17" s="188">
        <v>125</v>
      </c>
      <c r="K17" s="188">
        <v>103</v>
      </c>
      <c r="L17" s="188">
        <v>100</v>
      </c>
      <c r="M17" s="188">
        <v>100</v>
      </c>
      <c r="N17" s="157">
        <v>100</v>
      </c>
      <c r="O17" s="157" t="s">
        <v>184</v>
      </c>
      <c r="P17" s="158" t="s">
        <v>184</v>
      </c>
      <c r="Q17" s="195" t="s">
        <v>184</v>
      </c>
      <c r="R17" s="157" t="s">
        <v>184</v>
      </c>
    </row>
    <row r="18" spans="1:25" s="133" customFormat="1" ht="50.25" customHeight="1" x14ac:dyDescent="0.25">
      <c r="A18" s="149" t="s">
        <v>64</v>
      </c>
      <c r="B18" s="150" t="s">
        <v>151</v>
      </c>
      <c r="C18" s="150" t="s">
        <v>71</v>
      </c>
      <c r="D18" s="148">
        <v>0</v>
      </c>
      <c r="E18" s="148">
        <v>0</v>
      </c>
      <c r="F18" s="148">
        <v>0</v>
      </c>
      <c r="G18" s="148">
        <v>0</v>
      </c>
      <c r="H18" s="148">
        <v>11</v>
      </c>
      <c r="I18" s="148">
        <v>31</v>
      </c>
      <c r="J18" s="148">
        <v>32</v>
      </c>
      <c r="K18" s="148">
        <v>0</v>
      </c>
      <c r="L18" s="148">
        <v>0</v>
      </c>
      <c r="M18" s="148">
        <v>0</v>
      </c>
      <c r="N18" s="148">
        <v>0</v>
      </c>
      <c r="O18" s="193" t="s">
        <v>162</v>
      </c>
      <c r="P18" s="193" t="s">
        <v>162</v>
      </c>
      <c r="Q18" s="195" t="s">
        <v>162</v>
      </c>
      <c r="R18" s="193" t="s">
        <v>162</v>
      </c>
      <c r="S18" s="17"/>
    </row>
    <row r="19" spans="1:25" ht="49.5" customHeight="1" x14ac:dyDescent="0.25">
      <c r="A19" s="21">
        <v>3</v>
      </c>
      <c r="B19" s="223" t="s">
        <v>262</v>
      </c>
      <c r="C19" s="224"/>
      <c r="D19" s="224"/>
      <c r="E19" s="224"/>
      <c r="F19" s="224"/>
      <c r="G19" s="224"/>
      <c r="H19" s="224"/>
      <c r="I19" s="224"/>
      <c r="J19" s="224"/>
      <c r="K19" s="224"/>
      <c r="L19" s="224"/>
      <c r="M19" s="224"/>
      <c r="N19" s="224"/>
      <c r="O19" s="224"/>
      <c r="P19" s="224"/>
      <c r="Q19" s="224"/>
      <c r="R19" s="225"/>
      <c r="Y19" s="17" t="s">
        <v>98</v>
      </c>
    </row>
    <row r="20" spans="1:25" ht="52.5" customHeight="1" x14ac:dyDescent="0.25">
      <c r="A20" s="19" t="s">
        <v>56</v>
      </c>
      <c r="B20" s="20" t="s">
        <v>263</v>
      </c>
      <c r="C20" s="9" t="s">
        <v>70</v>
      </c>
      <c r="D20" s="2"/>
      <c r="E20" s="188">
        <v>20</v>
      </c>
      <c r="F20" s="188">
        <v>20</v>
      </c>
      <c r="G20" s="188">
        <v>4</v>
      </c>
      <c r="H20" s="188" t="s">
        <v>153</v>
      </c>
      <c r="I20" s="192" t="s">
        <v>153</v>
      </c>
      <c r="J20" s="192" t="s">
        <v>153</v>
      </c>
      <c r="K20" s="188">
        <v>4</v>
      </c>
      <c r="L20" s="188">
        <v>4</v>
      </c>
      <c r="M20" s="188" t="s">
        <v>153</v>
      </c>
      <c r="N20" s="174" t="s">
        <v>153</v>
      </c>
      <c r="O20" s="174" t="s">
        <v>195</v>
      </c>
      <c r="P20" s="174" t="s">
        <v>196</v>
      </c>
      <c r="Q20" s="195" t="s">
        <v>196</v>
      </c>
      <c r="R20" s="174" t="s">
        <v>196</v>
      </c>
    </row>
    <row r="21" spans="1:25" ht="121.5" customHeight="1" x14ac:dyDescent="0.25">
      <c r="A21" s="21">
        <v>4</v>
      </c>
      <c r="B21" s="223" t="s">
        <v>261</v>
      </c>
      <c r="C21" s="224"/>
      <c r="D21" s="224"/>
      <c r="E21" s="224"/>
      <c r="F21" s="224"/>
      <c r="G21" s="224"/>
      <c r="H21" s="224"/>
      <c r="I21" s="224"/>
      <c r="J21" s="224"/>
      <c r="K21" s="224"/>
      <c r="L21" s="224"/>
      <c r="M21" s="224"/>
      <c r="N21" s="224"/>
      <c r="O21" s="224"/>
      <c r="P21" s="224"/>
      <c r="Q21" s="224"/>
      <c r="R21" s="225"/>
    </row>
    <row r="22" spans="1:25" ht="171.75" customHeight="1" x14ac:dyDescent="0.25">
      <c r="A22" s="19" t="s">
        <v>57</v>
      </c>
      <c r="B22" s="9" t="s">
        <v>69</v>
      </c>
      <c r="C22" s="187" t="s">
        <v>199</v>
      </c>
      <c r="D22" s="9">
        <v>5</v>
      </c>
      <c r="E22" s="189">
        <v>1</v>
      </c>
      <c r="F22" s="189">
        <v>1</v>
      </c>
      <c r="G22" s="189">
        <v>1</v>
      </c>
      <c r="H22" s="189">
        <v>1</v>
      </c>
      <c r="I22" s="189">
        <v>1</v>
      </c>
      <c r="J22" s="189">
        <v>1</v>
      </c>
      <c r="K22" s="189">
        <v>1</v>
      </c>
      <c r="L22" s="189">
        <v>1</v>
      </c>
      <c r="M22" s="189">
        <v>1</v>
      </c>
      <c r="N22" s="9">
        <v>1</v>
      </c>
      <c r="O22" s="9">
        <v>1</v>
      </c>
      <c r="P22" s="159">
        <v>1</v>
      </c>
      <c r="Q22" s="197">
        <v>1</v>
      </c>
      <c r="R22" s="9">
        <v>1</v>
      </c>
    </row>
    <row r="23" spans="1:25" ht="110.25" customHeight="1" outlineLevel="1" x14ac:dyDescent="0.25">
      <c r="A23" s="221" t="s">
        <v>129</v>
      </c>
      <c r="B23" s="221"/>
      <c r="C23" s="221"/>
      <c r="D23" s="221"/>
      <c r="E23" s="221"/>
      <c r="F23" s="221"/>
      <c r="G23" s="221"/>
      <c r="H23" s="221"/>
      <c r="I23" s="221"/>
      <c r="J23" s="221"/>
      <c r="K23" s="221"/>
      <c r="L23" s="221"/>
      <c r="M23" s="221"/>
      <c r="N23" s="221"/>
      <c r="O23" s="221"/>
      <c r="P23" s="221"/>
      <c r="Q23" s="221"/>
      <c r="R23" s="221"/>
    </row>
    <row r="24" spans="1:25" ht="38.25" customHeight="1" x14ac:dyDescent="0.25">
      <c r="A24" s="222"/>
      <c r="B24" s="222"/>
      <c r="C24" s="222"/>
      <c r="D24" s="222"/>
      <c r="E24" s="222"/>
      <c r="F24" s="222"/>
      <c r="G24" s="222"/>
      <c r="H24" s="222"/>
      <c r="I24" s="222"/>
      <c r="J24" s="222"/>
      <c r="K24" s="222"/>
      <c r="L24" s="222"/>
      <c r="M24" s="222"/>
      <c r="N24" s="222"/>
      <c r="O24" s="222"/>
      <c r="P24" s="222"/>
      <c r="Q24" s="222"/>
      <c r="R24" s="222"/>
    </row>
    <row r="25" spans="1:25" ht="18.75" x14ac:dyDescent="0.25">
      <c r="A25" s="18"/>
    </row>
  </sheetData>
  <mergeCells count="17">
    <mergeCell ref="E2:R2"/>
    <mergeCell ref="N11:R11"/>
    <mergeCell ref="A5:R5"/>
    <mergeCell ref="A6:R6"/>
    <mergeCell ref="A7:R7"/>
    <mergeCell ref="A8:R8"/>
    <mergeCell ref="E10:R10"/>
    <mergeCell ref="A10:A12"/>
    <mergeCell ref="B10:B12"/>
    <mergeCell ref="C10:C12"/>
    <mergeCell ref="D10:D12"/>
    <mergeCell ref="A23:R23"/>
    <mergeCell ref="A24:R24"/>
    <mergeCell ref="B21:R21"/>
    <mergeCell ref="B19:R19"/>
    <mergeCell ref="B14:R14"/>
    <mergeCell ref="B16:R16"/>
  </mergeCells>
  <pageMargins left="0.78740157480314965" right="0.78740157480314965" top="1.1811023622047245" bottom="0.39370078740157483" header="0.31496062992125984" footer="0.31496062992125984"/>
  <pageSetup paperSize="9" scale="6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31"/>
  <sheetViews>
    <sheetView view="pageBreakPreview" topLeftCell="A25" zoomScale="115" zoomScaleNormal="100" zoomScaleSheetLayoutView="115" workbookViewId="0">
      <selection activeCell="A31" sqref="A31"/>
    </sheetView>
  </sheetViews>
  <sheetFormatPr defaultRowHeight="15.75" x14ac:dyDescent="0.25"/>
  <cols>
    <col min="2" max="2" width="27.375" customWidth="1"/>
    <col min="3" max="3" width="11.375" customWidth="1"/>
    <col min="4" max="4" width="14.75" customWidth="1"/>
    <col min="5" max="7" width="12.125" customWidth="1"/>
    <col min="8" max="8" width="1.25" customWidth="1"/>
  </cols>
  <sheetData>
    <row r="1" spans="1:7" ht="18.75" x14ac:dyDescent="0.3">
      <c r="A1" s="111"/>
      <c r="B1" s="113"/>
      <c r="D1" s="112"/>
      <c r="E1" s="291" t="s">
        <v>128</v>
      </c>
      <c r="F1" s="291"/>
      <c r="G1" s="214"/>
    </row>
    <row r="2" spans="1:7" ht="75.75" customHeight="1" x14ac:dyDescent="0.3">
      <c r="A2" s="293"/>
      <c r="B2" s="293"/>
      <c r="C2" s="293"/>
      <c r="D2" s="292" t="s">
        <v>272</v>
      </c>
      <c r="E2" s="292"/>
      <c r="F2" s="292"/>
      <c r="G2" s="292"/>
    </row>
    <row r="3" spans="1:7" x14ac:dyDescent="0.25">
      <c r="A3" s="111"/>
      <c r="B3" s="112"/>
      <c r="C3" s="112"/>
      <c r="D3" s="112"/>
      <c r="E3" s="112"/>
      <c r="F3" s="112"/>
      <c r="G3" s="112"/>
    </row>
    <row r="4" spans="1:7" ht="18.75" x14ac:dyDescent="0.25">
      <c r="A4" s="294" t="s">
        <v>1</v>
      </c>
      <c r="B4" s="294"/>
      <c r="C4" s="294"/>
      <c r="D4" s="294"/>
      <c r="E4" s="294"/>
      <c r="F4" s="294"/>
      <c r="G4" s="294"/>
    </row>
    <row r="5" spans="1:7" ht="18.75" x14ac:dyDescent="0.25">
      <c r="A5" s="295" t="s">
        <v>179</v>
      </c>
      <c r="B5" s="295"/>
      <c r="C5" s="295"/>
      <c r="D5" s="295"/>
      <c r="E5" s="295"/>
      <c r="F5" s="295"/>
      <c r="G5" s="295"/>
    </row>
    <row r="6" spans="1:7" ht="18.75" x14ac:dyDescent="0.25">
      <c r="A6" s="295" t="s">
        <v>273</v>
      </c>
      <c r="B6" s="295"/>
      <c r="C6" s="295"/>
      <c r="D6" s="295"/>
      <c r="E6" s="295"/>
      <c r="F6" s="295"/>
      <c r="G6" s="295"/>
    </row>
    <row r="8" spans="1:7" ht="15.75" customHeight="1" x14ac:dyDescent="0.25">
      <c r="A8" s="229" t="s">
        <v>13</v>
      </c>
      <c r="B8" s="229" t="s">
        <v>37</v>
      </c>
      <c r="C8" s="229" t="s">
        <v>2</v>
      </c>
      <c r="D8" s="229" t="s">
        <v>38</v>
      </c>
      <c r="E8" s="229"/>
      <c r="F8" s="229"/>
      <c r="G8" s="229"/>
    </row>
    <row r="9" spans="1:7" x14ac:dyDescent="0.25">
      <c r="A9" s="229"/>
      <c r="B9" s="229"/>
      <c r="C9" s="229"/>
      <c r="D9" s="229"/>
      <c r="E9" s="194" t="s">
        <v>194</v>
      </c>
      <c r="F9" s="194" t="s">
        <v>222</v>
      </c>
      <c r="G9" s="194" t="s">
        <v>224</v>
      </c>
    </row>
    <row r="10" spans="1:7" x14ac:dyDescent="0.25">
      <c r="A10" s="203">
        <v>1</v>
      </c>
      <c r="B10" s="203">
        <v>2</v>
      </c>
      <c r="C10" s="203">
        <v>3</v>
      </c>
      <c r="D10" s="203">
        <v>4</v>
      </c>
      <c r="E10" s="203">
        <v>5</v>
      </c>
      <c r="F10" s="203">
        <v>6</v>
      </c>
      <c r="G10" s="203">
        <v>9</v>
      </c>
    </row>
    <row r="11" spans="1:7" ht="45.75" customHeight="1" x14ac:dyDescent="0.25">
      <c r="A11" s="288" t="s">
        <v>269</v>
      </c>
      <c r="B11" s="289"/>
      <c r="C11" s="289"/>
      <c r="D11" s="289"/>
      <c r="E11" s="289"/>
      <c r="F11" s="289"/>
      <c r="G11" s="290"/>
    </row>
    <row r="12" spans="1:7" ht="45.75" customHeight="1" x14ac:dyDescent="0.25">
      <c r="A12" s="288" t="s">
        <v>270</v>
      </c>
      <c r="B12" s="289"/>
      <c r="C12" s="289"/>
      <c r="D12" s="289"/>
      <c r="E12" s="289"/>
      <c r="F12" s="289"/>
      <c r="G12" s="290"/>
    </row>
    <row r="13" spans="1:7" ht="115.5" customHeight="1" x14ac:dyDescent="0.25">
      <c r="A13" s="19" t="s">
        <v>3</v>
      </c>
      <c r="B13" s="37" t="s">
        <v>271</v>
      </c>
      <c r="C13" s="203" t="s">
        <v>169</v>
      </c>
      <c r="D13" s="203" t="s">
        <v>43</v>
      </c>
      <c r="E13" s="213">
        <v>1</v>
      </c>
      <c r="F13" s="213">
        <v>1</v>
      </c>
      <c r="G13" s="213">
        <v>1</v>
      </c>
    </row>
    <row r="14" spans="1:7" ht="46.5" customHeight="1" x14ac:dyDescent="0.25">
      <c r="A14" s="288" t="s">
        <v>168</v>
      </c>
      <c r="B14" s="289"/>
      <c r="C14" s="289"/>
      <c r="D14" s="289"/>
      <c r="E14" s="289"/>
      <c r="F14" s="289"/>
      <c r="G14" s="290"/>
    </row>
    <row r="15" spans="1:7" ht="38.25" customHeight="1" x14ac:dyDescent="0.25">
      <c r="A15" s="288" t="s">
        <v>181</v>
      </c>
      <c r="B15" s="289"/>
      <c r="C15" s="289"/>
      <c r="D15" s="289"/>
      <c r="E15" s="289"/>
      <c r="F15" s="289"/>
      <c r="G15" s="290"/>
    </row>
    <row r="16" spans="1:7" ht="165" x14ac:dyDescent="0.25">
      <c r="A16" s="203" t="s">
        <v>44</v>
      </c>
      <c r="B16" s="37" t="s">
        <v>170</v>
      </c>
      <c r="C16" s="203" t="s">
        <v>169</v>
      </c>
      <c r="D16" s="203" t="s">
        <v>43</v>
      </c>
      <c r="E16" s="213">
        <v>1</v>
      </c>
      <c r="F16" s="213">
        <v>1</v>
      </c>
      <c r="G16" s="213">
        <v>1</v>
      </c>
    </row>
    <row r="17" spans="1:7" x14ac:dyDescent="0.25">
      <c r="A17" s="288" t="s">
        <v>183</v>
      </c>
      <c r="B17" s="289"/>
      <c r="C17" s="289"/>
      <c r="D17" s="289"/>
      <c r="E17" s="289"/>
      <c r="F17" s="289"/>
      <c r="G17" s="290"/>
    </row>
    <row r="18" spans="1:7" x14ac:dyDescent="0.25">
      <c r="A18" s="288" t="s">
        <v>274</v>
      </c>
      <c r="B18" s="289"/>
      <c r="C18" s="289"/>
      <c r="D18" s="289"/>
      <c r="E18" s="289"/>
      <c r="F18" s="289"/>
      <c r="G18" s="290"/>
    </row>
    <row r="19" spans="1:7" ht="63" x14ac:dyDescent="0.25">
      <c r="A19" s="19" t="s">
        <v>46</v>
      </c>
      <c r="B19" s="37" t="s">
        <v>275</v>
      </c>
      <c r="C19" s="203" t="s">
        <v>169</v>
      </c>
      <c r="D19" s="203" t="s">
        <v>43</v>
      </c>
      <c r="E19" s="15">
        <v>1</v>
      </c>
      <c r="F19" s="15">
        <v>1</v>
      </c>
      <c r="G19" s="15">
        <v>1</v>
      </c>
    </row>
    <row r="20" spans="1:7" ht="37.5" customHeight="1" x14ac:dyDescent="0.25">
      <c r="A20" s="288" t="s">
        <v>314</v>
      </c>
      <c r="B20" s="289"/>
      <c r="C20" s="289"/>
      <c r="D20" s="289"/>
      <c r="E20" s="289"/>
      <c r="F20" s="289"/>
      <c r="G20" s="290"/>
    </row>
    <row r="21" spans="1:7" x14ac:dyDescent="0.25">
      <c r="A21" s="288" t="s">
        <v>315</v>
      </c>
      <c r="B21" s="289"/>
      <c r="C21" s="289"/>
      <c r="D21" s="289"/>
      <c r="E21" s="289"/>
      <c r="F21" s="289"/>
      <c r="G21" s="290"/>
    </row>
    <row r="22" spans="1:7" ht="63" x14ac:dyDescent="0.25">
      <c r="A22" s="19" t="s">
        <v>47</v>
      </c>
      <c r="B22" s="37" t="s">
        <v>316</v>
      </c>
      <c r="C22" s="211" t="s">
        <v>169</v>
      </c>
      <c r="D22" s="211" t="s">
        <v>43</v>
      </c>
      <c r="E22" s="15">
        <v>1</v>
      </c>
      <c r="F22" s="15">
        <v>1</v>
      </c>
      <c r="G22" s="15">
        <v>1</v>
      </c>
    </row>
    <row r="23" spans="1:7" ht="37.5" customHeight="1" x14ac:dyDescent="0.25">
      <c r="A23" s="288" t="s">
        <v>317</v>
      </c>
      <c r="B23" s="289"/>
      <c r="C23" s="289"/>
      <c r="D23" s="289"/>
      <c r="E23" s="289"/>
      <c r="F23" s="289"/>
      <c r="G23" s="290"/>
    </row>
    <row r="24" spans="1:7" x14ac:dyDescent="0.25">
      <c r="A24" s="288" t="s">
        <v>315</v>
      </c>
      <c r="B24" s="289"/>
      <c r="C24" s="289"/>
      <c r="D24" s="289"/>
      <c r="E24" s="289"/>
      <c r="F24" s="289"/>
      <c r="G24" s="290"/>
    </row>
    <row r="25" spans="1:7" ht="63" x14ac:dyDescent="0.25">
      <c r="A25" s="19" t="s">
        <v>112</v>
      </c>
      <c r="B25" s="37" t="s">
        <v>318</v>
      </c>
      <c r="C25" s="211" t="s">
        <v>169</v>
      </c>
      <c r="D25" s="211" t="s">
        <v>43</v>
      </c>
      <c r="E25" s="15">
        <v>1</v>
      </c>
      <c r="F25" s="15">
        <v>1</v>
      </c>
      <c r="G25" s="15">
        <v>1</v>
      </c>
    </row>
    <row r="26" spans="1:7" ht="37.5" customHeight="1" x14ac:dyDescent="0.25">
      <c r="A26" s="288" t="s">
        <v>319</v>
      </c>
      <c r="B26" s="289"/>
      <c r="C26" s="289"/>
      <c r="D26" s="289"/>
      <c r="E26" s="289"/>
      <c r="F26" s="289"/>
      <c r="G26" s="290"/>
    </row>
    <row r="27" spans="1:7" x14ac:dyDescent="0.25">
      <c r="A27" s="288" t="s">
        <v>315</v>
      </c>
      <c r="B27" s="289"/>
      <c r="C27" s="289"/>
      <c r="D27" s="289"/>
      <c r="E27" s="289"/>
      <c r="F27" s="289"/>
      <c r="G27" s="290"/>
    </row>
    <row r="28" spans="1:7" ht="63" x14ac:dyDescent="0.25">
      <c r="A28" s="19" t="s">
        <v>113</v>
      </c>
      <c r="B28" s="37" t="s">
        <v>320</v>
      </c>
      <c r="C28" s="211" t="s">
        <v>169</v>
      </c>
      <c r="D28" s="211" t="s">
        <v>43</v>
      </c>
      <c r="E28" s="15">
        <v>1</v>
      </c>
      <c r="F28" s="15">
        <v>1</v>
      </c>
      <c r="G28" s="15">
        <v>1</v>
      </c>
    </row>
    <row r="29" spans="1:7" ht="37.5" customHeight="1" x14ac:dyDescent="0.25">
      <c r="A29" s="288" t="s">
        <v>321</v>
      </c>
      <c r="B29" s="289"/>
      <c r="C29" s="289"/>
      <c r="D29" s="289"/>
      <c r="E29" s="289"/>
      <c r="F29" s="289"/>
      <c r="G29" s="290"/>
    </row>
    <row r="30" spans="1:7" x14ac:dyDescent="0.25">
      <c r="A30" s="288" t="s">
        <v>315</v>
      </c>
      <c r="B30" s="289"/>
      <c r="C30" s="289"/>
      <c r="D30" s="289"/>
      <c r="E30" s="289"/>
      <c r="F30" s="289"/>
      <c r="G30" s="290"/>
    </row>
    <row r="31" spans="1:7" ht="63" x14ac:dyDescent="0.25">
      <c r="A31" s="19" t="s">
        <v>114</v>
      </c>
      <c r="B31" s="37" t="s">
        <v>322</v>
      </c>
      <c r="C31" s="211" t="s">
        <v>169</v>
      </c>
      <c r="D31" s="211" t="s">
        <v>43</v>
      </c>
      <c r="E31" s="15">
        <v>1</v>
      </c>
      <c r="F31" s="15">
        <v>1</v>
      </c>
      <c r="G31" s="15">
        <v>1</v>
      </c>
    </row>
  </sheetData>
  <mergeCells count="25">
    <mergeCell ref="E1:F1"/>
    <mergeCell ref="D2:G2"/>
    <mergeCell ref="A17:G17"/>
    <mergeCell ref="A18:G18"/>
    <mergeCell ref="A2:C2"/>
    <mergeCell ref="A12:G12"/>
    <mergeCell ref="A14:G14"/>
    <mergeCell ref="A15:G15"/>
    <mergeCell ref="A8:A9"/>
    <mergeCell ref="B8:B9"/>
    <mergeCell ref="C8:C9"/>
    <mergeCell ref="D8:D9"/>
    <mergeCell ref="A4:G4"/>
    <mergeCell ref="A5:G5"/>
    <mergeCell ref="A6:G6"/>
    <mergeCell ref="E8:G8"/>
    <mergeCell ref="A11:G11"/>
    <mergeCell ref="A27:G27"/>
    <mergeCell ref="A29:G29"/>
    <mergeCell ref="A30:G30"/>
    <mergeCell ref="A20:G20"/>
    <mergeCell ref="A21:G21"/>
    <mergeCell ref="A23:G23"/>
    <mergeCell ref="A24:G24"/>
    <mergeCell ref="A26:G26"/>
  </mergeCells>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37"/>
  <sheetViews>
    <sheetView view="pageBreakPreview" topLeftCell="A10" zoomScale="85" zoomScaleNormal="100" zoomScaleSheetLayoutView="85" workbookViewId="0">
      <selection activeCell="K16" sqref="K16"/>
    </sheetView>
  </sheetViews>
  <sheetFormatPr defaultRowHeight="18.75" x14ac:dyDescent="0.25"/>
  <cols>
    <col min="1" max="1" width="4.75" style="204" customWidth="1"/>
    <col min="2" max="2" width="30.125" style="50" customWidth="1"/>
    <col min="3" max="3" width="24.5" style="50" customWidth="1"/>
    <col min="4" max="5" width="7.375" style="50" customWidth="1"/>
    <col min="6" max="6" width="14.5" style="50" customWidth="1"/>
    <col min="7" max="7" width="5.75" style="50" customWidth="1"/>
    <col min="8" max="10" width="12" style="50" customWidth="1"/>
    <col min="11" max="11" width="15.875" style="50" customWidth="1"/>
    <col min="12" max="12" width="42.375" style="50" customWidth="1"/>
    <col min="13" max="16384" width="9" style="50"/>
  </cols>
  <sheetData>
    <row r="1" spans="1:14" ht="93.75" customHeight="1" x14ac:dyDescent="0.25">
      <c r="K1" s="228" t="s">
        <v>283</v>
      </c>
      <c r="L1" s="228"/>
    </row>
    <row r="3" spans="1:14" customFormat="1" x14ac:dyDescent="0.25">
      <c r="A3" s="294" t="s">
        <v>1</v>
      </c>
      <c r="B3" s="294"/>
      <c r="C3" s="294"/>
      <c r="D3" s="294"/>
      <c r="E3" s="294"/>
      <c r="F3" s="294"/>
      <c r="G3" s="294"/>
      <c r="H3" s="294"/>
      <c r="I3" s="294"/>
      <c r="J3" s="294"/>
      <c r="K3" s="294"/>
      <c r="L3" s="294"/>
      <c r="M3" s="294"/>
      <c r="N3" s="294"/>
    </row>
    <row r="4" spans="1:14" customFormat="1" ht="18.75" customHeight="1" x14ac:dyDescent="0.25">
      <c r="A4" s="295" t="s">
        <v>190</v>
      </c>
      <c r="B4" s="295"/>
      <c r="C4" s="295"/>
      <c r="D4" s="295"/>
      <c r="E4" s="295"/>
      <c r="F4" s="295"/>
      <c r="G4" s="295"/>
      <c r="H4" s="295"/>
      <c r="I4" s="295"/>
      <c r="J4" s="295"/>
      <c r="K4" s="295"/>
      <c r="L4" s="295"/>
      <c r="M4" s="295"/>
      <c r="N4" s="295"/>
    </row>
    <row r="5" spans="1:14" customFormat="1" ht="18.75" customHeight="1" x14ac:dyDescent="0.25">
      <c r="A5" s="295" t="s">
        <v>273</v>
      </c>
      <c r="B5" s="295"/>
      <c r="C5" s="295"/>
      <c r="D5" s="295"/>
      <c r="E5" s="295"/>
      <c r="F5" s="295"/>
      <c r="G5" s="295"/>
      <c r="H5" s="295"/>
      <c r="I5" s="295"/>
      <c r="J5" s="295"/>
      <c r="K5" s="295"/>
      <c r="L5" s="295"/>
      <c r="M5" s="295"/>
      <c r="N5" s="295"/>
    </row>
    <row r="7" spans="1:14" ht="18.75" customHeight="1" x14ac:dyDescent="0.25">
      <c r="A7" s="229" t="s">
        <v>13</v>
      </c>
      <c r="B7" s="229" t="s">
        <v>39</v>
      </c>
      <c r="C7" s="229" t="s">
        <v>20</v>
      </c>
      <c r="D7" s="229" t="s">
        <v>18</v>
      </c>
      <c r="E7" s="229"/>
      <c r="F7" s="229"/>
      <c r="G7" s="229"/>
      <c r="H7" s="258"/>
      <c r="I7" s="258"/>
      <c r="J7" s="258"/>
      <c r="K7" s="259"/>
      <c r="L7" s="229" t="s">
        <v>40</v>
      </c>
    </row>
    <row r="8" spans="1:14" ht="117.75" customHeight="1" x14ac:dyDescent="0.25">
      <c r="A8" s="229"/>
      <c r="B8" s="229"/>
      <c r="C8" s="229"/>
      <c r="D8" s="203" t="s">
        <v>20</v>
      </c>
      <c r="E8" s="203" t="s">
        <v>21</v>
      </c>
      <c r="F8" s="203" t="s">
        <v>22</v>
      </c>
      <c r="G8" s="203" t="s">
        <v>23</v>
      </c>
      <c r="H8" s="203">
        <v>2026</v>
      </c>
      <c r="I8" s="203">
        <v>2027</v>
      </c>
      <c r="J8" s="203">
        <v>2028</v>
      </c>
      <c r="K8" s="203" t="s">
        <v>41</v>
      </c>
      <c r="L8" s="229"/>
    </row>
    <row r="9" spans="1:14" x14ac:dyDescent="0.25">
      <c r="A9" s="203">
        <v>1</v>
      </c>
      <c r="B9" s="203">
        <v>2</v>
      </c>
      <c r="C9" s="203">
        <v>3</v>
      </c>
      <c r="D9" s="203">
        <v>4</v>
      </c>
      <c r="E9" s="203">
        <v>5</v>
      </c>
      <c r="F9" s="203">
        <v>6</v>
      </c>
      <c r="G9" s="203">
        <v>7</v>
      </c>
      <c r="H9" s="203">
        <v>8</v>
      </c>
      <c r="I9" s="203">
        <v>9</v>
      </c>
      <c r="J9" s="203">
        <v>10</v>
      </c>
      <c r="K9" s="203">
        <v>11</v>
      </c>
      <c r="L9" s="203">
        <v>12</v>
      </c>
    </row>
    <row r="10" spans="1:14" s="51" customFormat="1" x14ac:dyDescent="0.25">
      <c r="A10" s="254" t="s">
        <v>276</v>
      </c>
      <c r="B10" s="255"/>
      <c r="C10" s="255"/>
      <c r="D10" s="255"/>
      <c r="E10" s="255"/>
      <c r="F10" s="255"/>
      <c r="G10" s="255"/>
      <c r="H10" s="255"/>
      <c r="I10" s="255"/>
      <c r="J10" s="255"/>
      <c r="K10" s="255"/>
      <c r="L10" s="257"/>
    </row>
    <row r="11" spans="1:14" s="51" customFormat="1" ht="35.25" customHeight="1" x14ac:dyDescent="0.25">
      <c r="A11" s="254" t="s">
        <v>277</v>
      </c>
      <c r="B11" s="255"/>
      <c r="C11" s="255"/>
      <c r="D11" s="255"/>
      <c r="E11" s="255"/>
      <c r="F11" s="255"/>
      <c r="G11" s="255"/>
      <c r="H11" s="256"/>
      <c r="I11" s="256"/>
      <c r="J11" s="256"/>
      <c r="K11" s="255"/>
      <c r="L11" s="257"/>
    </row>
    <row r="12" spans="1:14" ht="94.5" x14ac:dyDescent="0.25">
      <c r="A12" s="19" t="s">
        <v>3</v>
      </c>
      <c r="B12" s="141" t="s">
        <v>278</v>
      </c>
      <c r="C12" s="205" t="s">
        <v>236</v>
      </c>
      <c r="D12" s="203">
        <v>282</v>
      </c>
      <c r="E12" s="52" t="s">
        <v>279</v>
      </c>
      <c r="F12" s="203">
        <v>1150083000</v>
      </c>
      <c r="G12" s="46">
        <v>244</v>
      </c>
      <c r="H12" s="116">
        <v>543.625</v>
      </c>
      <c r="I12" s="171">
        <v>543.625</v>
      </c>
      <c r="J12" s="171">
        <v>543.625</v>
      </c>
      <c r="K12" s="114">
        <f>H12+I12+J12</f>
        <v>1630.875</v>
      </c>
      <c r="L12" s="1" t="s">
        <v>271</v>
      </c>
    </row>
    <row r="13" spans="1:14" s="57" customFormat="1" ht="31.5" x14ac:dyDescent="0.25">
      <c r="A13" s="54"/>
      <c r="B13" s="205" t="s">
        <v>188</v>
      </c>
      <c r="C13" s="54" t="s">
        <v>25</v>
      </c>
      <c r="D13" s="54" t="s">
        <v>25</v>
      </c>
      <c r="E13" s="54" t="s">
        <v>25</v>
      </c>
      <c r="F13" s="54" t="s">
        <v>25</v>
      </c>
      <c r="G13" s="55" t="s">
        <v>25</v>
      </c>
      <c r="H13" s="56">
        <f t="shared" ref="H13:K13" si="0">H12</f>
        <v>543.625</v>
      </c>
      <c r="I13" s="56">
        <f>I12</f>
        <v>543.625</v>
      </c>
      <c r="J13" s="56">
        <f>J12</f>
        <v>543.625</v>
      </c>
      <c r="K13" s="56">
        <f t="shared" si="0"/>
        <v>1630.875</v>
      </c>
      <c r="L13" s="55"/>
    </row>
    <row r="14" spans="1:14" s="51" customFormat="1" x14ac:dyDescent="0.25">
      <c r="A14" s="254" t="s">
        <v>187</v>
      </c>
      <c r="B14" s="255"/>
      <c r="C14" s="255"/>
      <c r="D14" s="255"/>
      <c r="E14" s="255"/>
      <c r="F14" s="255"/>
      <c r="G14" s="255"/>
      <c r="H14" s="255"/>
      <c r="I14" s="255"/>
      <c r="J14" s="255"/>
      <c r="K14" s="255"/>
      <c r="L14" s="257"/>
    </row>
    <row r="15" spans="1:14" s="51" customFormat="1" ht="35.25" customHeight="1" x14ac:dyDescent="0.25">
      <c r="A15" s="254" t="s">
        <v>186</v>
      </c>
      <c r="B15" s="255"/>
      <c r="C15" s="255"/>
      <c r="D15" s="255"/>
      <c r="E15" s="255"/>
      <c r="F15" s="255"/>
      <c r="G15" s="255"/>
      <c r="H15" s="256"/>
      <c r="I15" s="256"/>
      <c r="J15" s="256"/>
      <c r="K15" s="255"/>
      <c r="L15" s="257"/>
    </row>
    <row r="16" spans="1:14" ht="189" x14ac:dyDescent="0.25">
      <c r="A16" s="19" t="s">
        <v>44</v>
      </c>
      <c r="B16" s="141" t="s">
        <v>191</v>
      </c>
      <c r="C16" s="205" t="s">
        <v>238</v>
      </c>
      <c r="D16" s="203">
        <v>281</v>
      </c>
      <c r="E16" s="52" t="s">
        <v>88</v>
      </c>
      <c r="F16" s="203">
        <v>1150084370</v>
      </c>
      <c r="G16" s="203">
        <v>540</v>
      </c>
      <c r="H16" s="53">
        <v>0</v>
      </c>
      <c r="I16" s="114">
        <v>0</v>
      </c>
      <c r="J16" s="114">
        <v>0</v>
      </c>
      <c r="K16" s="114">
        <f>H16+I16+J16</f>
        <v>0</v>
      </c>
      <c r="L16" s="1" t="s">
        <v>192</v>
      </c>
    </row>
    <row r="17" spans="1:12" s="57" customFormat="1" ht="31.5" x14ac:dyDescent="0.25">
      <c r="A17" s="54"/>
      <c r="B17" s="205" t="s">
        <v>188</v>
      </c>
      <c r="C17" s="54" t="s">
        <v>25</v>
      </c>
      <c r="D17" s="54" t="s">
        <v>25</v>
      </c>
      <c r="E17" s="54" t="s">
        <v>25</v>
      </c>
      <c r="F17" s="54" t="s">
        <v>25</v>
      </c>
      <c r="G17" s="55" t="s">
        <v>25</v>
      </c>
      <c r="H17" s="56">
        <f t="shared" ref="H17" si="1">H16</f>
        <v>0</v>
      </c>
      <c r="I17" s="56">
        <f>I16</f>
        <v>0</v>
      </c>
      <c r="J17" s="56">
        <f>J16</f>
        <v>0</v>
      </c>
      <c r="K17" s="56">
        <f t="shared" ref="K17" si="2">K16</f>
        <v>0</v>
      </c>
      <c r="L17" s="55"/>
    </row>
    <row r="18" spans="1:12" s="51" customFormat="1" x14ac:dyDescent="0.25">
      <c r="A18" s="254" t="s">
        <v>284</v>
      </c>
      <c r="B18" s="255"/>
      <c r="C18" s="255"/>
      <c r="D18" s="255"/>
      <c r="E18" s="255"/>
      <c r="F18" s="255"/>
      <c r="G18" s="255"/>
      <c r="H18" s="255"/>
      <c r="I18" s="255"/>
      <c r="J18" s="255"/>
      <c r="K18" s="255"/>
      <c r="L18" s="257"/>
    </row>
    <row r="19" spans="1:12" s="51" customFormat="1" x14ac:dyDescent="0.25">
      <c r="A19" s="254" t="s">
        <v>285</v>
      </c>
      <c r="B19" s="255"/>
      <c r="C19" s="255"/>
      <c r="D19" s="255"/>
      <c r="E19" s="255"/>
      <c r="F19" s="255"/>
      <c r="G19" s="255"/>
      <c r="H19" s="256"/>
      <c r="I19" s="256"/>
      <c r="J19" s="256"/>
      <c r="K19" s="255"/>
      <c r="L19" s="257"/>
    </row>
    <row r="20" spans="1:12" ht="94.5" x14ac:dyDescent="0.25">
      <c r="A20" s="52" t="s">
        <v>280</v>
      </c>
      <c r="B20" s="141" t="s">
        <v>281</v>
      </c>
      <c r="C20" s="205" t="s">
        <v>236</v>
      </c>
      <c r="D20" s="203">
        <v>282</v>
      </c>
      <c r="E20" s="52" t="s">
        <v>189</v>
      </c>
      <c r="F20" s="203">
        <v>1150084770</v>
      </c>
      <c r="G20" s="203">
        <v>811</v>
      </c>
      <c r="H20" s="53">
        <v>0</v>
      </c>
      <c r="I20" s="114">
        <v>0</v>
      </c>
      <c r="J20" s="114">
        <v>0</v>
      </c>
      <c r="K20" s="114">
        <f>H20+J20+I20</f>
        <v>0</v>
      </c>
      <c r="L20" s="165" t="s">
        <v>275</v>
      </c>
    </row>
    <row r="21" spans="1:12" s="57" customFormat="1" ht="31.5" x14ac:dyDescent="0.25">
      <c r="A21" s="54"/>
      <c r="B21" s="205" t="s">
        <v>188</v>
      </c>
      <c r="C21" s="54" t="s">
        <v>25</v>
      </c>
      <c r="D21" s="54" t="s">
        <v>25</v>
      </c>
      <c r="E21" s="54" t="s">
        <v>25</v>
      </c>
      <c r="F21" s="54" t="s">
        <v>25</v>
      </c>
      <c r="G21" s="55" t="s">
        <v>25</v>
      </c>
      <c r="H21" s="56">
        <f t="shared" ref="H21" si="3">H20</f>
        <v>0</v>
      </c>
      <c r="I21" s="56">
        <f>I20</f>
        <v>0</v>
      </c>
      <c r="J21" s="56">
        <f>J20</f>
        <v>0</v>
      </c>
      <c r="K21" s="56">
        <f t="shared" ref="K21" si="4">K20</f>
        <v>0</v>
      </c>
      <c r="L21" s="55"/>
    </row>
    <row r="22" spans="1:12" x14ac:dyDescent="0.25">
      <c r="A22" s="254" t="s">
        <v>324</v>
      </c>
      <c r="B22" s="255"/>
      <c r="C22" s="255"/>
      <c r="D22" s="255"/>
      <c r="E22" s="255"/>
      <c r="F22" s="255"/>
      <c r="G22" s="255"/>
      <c r="H22" s="255"/>
      <c r="I22" s="255"/>
      <c r="J22" s="255"/>
      <c r="K22" s="255"/>
      <c r="L22" s="257"/>
    </row>
    <row r="23" spans="1:12" x14ac:dyDescent="0.25">
      <c r="A23" s="254" t="s">
        <v>325</v>
      </c>
      <c r="B23" s="255"/>
      <c r="C23" s="255"/>
      <c r="D23" s="255"/>
      <c r="E23" s="255"/>
      <c r="F23" s="255"/>
      <c r="G23" s="255"/>
      <c r="H23" s="256"/>
      <c r="I23" s="256"/>
      <c r="J23" s="256"/>
      <c r="K23" s="255"/>
      <c r="L23" s="257"/>
    </row>
    <row r="24" spans="1:12" ht="141.75" x14ac:dyDescent="0.25">
      <c r="A24" s="52" t="s">
        <v>282</v>
      </c>
      <c r="B24" s="141" t="s">
        <v>326</v>
      </c>
      <c r="C24" s="210" t="s">
        <v>238</v>
      </c>
      <c r="D24" s="211">
        <v>281</v>
      </c>
      <c r="E24" s="52" t="s">
        <v>88</v>
      </c>
      <c r="F24" s="211">
        <v>1150085381</v>
      </c>
      <c r="G24" s="211">
        <v>612</v>
      </c>
      <c r="H24" s="53">
        <v>1967.354</v>
      </c>
      <c r="I24" s="114">
        <v>1967.354</v>
      </c>
      <c r="J24" s="114">
        <v>1967.354</v>
      </c>
      <c r="K24" s="114">
        <f>H24+J24+I24</f>
        <v>5902.0619999999999</v>
      </c>
      <c r="L24" s="165" t="s">
        <v>327</v>
      </c>
    </row>
    <row r="25" spans="1:12" ht="31.5" x14ac:dyDescent="0.25">
      <c r="A25" s="54"/>
      <c r="B25" s="210" t="s">
        <v>188</v>
      </c>
      <c r="C25" s="54" t="s">
        <v>25</v>
      </c>
      <c r="D25" s="54" t="s">
        <v>25</v>
      </c>
      <c r="E25" s="54" t="s">
        <v>25</v>
      </c>
      <c r="F25" s="54" t="s">
        <v>25</v>
      </c>
      <c r="G25" s="55" t="s">
        <v>25</v>
      </c>
      <c r="H25" s="56">
        <f t="shared" ref="H25" si="5">H24</f>
        <v>1967.354</v>
      </c>
      <c r="I25" s="56">
        <f>I24</f>
        <v>1967.354</v>
      </c>
      <c r="J25" s="56">
        <f>J24</f>
        <v>1967.354</v>
      </c>
      <c r="K25" s="56">
        <f t="shared" ref="K25" si="6">K24</f>
        <v>5902.0619999999999</v>
      </c>
      <c r="L25" s="55"/>
    </row>
    <row r="26" spans="1:12" x14ac:dyDescent="0.25">
      <c r="A26" s="254" t="s">
        <v>324</v>
      </c>
      <c r="B26" s="255"/>
      <c r="C26" s="255"/>
      <c r="D26" s="255"/>
      <c r="E26" s="255"/>
      <c r="F26" s="255"/>
      <c r="G26" s="255"/>
      <c r="H26" s="255"/>
      <c r="I26" s="255"/>
      <c r="J26" s="255"/>
      <c r="K26" s="255"/>
      <c r="L26" s="257"/>
    </row>
    <row r="27" spans="1:12" x14ac:dyDescent="0.25">
      <c r="A27" s="254" t="s">
        <v>329</v>
      </c>
      <c r="B27" s="255"/>
      <c r="C27" s="255"/>
      <c r="D27" s="255"/>
      <c r="E27" s="255"/>
      <c r="F27" s="255"/>
      <c r="G27" s="255"/>
      <c r="H27" s="256"/>
      <c r="I27" s="256"/>
      <c r="J27" s="256"/>
      <c r="K27" s="255"/>
      <c r="L27" s="257"/>
    </row>
    <row r="28" spans="1:12" ht="157.5" x14ac:dyDescent="0.25">
      <c r="A28" s="52" t="s">
        <v>323</v>
      </c>
      <c r="B28" s="141" t="s">
        <v>330</v>
      </c>
      <c r="C28" s="210" t="s">
        <v>238</v>
      </c>
      <c r="D28" s="211">
        <v>281</v>
      </c>
      <c r="E28" s="52" t="s">
        <v>88</v>
      </c>
      <c r="F28" s="211">
        <v>1150085385</v>
      </c>
      <c r="G28" s="211">
        <v>811</v>
      </c>
      <c r="H28" s="53">
        <v>16338.305</v>
      </c>
      <c r="I28" s="114">
        <v>8138.3050000000003</v>
      </c>
      <c r="J28" s="114">
        <v>8138.3050000000003</v>
      </c>
      <c r="K28" s="114">
        <f>H28+J28+I28</f>
        <v>32614.915000000001</v>
      </c>
      <c r="L28" s="165" t="s">
        <v>327</v>
      </c>
    </row>
    <row r="29" spans="1:12" ht="31.5" x14ac:dyDescent="0.25">
      <c r="A29" s="54"/>
      <c r="B29" s="210" t="s">
        <v>188</v>
      </c>
      <c r="C29" s="54" t="s">
        <v>25</v>
      </c>
      <c r="D29" s="54" t="s">
        <v>25</v>
      </c>
      <c r="E29" s="54" t="s">
        <v>25</v>
      </c>
      <c r="F29" s="54" t="s">
        <v>25</v>
      </c>
      <c r="G29" s="55" t="s">
        <v>25</v>
      </c>
      <c r="H29" s="56">
        <f t="shared" ref="H29" si="7">H28</f>
        <v>16338.305</v>
      </c>
      <c r="I29" s="56">
        <f>I28</f>
        <v>8138.3050000000003</v>
      </c>
      <c r="J29" s="56">
        <f>J28</f>
        <v>8138.3050000000003</v>
      </c>
      <c r="K29" s="56">
        <f t="shared" ref="K29" si="8">K28</f>
        <v>32614.915000000001</v>
      </c>
      <c r="L29" s="55"/>
    </row>
    <row r="30" spans="1:12" x14ac:dyDescent="0.25">
      <c r="A30" s="254" t="s">
        <v>324</v>
      </c>
      <c r="B30" s="255"/>
      <c r="C30" s="255"/>
      <c r="D30" s="255"/>
      <c r="E30" s="255"/>
      <c r="F30" s="255"/>
      <c r="G30" s="255"/>
      <c r="H30" s="255"/>
      <c r="I30" s="255"/>
      <c r="J30" s="255"/>
      <c r="K30" s="255"/>
      <c r="L30" s="257"/>
    </row>
    <row r="31" spans="1:12" x14ac:dyDescent="0.25">
      <c r="A31" s="254" t="s">
        <v>331</v>
      </c>
      <c r="B31" s="255"/>
      <c r="C31" s="255"/>
      <c r="D31" s="255"/>
      <c r="E31" s="255"/>
      <c r="F31" s="255"/>
      <c r="G31" s="255"/>
      <c r="H31" s="256"/>
      <c r="I31" s="256"/>
      <c r="J31" s="256"/>
      <c r="K31" s="255"/>
      <c r="L31" s="257"/>
    </row>
    <row r="32" spans="1:12" ht="157.5" x14ac:dyDescent="0.25">
      <c r="A32" s="52" t="s">
        <v>328</v>
      </c>
      <c r="B32" s="141" t="s">
        <v>332</v>
      </c>
      <c r="C32" s="210" t="s">
        <v>238</v>
      </c>
      <c r="D32" s="211">
        <v>281</v>
      </c>
      <c r="E32" s="52" t="s">
        <v>88</v>
      </c>
      <c r="F32" s="211">
        <v>1150085386</v>
      </c>
      <c r="G32" s="211">
        <v>811</v>
      </c>
      <c r="H32" s="53">
        <v>2141.2860000000001</v>
      </c>
      <c r="I32" s="114">
        <v>2141.2860000000001</v>
      </c>
      <c r="J32" s="114">
        <v>2141.2860000000001</v>
      </c>
      <c r="K32" s="114">
        <f>H32+J32+I32</f>
        <v>6423.8580000000002</v>
      </c>
      <c r="L32" s="165" t="s">
        <v>327</v>
      </c>
    </row>
    <row r="33" spans="1:12" ht="31.5" x14ac:dyDescent="0.25">
      <c r="A33" s="54"/>
      <c r="B33" s="210" t="s">
        <v>188</v>
      </c>
      <c r="C33" s="54" t="s">
        <v>25</v>
      </c>
      <c r="D33" s="54" t="s">
        <v>25</v>
      </c>
      <c r="E33" s="54" t="s">
        <v>25</v>
      </c>
      <c r="F33" s="54" t="s">
        <v>25</v>
      </c>
      <c r="G33" s="55" t="s">
        <v>25</v>
      </c>
      <c r="H33" s="56">
        <f t="shared" ref="H33" si="9">H32</f>
        <v>2141.2860000000001</v>
      </c>
      <c r="I33" s="56">
        <f>I32</f>
        <v>2141.2860000000001</v>
      </c>
      <c r="J33" s="56">
        <f>J32</f>
        <v>2141.2860000000001</v>
      </c>
      <c r="K33" s="56">
        <f t="shared" ref="K33" si="10">K32</f>
        <v>6423.8580000000002</v>
      </c>
      <c r="L33" s="55"/>
    </row>
    <row r="34" spans="1:12" x14ac:dyDescent="0.25">
      <c r="A34" s="254" t="s">
        <v>324</v>
      </c>
      <c r="B34" s="255"/>
      <c r="C34" s="255"/>
      <c r="D34" s="255"/>
      <c r="E34" s="255"/>
      <c r="F34" s="255"/>
      <c r="G34" s="255"/>
      <c r="H34" s="255"/>
      <c r="I34" s="255"/>
      <c r="J34" s="255"/>
      <c r="K34" s="255"/>
      <c r="L34" s="257"/>
    </row>
    <row r="35" spans="1:12" x14ac:dyDescent="0.25">
      <c r="A35" s="254" t="s">
        <v>334</v>
      </c>
      <c r="B35" s="255"/>
      <c r="C35" s="255"/>
      <c r="D35" s="255"/>
      <c r="E35" s="255"/>
      <c r="F35" s="255"/>
      <c r="G35" s="255"/>
      <c r="H35" s="256"/>
      <c r="I35" s="256"/>
      <c r="J35" s="256"/>
      <c r="K35" s="255"/>
      <c r="L35" s="257"/>
    </row>
    <row r="36" spans="1:12" ht="157.5" x14ac:dyDescent="0.25">
      <c r="A36" s="52" t="s">
        <v>333</v>
      </c>
      <c r="B36" s="141" t="s">
        <v>335</v>
      </c>
      <c r="C36" s="210" t="s">
        <v>238</v>
      </c>
      <c r="D36" s="211">
        <v>281</v>
      </c>
      <c r="E36" s="52" t="s">
        <v>88</v>
      </c>
      <c r="F36" s="211">
        <v>1150085387</v>
      </c>
      <c r="G36" s="211">
        <v>811</v>
      </c>
      <c r="H36" s="53">
        <v>7398.44</v>
      </c>
      <c r="I36" s="114">
        <v>7398.44</v>
      </c>
      <c r="J36" s="114">
        <v>7398.44</v>
      </c>
      <c r="K36" s="114">
        <f>H36+J36+I36</f>
        <v>22195.32</v>
      </c>
      <c r="L36" s="165" t="s">
        <v>327</v>
      </c>
    </row>
    <row r="37" spans="1:12" ht="31.5" x14ac:dyDescent="0.25">
      <c r="A37" s="54"/>
      <c r="B37" s="210" t="s">
        <v>188</v>
      </c>
      <c r="C37" s="54" t="s">
        <v>25</v>
      </c>
      <c r="D37" s="54" t="s">
        <v>25</v>
      </c>
      <c r="E37" s="54" t="s">
        <v>25</v>
      </c>
      <c r="F37" s="54" t="s">
        <v>25</v>
      </c>
      <c r="G37" s="55" t="s">
        <v>25</v>
      </c>
      <c r="H37" s="56">
        <f t="shared" ref="H37" si="11">H36</f>
        <v>7398.44</v>
      </c>
      <c r="I37" s="56">
        <f>I36</f>
        <v>7398.44</v>
      </c>
      <c r="J37" s="56">
        <f>J36</f>
        <v>7398.44</v>
      </c>
      <c r="K37" s="56">
        <f t="shared" ref="K37" si="12">K36</f>
        <v>22195.32</v>
      </c>
      <c r="L37" s="55"/>
    </row>
  </sheetData>
  <mergeCells count="24">
    <mergeCell ref="A10:L10"/>
    <mergeCell ref="A11:L11"/>
    <mergeCell ref="K1:L1"/>
    <mergeCell ref="A3:N3"/>
    <mergeCell ref="A4:N4"/>
    <mergeCell ref="A5:N5"/>
    <mergeCell ref="H7:K7"/>
    <mergeCell ref="L7:L8"/>
    <mergeCell ref="A7:A8"/>
    <mergeCell ref="B7:B8"/>
    <mergeCell ref="C7:C8"/>
    <mergeCell ref="D7:G7"/>
    <mergeCell ref="A14:L14"/>
    <mergeCell ref="A15:L15"/>
    <mergeCell ref="A22:L22"/>
    <mergeCell ref="A23:L23"/>
    <mergeCell ref="A26:L26"/>
    <mergeCell ref="A18:L18"/>
    <mergeCell ref="A19:L19"/>
    <mergeCell ref="A27:L27"/>
    <mergeCell ref="A30:L30"/>
    <mergeCell ref="A31:L31"/>
    <mergeCell ref="A34:L34"/>
    <mergeCell ref="A35:L35"/>
  </mergeCells>
  <pageMargins left="0.70866141732283472" right="0.70866141732283472" top="0.74803149606299213" bottom="0.74803149606299213" header="0.31496062992125984" footer="0.31496062992125984"/>
  <pageSetup paperSize="9" scale="59" orientation="landscape" r:id="rId1"/>
  <rowBreaks count="1" manualBreakCount="1">
    <brk id="1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topLeftCell="A22" zoomScaleNormal="100" zoomScaleSheetLayoutView="100" workbookViewId="0">
      <selection activeCell="E39" sqref="E39"/>
    </sheetView>
  </sheetViews>
  <sheetFormatPr defaultRowHeight="15.75" x14ac:dyDescent="0.25"/>
  <cols>
    <col min="1" max="1" width="6.625" style="16" customWidth="1"/>
    <col min="2" max="2" width="15.75" style="17" customWidth="1"/>
    <col min="3" max="3" width="62.125" style="17" customWidth="1"/>
    <col min="4" max="5" width="16.375" style="17" customWidth="1"/>
    <col min="6" max="16384" width="9" style="17"/>
  </cols>
  <sheetData>
    <row r="1" spans="1:12" ht="18.75" x14ac:dyDescent="0.25">
      <c r="D1" s="100" t="s">
        <v>180</v>
      </c>
      <c r="E1" s="50"/>
    </row>
    <row r="2" spans="1:12" ht="132.75" customHeight="1" x14ac:dyDescent="0.25">
      <c r="D2" s="228" t="s">
        <v>286</v>
      </c>
      <c r="E2" s="228"/>
    </row>
    <row r="3" spans="1:12" ht="18.75" x14ac:dyDescent="0.25">
      <c r="A3" s="18"/>
    </row>
    <row r="4" spans="1:12" ht="18.75" x14ac:dyDescent="0.25">
      <c r="A4" s="18"/>
    </row>
    <row r="5" spans="1:12" ht="18.75" x14ac:dyDescent="0.25">
      <c r="A5" s="230" t="s">
        <v>0</v>
      </c>
      <c r="B5" s="230"/>
      <c r="C5" s="230"/>
      <c r="D5" s="230"/>
      <c r="E5" s="230"/>
    </row>
    <row r="6" spans="1:12" ht="18.75" x14ac:dyDescent="0.25">
      <c r="A6" s="230" t="s">
        <v>10</v>
      </c>
      <c r="B6" s="230"/>
      <c r="C6" s="230"/>
      <c r="D6" s="230"/>
      <c r="E6" s="230"/>
    </row>
    <row r="7" spans="1:12" ht="18.75" x14ac:dyDescent="0.25">
      <c r="A7" s="230" t="s">
        <v>11</v>
      </c>
      <c r="B7" s="230"/>
      <c r="C7" s="230"/>
      <c r="D7" s="230"/>
      <c r="E7" s="230"/>
    </row>
    <row r="8" spans="1:12" ht="18.75" x14ac:dyDescent="0.25">
      <c r="A8" s="230" t="s">
        <v>12</v>
      </c>
      <c r="B8" s="230"/>
      <c r="C8" s="230"/>
      <c r="D8" s="230"/>
      <c r="E8" s="230"/>
    </row>
    <row r="9" spans="1:12" ht="18.75" x14ac:dyDescent="0.25">
      <c r="A9" s="230" t="s">
        <v>287</v>
      </c>
      <c r="B9" s="230"/>
      <c r="C9" s="230"/>
      <c r="D9" s="230"/>
      <c r="E9" s="230"/>
    </row>
    <row r="10" spans="1:12" ht="18.75" x14ac:dyDescent="0.25">
      <c r="A10" s="18"/>
    </row>
    <row r="11" spans="1:12" ht="63" x14ac:dyDescent="0.25">
      <c r="A11" s="2" t="s">
        <v>13</v>
      </c>
      <c r="B11" s="2" t="s">
        <v>5</v>
      </c>
      <c r="C11" s="2" t="s">
        <v>6</v>
      </c>
      <c r="D11" s="2" t="s">
        <v>7</v>
      </c>
      <c r="E11" s="2" t="s">
        <v>8</v>
      </c>
    </row>
    <row r="12" spans="1:12" x14ac:dyDescent="0.25">
      <c r="A12" s="2">
        <v>1</v>
      </c>
      <c r="B12" s="2">
        <v>2</v>
      </c>
      <c r="C12" s="2">
        <v>3</v>
      </c>
      <c r="D12" s="2">
        <v>4</v>
      </c>
      <c r="E12" s="2">
        <v>5</v>
      </c>
    </row>
    <row r="13" spans="1:12" ht="54.75" customHeight="1" x14ac:dyDescent="0.25">
      <c r="A13" s="22">
        <v>1</v>
      </c>
      <c r="B13" s="254" t="s">
        <v>288</v>
      </c>
      <c r="C13" s="255"/>
      <c r="D13" s="255"/>
      <c r="E13" s="257"/>
      <c r="H13" s="231"/>
      <c r="I13" s="231"/>
      <c r="J13" s="231"/>
      <c r="K13" s="231"/>
      <c r="L13" s="231"/>
    </row>
    <row r="14" spans="1:12" ht="48.75" customHeight="1" x14ac:dyDescent="0.25">
      <c r="A14" s="260" t="s">
        <v>3</v>
      </c>
      <c r="B14" s="296" t="s">
        <v>289</v>
      </c>
      <c r="C14" s="224"/>
      <c r="D14" s="224"/>
      <c r="E14" s="225"/>
    </row>
    <row r="15" spans="1:12" ht="26.25" customHeight="1" x14ac:dyDescent="0.25">
      <c r="A15" s="262"/>
      <c r="B15" s="296" t="s">
        <v>123</v>
      </c>
      <c r="C15" s="224"/>
      <c r="D15" s="224"/>
      <c r="E15" s="225"/>
    </row>
    <row r="16" spans="1:12" ht="81.75" customHeight="1" x14ac:dyDescent="0.25">
      <c r="A16" s="2" t="s">
        <v>59</v>
      </c>
      <c r="B16" s="23" t="s">
        <v>103</v>
      </c>
      <c r="C16" s="23" t="s">
        <v>290</v>
      </c>
      <c r="D16" s="23" t="s">
        <v>236</v>
      </c>
      <c r="E16" s="24" t="s">
        <v>291</v>
      </c>
    </row>
    <row r="17" spans="1:5" ht="81" customHeight="1" x14ac:dyDescent="0.25">
      <c r="A17" s="2" t="s">
        <v>99</v>
      </c>
      <c r="B17" s="24" t="s">
        <v>105</v>
      </c>
      <c r="C17" s="129" t="s">
        <v>292</v>
      </c>
      <c r="D17" s="24" t="s">
        <v>236</v>
      </c>
      <c r="E17" s="24" t="s">
        <v>154</v>
      </c>
    </row>
    <row r="18" spans="1:5" ht="76.5" customHeight="1" x14ac:dyDescent="0.25">
      <c r="A18" s="25">
        <v>2</v>
      </c>
      <c r="B18" s="254" t="s">
        <v>293</v>
      </c>
      <c r="C18" s="255"/>
      <c r="D18" s="255"/>
      <c r="E18" s="257"/>
    </row>
    <row r="19" spans="1:5" ht="32.25" customHeight="1" x14ac:dyDescent="0.25">
      <c r="A19" s="260" t="s">
        <v>64</v>
      </c>
      <c r="B19" s="296" t="s">
        <v>106</v>
      </c>
      <c r="C19" s="224"/>
      <c r="D19" s="224"/>
      <c r="E19" s="225"/>
    </row>
    <row r="20" spans="1:5" ht="26.25" customHeight="1" x14ac:dyDescent="0.25">
      <c r="A20" s="262"/>
      <c r="B20" s="296" t="s">
        <v>100</v>
      </c>
      <c r="C20" s="224"/>
      <c r="D20" s="224"/>
      <c r="E20" s="225"/>
    </row>
    <row r="21" spans="1:5" ht="82.5" customHeight="1" x14ac:dyDescent="0.25">
      <c r="A21" s="2" t="s">
        <v>101</v>
      </c>
      <c r="B21" s="24" t="s">
        <v>103</v>
      </c>
      <c r="C21" s="23" t="s">
        <v>104</v>
      </c>
      <c r="D21" s="23" t="s">
        <v>236</v>
      </c>
      <c r="E21" s="24" t="s">
        <v>291</v>
      </c>
    </row>
    <row r="22" spans="1:5" s="133" customFormat="1" ht="82.5" customHeight="1" x14ac:dyDescent="0.25">
      <c r="A22" s="157" t="s">
        <v>163</v>
      </c>
      <c r="B22" s="24" t="s">
        <v>102</v>
      </c>
      <c r="C22" s="23" t="s">
        <v>164</v>
      </c>
      <c r="D22" s="23" t="s">
        <v>238</v>
      </c>
      <c r="E22" s="215" t="s">
        <v>165</v>
      </c>
    </row>
    <row r="23" spans="1:5" ht="41.25" customHeight="1" x14ac:dyDescent="0.25">
      <c r="A23" s="25">
        <v>3</v>
      </c>
      <c r="B23" s="254" t="s">
        <v>294</v>
      </c>
      <c r="C23" s="255"/>
      <c r="D23" s="255"/>
      <c r="E23" s="257"/>
    </row>
    <row r="24" spans="1:5" ht="33" customHeight="1" x14ac:dyDescent="0.25">
      <c r="A24" s="260" t="s">
        <v>56</v>
      </c>
      <c r="B24" s="296" t="s">
        <v>295</v>
      </c>
      <c r="C24" s="224"/>
      <c r="D24" s="224"/>
      <c r="E24" s="225"/>
    </row>
    <row r="25" spans="1:5" ht="26.25" customHeight="1" x14ac:dyDescent="0.25">
      <c r="A25" s="262"/>
      <c r="B25" s="296" t="s">
        <v>296</v>
      </c>
      <c r="C25" s="224"/>
      <c r="D25" s="224"/>
      <c r="E25" s="225"/>
    </row>
    <row r="26" spans="1:5" ht="81.75" customHeight="1" x14ac:dyDescent="0.25">
      <c r="A26" s="2" t="s">
        <v>60</v>
      </c>
      <c r="B26" s="23" t="s">
        <v>102</v>
      </c>
      <c r="C26" s="23" t="s">
        <v>297</v>
      </c>
      <c r="D26" s="23" t="s">
        <v>236</v>
      </c>
      <c r="E26" s="24" t="s">
        <v>291</v>
      </c>
    </row>
    <row r="27" spans="1:5" ht="75" customHeight="1" x14ac:dyDescent="0.25">
      <c r="A27" s="25">
        <v>4</v>
      </c>
      <c r="B27" s="254" t="s">
        <v>298</v>
      </c>
      <c r="C27" s="255"/>
      <c r="D27" s="255"/>
      <c r="E27" s="257"/>
    </row>
    <row r="28" spans="1:5" ht="51" customHeight="1" x14ac:dyDescent="0.25">
      <c r="A28" s="260" t="s">
        <v>57</v>
      </c>
      <c r="B28" s="297" t="s">
        <v>299</v>
      </c>
      <c r="C28" s="298"/>
      <c r="D28" s="298"/>
      <c r="E28" s="299"/>
    </row>
    <row r="29" spans="1:5" ht="24.75" customHeight="1" x14ac:dyDescent="0.25">
      <c r="A29" s="262"/>
      <c r="B29" s="297" t="s">
        <v>124</v>
      </c>
      <c r="C29" s="298"/>
      <c r="D29" s="298"/>
      <c r="E29" s="299"/>
    </row>
    <row r="30" spans="1:5" ht="119.25" customHeight="1" x14ac:dyDescent="0.25">
      <c r="A30" s="2" t="s">
        <v>61</v>
      </c>
      <c r="B30" s="26" t="s">
        <v>105</v>
      </c>
      <c r="C30" s="129" t="s">
        <v>107</v>
      </c>
      <c r="D30" s="24" t="s">
        <v>236</v>
      </c>
      <c r="E30" s="24" t="s">
        <v>291</v>
      </c>
    </row>
  </sheetData>
  <mergeCells count="23">
    <mergeCell ref="D2:E2"/>
    <mergeCell ref="H13:L13"/>
    <mergeCell ref="B13:E13"/>
    <mergeCell ref="A5:E5"/>
    <mergeCell ref="A6:E6"/>
    <mergeCell ref="A7:E7"/>
    <mergeCell ref="A8:E8"/>
    <mergeCell ref="A9:E9"/>
    <mergeCell ref="A28:A29"/>
    <mergeCell ref="B27:E27"/>
    <mergeCell ref="B28:E28"/>
    <mergeCell ref="B29:E29"/>
    <mergeCell ref="A24:A25"/>
    <mergeCell ref="B23:E23"/>
    <mergeCell ref="B24:E24"/>
    <mergeCell ref="B25:E25"/>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scale="81" fitToHeight="0" orientation="landscape" r:id="rId1"/>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53"/>
  <sheetViews>
    <sheetView tabSelected="1" view="pageBreakPreview" topLeftCell="A34" zoomScale="85" zoomScaleNormal="85" zoomScaleSheetLayoutView="85" workbookViewId="0">
      <selection activeCell="R38" sqref="R38"/>
    </sheetView>
  </sheetViews>
  <sheetFormatPr defaultRowHeight="15.75" x14ac:dyDescent="0.25"/>
  <cols>
    <col min="1" max="1" width="4.875" style="16" customWidth="1"/>
    <col min="2" max="2" width="15.75" style="17" customWidth="1"/>
    <col min="3" max="3" width="30" style="17" customWidth="1"/>
    <col min="4" max="4" width="45.125" style="17" customWidth="1"/>
    <col min="5" max="5" width="9" style="16"/>
    <col min="6" max="7" width="6.25" style="17" customWidth="1"/>
    <col min="8" max="8" width="6" style="17" customWidth="1"/>
    <col min="9" max="11" width="12.25" style="17" customWidth="1"/>
    <col min="12" max="12" width="14.25" style="17" customWidth="1"/>
    <col min="13" max="14" width="10.875" style="17" bestFit="1" customWidth="1"/>
    <col min="15" max="16384" width="9" style="17"/>
  </cols>
  <sheetData>
    <row r="1" spans="1:14" x14ac:dyDescent="0.25">
      <c r="A1" s="119"/>
      <c r="E1" s="119"/>
    </row>
    <row r="2" spans="1:14" ht="15.75" customHeight="1" x14ac:dyDescent="0.25">
      <c r="I2" s="309"/>
      <c r="J2" s="309"/>
      <c r="K2" s="309"/>
      <c r="L2" s="309"/>
    </row>
    <row r="3" spans="1:14" ht="73.5" customHeight="1" x14ac:dyDescent="0.25">
      <c r="I3" s="228"/>
      <c r="J3" s="228"/>
      <c r="K3" s="228"/>
      <c r="L3" s="228"/>
    </row>
    <row r="4" spans="1:14" ht="18.75" x14ac:dyDescent="0.25">
      <c r="A4" s="18"/>
    </row>
    <row r="5" spans="1:14" ht="18.75" x14ac:dyDescent="0.25">
      <c r="A5" s="18"/>
    </row>
    <row r="6" spans="1:14" ht="18.75" x14ac:dyDescent="0.25">
      <c r="A6" s="230" t="s">
        <v>0</v>
      </c>
      <c r="B6" s="230"/>
      <c r="C6" s="230"/>
      <c r="D6" s="230"/>
      <c r="E6" s="230"/>
      <c r="F6" s="230"/>
      <c r="G6" s="230"/>
      <c r="H6" s="230"/>
      <c r="I6" s="230"/>
      <c r="J6" s="230"/>
      <c r="K6" s="230"/>
      <c r="L6" s="230"/>
    </row>
    <row r="7" spans="1:14" ht="18.75" x14ac:dyDescent="0.25">
      <c r="A7" s="230" t="s">
        <v>339</v>
      </c>
      <c r="B7" s="230"/>
      <c r="C7" s="230"/>
      <c r="D7" s="230"/>
      <c r="E7" s="230"/>
      <c r="F7" s="230"/>
      <c r="G7" s="230"/>
      <c r="H7" s="230"/>
      <c r="I7" s="230"/>
      <c r="J7" s="230"/>
      <c r="K7" s="230"/>
      <c r="L7" s="230"/>
    </row>
    <row r="8" spans="1:14" ht="18.75" x14ac:dyDescent="0.25">
      <c r="A8" s="230" t="s">
        <v>55</v>
      </c>
      <c r="B8" s="230"/>
      <c r="C8" s="230"/>
      <c r="D8" s="230"/>
      <c r="E8" s="230"/>
      <c r="F8" s="230"/>
      <c r="G8" s="230"/>
      <c r="H8" s="230"/>
      <c r="I8" s="230"/>
      <c r="J8" s="230"/>
      <c r="K8" s="230"/>
      <c r="L8" s="230"/>
    </row>
    <row r="9" spans="1:14" ht="18.75" x14ac:dyDescent="0.25">
      <c r="A9" s="230" t="s">
        <v>29</v>
      </c>
      <c r="B9" s="230"/>
      <c r="C9" s="230"/>
      <c r="D9" s="230"/>
      <c r="E9" s="230"/>
      <c r="F9" s="230"/>
      <c r="G9" s="230"/>
      <c r="H9" s="230"/>
      <c r="I9" s="230"/>
      <c r="J9" s="230"/>
      <c r="K9" s="230"/>
      <c r="L9" s="230"/>
    </row>
    <row r="10" spans="1:14" ht="18.75" x14ac:dyDescent="0.25">
      <c r="L10" s="30" t="s">
        <v>14</v>
      </c>
    </row>
    <row r="11" spans="1:14" ht="86.25" customHeight="1" x14ac:dyDescent="0.25">
      <c r="A11" s="229" t="s">
        <v>13</v>
      </c>
      <c r="B11" s="229" t="s">
        <v>27</v>
      </c>
      <c r="C11" s="229" t="s">
        <v>28</v>
      </c>
      <c r="D11" s="229" t="s">
        <v>17</v>
      </c>
      <c r="E11" s="229" t="s">
        <v>18</v>
      </c>
      <c r="F11" s="229"/>
      <c r="G11" s="229"/>
      <c r="H11" s="229"/>
      <c r="I11" s="93">
        <v>2026</v>
      </c>
      <c r="J11" s="195">
        <v>2027</v>
      </c>
      <c r="K11" s="170">
        <v>2028</v>
      </c>
      <c r="L11" s="229" t="s">
        <v>19</v>
      </c>
    </row>
    <row r="12" spans="1:14" x14ac:dyDescent="0.25">
      <c r="A12" s="229"/>
      <c r="B12" s="229"/>
      <c r="C12" s="229"/>
      <c r="D12" s="229"/>
      <c r="E12" s="2" t="s">
        <v>20</v>
      </c>
      <c r="F12" s="2" t="s">
        <v>21</v>
      </c>
      <c r="G12" s="2" t="s">
        <v>22</v>
      </c>
      <c r="H12" s="2" t="s">
        <v>23</v>
      </c>
      <c r="I12" s="93" t="s">
        <v>24</v>
      </c>
      <c r="J12" s="195" t="s">
        <v>24</v>
      </c>
      <c r="K12" s="170" t="s">
        <v>24</v>
      </c>
      <c r="L12" s="229"/>
    </row>
    <row r="13" spans="1:14" x14ac:dyDescent="0.25">
      <c r="A13" s="2">
        <v>1</v>
      </c>
      <c r="B13" s="2">
        <v>2</v>
      </c>
      <c r="C13" s="2">
        <v>3</v>
      </c>
      <c r="D13" s="2">
        <v>4</v>
      </c>
      <c r="E13" s="2">
        <v>5</v>
      </c>
      <c r="F13" s="2">
        <v>6</v>
      </c>
      <c r="G13" s="2">
        <v>7</v>
      </c>
      <c r="H13" s="2">
        <v>8</v>
      </c>
      <c r="I13" s="93">
        <v>9</v>
      </c>
      <c r="J13" s="195">
        <v>10</v>
      </c>
      <c r="K13" s="170">
        <v>11</v>
      </c>
      <c r="L13" s="2">
        <v>12</v>
      </c>
    </row>
    <row r="14" spans="1:14" s="40" customFormat="1" ht="31.5" customHeight="1" x14ac:dyDescent="0.25">
      <c r="A14" s="300">
        <v>1</v>
      </c>
      <c r="B14" s="300" t="s">
        <v>340</v>
      </c>
      <c r="C14" s="300" t="s">
        <v>301</v>
      </c>
      <c r="D14" s="135" t="s">
        <v>341</v>
      </c>
      <c r="E14" s="136" t="s">
        <v>25</v>
      </c>
      <c r="F14" s="136" t="s">
        <v>25</v>
      </c>
      <c r="G14" s="136" t="s">
        <v>25</v>
      </c>
      <c r="H14" s="137" t="s">
        <v>25</v>
      </c>
      <c r="I14" s="138">
        <f>I16+I17</f>
        <v>260396.92289000005</v>
      </c>
      <c r="J14" s="138">
        <f t="shared" ref="J14:K14" si="0">J16+J17</f>
        <v>223181.10089</v>
      </c>
      <c r="K14" s="138">
        <f t="shared" si="0"/>
        <v>223181.10100000005</v>
      </c>
      <c r="L14" s="138">
        <f>L16+L17</f>
        <v>706759.12478000007</v>
      </c>
      <c r="M14" s="39"/>
      <c r="N14" s="39"/>
    </row>
    <row r="15" spans="1:14" s="40" customFormat="1" x14ac:dyDescent="0.25">
      <c r="A15" s="301"/>
      <c r="B15" s="301"/>
      <c r="C15" s="301"/>
      <c r="D15" s="38" t="s">
        <v>26</v>
      </c>
      <c r="E15" s="8"/>
      <c r="F15" s="8" t="s">
        <v>25</v>
      </c>
      <c r="G15" s="8" t="s">
        <v>25</v>
      </c>
      <c r="H15" s="6" t="s">
        <v>25</v>
      </c>
      <c r="I15" s="7"/>
      <c r="J15" s="7"/>
      <c r="K15" s="7"/>
      <c r="L15" s="7"/>
      <c r="M15" s="39"/>
    </row>
    <row r="16" spans="1:14" s="40" customFormat="1" ht="31.5" x14ac:dyDescent="0.25">
      <c r="A16" s="301"/>
      <c r="B16" s="301"/>
      <c r="C16" s="301"/>
      <c r="D16" s="209" t="s">
        <v>238</v>
      </c>
      <c r="E16" s="8">
        <v>281</v>
      </c>
      <c r="F16" s="8" t="s">
        <v>25</v>
      </c>
      <c r="G16" s="8" t="s">
        <v>25</v>
      </c>
      <c r="H16" s="6" t="s">
        <v>25</v>
      </c>
      <c r="I16" s="7">
        <f>I20+I25+I31+I38+I44+I47+I50+I53</f>
        <v>100025.209</v>
      </c>
      <c r="J16" s="7">
        <f t="shared" ref="J16:K16" si="1">J20+J25+J31+J38+J44+J47+J50+J53</f>
        <v>91825.209000000003</v>
      </c>
      <c r="K16" s="7">
        <f t="shared" si="1"/>
        <v>91825.209000000003</v>
      </c>
      <c r="L16" s="7">
        <f>I16+K16+J16</f>
        <v>283675.62699999998</v>
      </c>
      <c r="M16" s="39"/>
      <c r="N16" s="39"/>
    </row>
    <row r="17" spans="1:18" s="40" customFormat="1" ht="31.5" x14ac:dyDescent="0.25">
      <c r="A17" s="302"/>
      <c r="B17" s="302"/>
      <c r="C17" s="302"/>
      <c r="D17" s="209" t="s">
        <v>236</v>
      </c>
      <c r="E17" s="8">
        <v>282</v>
      </c>
      <c r="F17" s="8" t="s">
        <v>25</v>
      </c>
      <c r="G17" s="8" t="s">
        <v>25</v>
      </c>
      <c r="H17" s="6" t="s">
        <v>25</v>
      </c>
      <c r="I17" s="7">
        <f>I21+I24+I28+I32+I35+I41</f>
        <v>160371.71389000004</v>
      </c>
      <c r="J17" s="7">
        <f t="shared" ref="J17:K17" si="2">J21+J24+J28+J32+J35+J41</f>
        <v>131355.89189</v>
      </c>
      <c r="K17" s="7">
        <f t="shared" si="2"/>
        <v>131355.89200000005</v>
      </c>
      <c r="L17" s="7">
        <f t="shared" ref="L17" si="3">I17+K17+J17</f>
        <v>423083.49778000009</v>
      </c>
      <c r="M17" s="39"/>
      <c r="N17" s="39"/>
    </row>
    <row r="18" spans="1:18" s="40" customFormat="1" ht="31.5" x14ac:dyDescent="0.25">
      <c r="A18" s="300" t="s">
        <v>3</v>
      </c>
      <c r="B18" s="300" t="s">
        <v>9</v>
      </c>
      <c r="C18" s="300" t="s">
        <v>72</v>
      </c>
      <c r="D18" s="135" t="s">
        <v>227</v>
      </c>
      <c r="E18" s="136"/>
      <c r="F18" s="136" t="s">
        <v>25</v>
      </c>
      <c r="G18" s="136" t="s">
        <v>25</v>
      </c>
      <c r="H18" s="137" t="s">
        <v>25</v>
      </c>
      <c r="I18" s="138">
        <f t="shared" ref="I18:L18" si="4">I20+I21</f>
        <v>78243.281000000003</v>
      </c>
      <c r="J18" s="138">
        <f t="shared" ref="J18" si="5">J20+J21</f>
        <v>57598.281000000003</v>
      </c>
      <c r="K18" s="138">
        <f t="shared" si="4"/>
        <v>57598.281000000003</v>
      </c>
      <c r="L18" s="138">
        <f t="shared" si="4"/>
        <v>193439.84299999999</v>
      </c>
      <c r="M18" s="39"/>
    </row>
    <row r="19" spans="1:18" s="40" customFormat="1" x14ac:dyDescent="0.25">
      <c r="A19" s="301"/>
      <c r="B19" s="301"/>
      <c r="C19" s="301"/>
      <c r="D19" s="38" t="s">
        <v>26</v>
      </c>
      <c r="E19" s="8"/>
      <c r="F19" s="8" t="s">
        <v>25</v>
      </c>
      <c r="G19" s="8" t="s">
        <v>25</v>
      </c>
      <c r="H19" s="6" t="s">
        <v>25</v>
      </c>
      <c r="I19" s="7"/>
      <c r="J19" s="7"/>
      <c r="K19" s="7"/>
      <c r="L19" s="7">
        <f>I19</f>
        <v>0</v>
      </c>
      <c r="M19" s="39"/>
    </row>
    <row r="20" spans="1:18" s="40" customFormat="1" ht="31.5" x14ac:dyDescent="0.25">
      <c r="A20" s="301"/>
      <c r="B20" s="301"/>
      <c r="C20" s="301"/>
      <c r="D20" s="209" t="s">
        <v>238</v>
      </c>
      <c r="E20" s="8">
        <v>281</v>
      </c>
      <c r="F20" s="8" t="s">
        <v>25</v>
      </c>
      <c r="G20" s="8" t="s">
        <v>25</v>
      </c>
      <c r="H20" s="6" t="s">
        <v>25</v>
      </c>
      <c r="I20" s="7">
        <f>'пр 2 к ПП1'!H13+'пр 2 к ПП1'!H14+'пр 2 к ПП1'!H15+'пр 2 к ПП1'!H16+'пр 2 к ПП1'!H17+'пр 2 к ПП1'!H18+'пр 2 к ПП1'!H19+'пр 2 к ПП1'!H21+'пр 2 к ПП1'!H22+'пр 2 к ПП1'!H23+'пр 2 к ПП1'!H24+'пр 2 к ПП1'!H26+'пр 2 к ПП1'!H27+'пр 2 к ПП1'!H28+'пр 2 к ПП1'!H29+'пр 2 к ПП1'!H30+'пр 2 к ПП1'!H31</f>
        <v>39129.902000000002</v>
      </c>
      <c r="J20" s="7">
        <f>'пр 2 к ПП1'!I13+'пр 2 к ПП1'!I14+'пр 2 к ПП1'!I15+'пр 2 к ПП1'!I16+'пр 2 к ПП1'!I17+'пр 2 к ПП1'!I18+'пр 2 к ПП1'!I19+'пр 2 к ПП1'!I21+'пр 2 к ПП1'!I22+'пр 2 к ПП1'!I23+'пр 2 к ПП1'!I24+'пр 2 к ПП1'!I26+'пр 2 к ПП1'!I27+'пр 2 к ПП1'!I28+'пр 2 к ПП1'!I29+'пр 2 к ПП1'!I30+'пр 2 к ПП1'!I31</f>
        <v>39129.902000000002</v>
      </c>
      <c r="K20" s="7">
        <f>'пр 2 к ПП1'!J13+'пр 2 к ПП1'!J14+'пр 2 к ПП1'!J15+'пр 2 к ПП1'!J16+'пр 2 к ПП1'!J17+'пр 2 к ПП1'!J18+'пр 2 к ПП1'!J19+'пр 2 к ПП1'!J21+'пр 2 к ПП1'!J22+'пр 2 к ПП1'!J23+'пр 2 к ПП1'!J24+'пр 2 к ПП1'!J26+'пр 2 к ПП1'!J27+'пр 2 к ПП1'!J28+'пр 2 к ПП1'!J29+'пр 2 к ПП1'!J30+'пр 2 к ПП1'!J31</f>
        <v>39129.902000000002</v>
      </c>
      <c r="L20" s="7">
        <f>I20+K20+J20</f>
        <v>117389.70600000001</v>
      </c>
      <c r="M20" s="39"/>
    </row>
    <row r="21" spans="1:18" s="40" customFormat="1" ht="31.5" x14ac:dyDescent="0.25">
      <c r="A21" s="302"/>
      <c r="B21" s="302"/>
      <c r="C21" s="302"/>
      <c r="D21" s="209" t="s">
        <v>236</v>
      </c>
      <c r="E21" s="8">
        <f>E17</f>
        <v>282</v>
      </c>
      <c r="F21" s="8" t="s">
        <v>25</v>
      </c>
      <c r="G21" s="8" t="s">
        <v>25</v>
      </c>
      <c r="H21" s="6" t="s">
        <v>25</v>
      </c>
      <c r="I21" s="7">
        <f>'пр 2 к ПП1'!H12+'пр 2 к ПП1'!H20+'пр 2 к ПП1'!H25+'пр 2 к ПП1'!H32</f>
        <v>39113.379000000001</v>
      </c>
      <c r="J21" s="7">
        <f>'пр 2 к ПП1'!I12+'пр 2 к ПП1'!I20+'пр 2 к ПП1'!I25+'пр 2 к ПП1'!I32</f>
        <v>18468.379000000001</v>
      </c>
      <c r="K21" s="7">
        <f>'пр 2 к ПП1'!J12+'пр 2 к ПП1'!J20+'пр 2 к ПП1'!J25+'пр 2 к ПП1'!J32</f>
        <v>18468.379000000001</v>
      </c>
      <c r="L21" s="7">
        <f>I21+K21+J21</f>
        <v>76050.137000000002</v>
      </c>
      <c r="M21" s="39"/>
    </row>
    <row r="22" spans="1:18" s="40" customFormat="1" ht="31.5" x14ac:dyDescent="0.25">
      <c r="A22" s="308" t="s">
        <v>44</v>
      </c>
      <c r="B22" s="307" t="s">
        <v>49</v>
      </c>
      <c r="C22" s="307" t="s">
        <v>73</v>
      </c>
      <c r="D22" s="135" t="s">
        <v>227</v>
      </c>
      <c r="E22" s="136"/>
      <c r="F22" s="136" t="s">
        <v>25</v>
      </c>
      <c r="G22" s="136" t="s">
        <v>25</v>
      </c>
      <c r="H22" s="137" t="s">
        <v>25</v>
      </c>
      <c r="I22" s="138">
        <f>I24+I25</f>
        <v>1475.51989</v>
      </c>
      <c r="J22" s="138">
        <f>J24+J25</f>
        <v>1475.51989</v>
      </c>
      <c r="K22" s="138">
        <f>K24+K25</f>
        <v>1475.52</v>
      </c>
      <c r="L22" s="7">
        <f>I22+K22</f>
        <v>2951.03989</v>
      </c>
      <c r="M22" s="39"/>
    </row>
    <row r="23" spans="1:18" s="40" customFormat="1" x14ac:dyDescent="0.25">
      <c r="A23" s="308"/>
      <c r="B23" s="307"/>
      <c r="C23" s="307"/>
      <c r="D23" s="38" t="s">
        <v>26</v>
      </c>
      <c r="E23" s="8"/>
      <c r="F23" s="8" t="s">
        <v>25</v>
      </c>
      <c r="G23" s="8" t="s">
        <v>25</v>
      </c>
      <c r="H23" s="6" t="s">
        <v>25</v>
      </c>
      <c r="I23" s="7"/>
      <c r="J23" s="7"/>
      <c r="K23" s="7"/>
      <c r="L23" s="7">
        <f>I23</f>
        <v>0</v>
      </c>
      <c r="M23" s="39"/>
    </row>
    <row r="24" spans="1:18" s="40" customFormat="1" ht="31.5" x14ac:dyDescent="0.25">
      <c r="A24" s="308"/>
      <c r="B24" s="307"/>
      <c r="C24" s="307"/>
      <c r="D24" s="209" t="s">
        <v>236</v>
      </c>
      <c r="E24" s="8">
        <v>282</v>
      </c>
      <c r="F24" s="8" t="s">
        <v>25</v>
      </c>
      <c r="G24" s="8" t="s">
        <v>25</v>
      </c>
      <c r="H24" s="6" t="s">
        <v>25</v>
      </c>
      <c r="I24" s="41">
        <f>'пр 2 к ПП2'!H12+'пр 2 к ПП2'!H13</f>
        <v>351.25488999999999</v>
      </c>
      <c r="J24" s="41">
        <f>'пр 2 к ПП2'!H12+'пр 2 к ПП2'!H13</f>
        <v>351.25488999999999</v>
      </c>
      <c r="K24" s="41">
        <f>'пр 2 к ПП2'!J12+'пр 2 к ПП2'!J13</f>
        <v>351.255</v>
      </c>
      <c r="L24" s="7">
        <f>I24+K24+J24</f>
        <v>1053.76478</v>
      </c>
      <c r="M24" s="39"/>
    </row>
    <row r="25" spans="1:18" s="40" customFormat="1" ht="31.5" x14ac:dyDescent="0.25">
      <c r="A25" s="308"/>
      <c r="B25" s="307"/>
      <c r="C25" s="307"/>
      <c r="D25" s="209" t="s">
        <v>238</v>
      </c>
      <c r="E25" s="8">
        <f>E16</f>
        <v>281</v>
      </c>
      <c r="F25" s="8" t="s">
        <v>25</v>
      </c>
      <c r="G25" s="8" t="s">
        <v>25</v>
      </c>
      <c r="H25" s="6" t="s">
        <v>25</v>
      </c>
      <c r="I25" s="41">
        <f>'пр 2 к ПП2'!H14+'пр 2 к ПП2'!H15+'пр 2 к ПП2'!H16+'пр 2 к ПП2'!H17+'пр 2 к ПП2'!H18+'пр 2 к ПП2'!H19+'пр 2 к ПП2'!H20+'пр 2 к ПП2'!H21+'пр 2 к ПП2'!H22+'пр 2 к ПП2'!H23+'пр 2 к ПП2'!H24</f>
        <v>1124.2650000000001</v>
      </c>
      <c r="J25" s="41">
        <f>'пр 2 к ПП2'!I14+'пр 2 к ПП2'!I15+'пр 2 к ПП2'!I16+'пр 2 к ПП2'!I17+'пр 2 к ПП2'!I18+'пр 2 к ПП2'!I19+'пр 2 к ПП2'!I20+'пр 2 к ПП2'!I21+'пр 2 к ПП2'!I22+'пр 2 к ПП2'!I23+'пр 2 к ПП2'!I24</f>
        <v>1124.2650000000001</v>
      </c>
      <c r="K25" s="41">
        <f>'пр 2 к ПП2'!J14+'пр 2 к ПП2'!J15+'пр 2 к ПП2'!J16+'пр 2 к ПП2'!J17+'пр 2 к ПП2'!J18+'пр 2 к ПП2'!J19+'пр 2 к ПП2'!J20+'пр 2 к ПП2'!J21+'пр 2 к ПП2'!J22+'пр 2 к ПП2'!J23+'пр 2 к ПП2'!J24</f>
        <v>1124.2650000000001</v>
      </c>
      <c r="L25" s="7">
        <f>I25+K25+J25</f>
        <v>3372.7950000000001</v>
      </c>
      <c r="M25" s="39"/>
    </row>
    <row r="26" spans="1:18" s="40" customFormat="1" ht="31.5" x14ac:dyDescent="0.25">
      <c r="A26" s="308" t="s">
        <v>46</v>
      </c>
      <c r="B26" s="307" t="s">
        <v>50</v>
      </c>
      <c r="C26" s="307" t="s">
        <v>302</v>
      </c>
      <c r="D26" s="135" t="s">
        <v>227</v>
      </c>
      <c r="E26" s="136"/>
      <c r="F26" s="136" t="s">
        <v>25</v>
      </c>
      <c r="G26" s="136" t="s">
        <v>25</v>
      </c>
      <c r="H26" s="137" t="s">
        <v>25</v>
      </c>
      <c r="I26" s="138">
        <f>I28</f>
        <v>400</v>
      </c>
      <c r="J26" s="138">
        <f>J28</f>
        <v>400</v>
      </c>
      <c r="K26" s="138">
        <f>K28</f>
        <v>400</v>
      </c>
      <c r="L26" s="7">
        <f>I26+K26+J26</f>
        <v>1200</v>
      </c>
      <c r="M26" s="39"/>
    </row>
    <row r="27" spans="1:18" s="40" customFormat="1" x14ac:dyDescent="0.25">
      <c r="A27" s="308"/>
      <c r="B27" s="307"/>
      <c r="C27" s="307"/>
      <c r="D27" s="38" t="s">
        <v>26</v>
      </c>
      <c r="E27" s="8"/>
      <c r="F27" s="8" t="s">
        <v>25</v>
      </c>
      <c r="G27" s="8" t="s">
        <v>25</v>
      </c>
      <c r="H27" s="6" t="s">
        <v>25</v>
      </c>
      <c r="I27" s="7"/>
      <c r="J27" s="7"/>
      <c r="K27" s="7"/>
      <c r="L27" s="7">
        <f>I27</f>
        <v>0</v>
      </c>
      <c r="M27" s="39"/>
    </row>
    <row r="28" spans="1:18" s="40" customFormat="1" ht="31.5" x14ac:dyDescent="0.25">
      <c r="A28" s="308"/>
      <c r="B28" s="307"/>
      <c r="C28" s="307"/>
      <c r="D28" s="209" t="s">
        <v>236</v>
      </c>
      <c r="E28" s="8">
        <v>282</v>
      </c>
      <c r="F28" s="8" t="s">
        <v>25</v>
      </c>
      <c r="G28" s="8" t="s">
        <v>25</v>
      </c>
      <c r="H28" s="6" t="s">
        <v>25</v>
      </c>
      <c r="I28" s="7">
        <v>400</v>
      </c>
      <c r="J28" s="7">
        <v>400</v>
      </c>
      <c r="K28" s="7">
        <v>400</v>
      </c>
      <c r="L28" s="7">
        <f>I28+K28+J28</f>
        <v>1200</v>
      </c>
      <c r="M28" s="39"/>
    </row>
    <row r="29" spans="1:18" s="42" customFormat="1" ht="31.5" customHeight="1" x14ac:dyDescent="0.25">
      <c r="A29" s="300" t="s">
        <v>47</v>
      </c>
      <c r="B29" s="300" t="s">
        <v>51</v>
      </c>
      <c r="C29" s="300" t="s">
        <v>74</v>
      </c>
      <c r="D29" s="135" t="s">
        <v>227</v>
      </c>
      <c r="E29" s="136"/>
      <c r="F29" s="136" t="s">
        <v>25</v>
      </c>
      <c r="G29" s="136" t="s">
        <v>25</v>
      </c>
      <c r="H29" s="137" t="s">
        <v>25</v>
      </c>
      <c r="I29" s="138">
        <f>I32</f>
        <v>119963.45500000005</v>
      </c>
      <c r="J29" s="138">
        <f>J32</f>
        <v>111592.633</v>
      </c>
      <c r="K29" s="138">
        <f>K32</f>
        <v>111592.63300000003</v>
      </c>
      <c r="L29" s="7">
        <f>I29</f>
        <v>119963.45500000005</v>
      </c>
      <c r="M29" s="39"/>
      <c r="R29" s="43"/>
    </row>
    <row r="30" spans="1:18" s="42" customFormat="1" x14ac:dyDescent="0.25">
      <c r="A30" s="301"/>
      <c r="B30" s="301"/>
      <c r="C30" s="301"/>
      <c r="D30" s="38" t="s">
        <v>26</v>
      </c>
      <c r="E30" s="8"/>
      <c r="F30" s="8" t="s">
        <v>25</v>
      </c>
      <c r="G30" s="8" t="s">
        <v>25</v>
      </c>
      <c r="H30" s="6" t="s">
        <v>25</v>
      </c>
      <c r="I30" s="7"/>
      <c r="J30" s="7"/>
      <c r="K30" s="7"/>
      <c r="L30" s="7">
        <f>I30</f>
        <v>0</v>
      </c>
      <c r="M30" s="39"/>
    </row>
    <row r="31" spans="1:18" s="42" customFormat="1" ht="31.5" x14ac:dyDescent="0.25">
      <c r="A31" s="301"/>
      <c r="B31" s="301"/>
      <c r="C31" s="301"/>
      <c r="D31" s="209" t="s">
        <v>238</v>
      </c>
      <c r="E31" s="8">
        <v>281</v>
      </c>
      <c r="F31" s="8" t="s">
        <v>25</v>
      </c>
      <c r="G31" s="8" t="s">
        <v>25</v>
      </c>
      <c r="H31" s="6" t="s">
        <v>25</v>
      </c>
      <c r="I31" s="7">
        <f>'пр 2 к ПП4'!H42+'пр 2 к ПП4'!H43+'пр 2 к ПП4'!H44+'пр 2 к ПП4'!H45+'пр 2 к ПП4'!H46+'пр 2 к ПП4'!H47+'пр 2 к ПП4'!H48+'пр 2 к ПП4'!H49</f>
        <v>31925.656999999999</v>
      </c>
      <c r="J31" s="7">
        <f>'пр 2 к ПП4'!I42+'пр 2 к ПП4'!I43+'пр 2 к ПП4'!I44+'пр 2 к ПП4'!I45+'пр 2 к ПП4'!I46+'пр 2 к ПП4'!I47+'пр 2 к ПП4'!I48+'пр 2 к ПП4'!I49</f>
        <v>31925.656999999999</v>
      </c>
      <c r="K31" s="7">
        <f>'пр 2 к ПП4'!J42+'пр 2 к ПП4'!J43+'пр 2 к ПП4'!J44+'пр 2 к ПП4'!J45+'пр 2 к ПП4'!J46+'пр 2 к ПП4'!J47+'пр 2 к ПП4'!J48+'пр 2 к ПП4'!J49</f>
        <v>31925.656999999999</v>
      </c>
      <c r="L31" s="7">
        <f>I31+J31+K31</f>
        <v>95776.97099999999</v>
      </c>
      <c r="M31" s="39"/>
    </row>
    <row r="32" spans="1:18" s="40" customFormat="1" ht="31.5" x14ac:dyDescent="0.25">
      <c r="A32" s="302"/>
      <c r="B32" s="166"/>
      <c r="C32" s="302"/>
      <c r="D32" s="209" t="s">
        <v>236</v>
      </c>
      <c r="E32" s="8">
        <v>282</v>
      </c>
      <c r="F32" s="8" t="s">
        <v>25</v>
      </c>
      <c r="G32" s="8" t="s">
        <v>25</v>
      </c>
      <c r="H32" s="6" t="s">
        <v>25</v>
      </c>
      <c r="I32" s="7">
        <f>'пр 2 к ПП4'!H50-'пр 2 к ПП4'!H42-'пр 2 к ПП4'!H43-'пр 2 к ПП4'!H44-'пр 2 к ПП4'!H45-'пр 2 к ПП4'!H46-'пр 2 к ПП4'!H47-'пр 2 к ПП4'!H48-'пр 2 к ПП4'!H49</f>
        <v>119963.45500000005</v>
      </c>
      <c r="J32" s="7">
        <f>'пр 2 к ПП4'!I50-'пр 2 к ПП4'!I42-'пр 2 к ПП4'!I43-'пр 2 к ПП4'!I44-'пр 2 к ПП4'!I45-'пр 2 к ПП4'!I46-'пр 2 к ПП4'!I47-'пр 2 к ПП4'!I48-'пр 2 к ПП4'!I49</f>
        <v>111592.633</v>
      </c>
      <c r="K32" s="7">
        <f>'пр 2 к ПП4'!J50-'пр 2 к ПП4'!J42-'пр 2 к ПП4'!J43-'пр 2 к ПП4'!J44-'пр 2 к ПП4'!J45-'пр 2 к ПП4'!J46-'пр 2 к ПП4'!J47-'пр 2 к ПП4'!J48-'пр 2 к ПП4'!J49</f>
        <v>111592.63300000003</v>
      </c>
      <c r="L32" s="7">
        <f>I32+K32+J32</f>
        <v>343148.72100000008</v>
      </c>
    </row>
    <row r="33" spans="1:13" s="40" customFormat="1" ht="31.5" customHeight="1" x14ac:dyDescent="0.25">
      <c r="A33" s="300" t="s">
        <v>112</v>
      </c>
      <c r="B33" s="263" t="s">
        <v>166</v>
      </c>
      <c r="C33" s="304" t="s">
        <v>342</v>
      </c>
      <c r="D33" s="135" t="s">
        <v>227</v>
      </c>
      <c r="E33" s="136"/>
      <c r="F33" s="136" t="s">
        <v>25</v>
      </c>
      <c r="G33" s="136" t="s">
        <v>25</v>
      </c>
      <c r="H33" s="137" t="s">
        <v>25</v>
      </c>
      <c r="I33" s="138">
        <f>I35</f>
        <v>543.625</v>
      </c>
      <c r="J33" s="138">
        <f>J35</f>
        <v>543.625</v>
      </c>
      <c r="K33" s="138">
        <f>K35</f>
        <v>543.625</v>
      </c>
      <c r="L33" s="138">
        <f>L35</f>
        <v>1630.875</v>
      </c>
    </row>
    <row r="34" spans="1:13" x14ac:dyDescent="0.25">
      <c r="A34" s="301"/>
      <c r="B34" s="303"/>
      <c r="C34" s="305"/>
      <c r="D34" s="209" t="s">
        <v>26</v>
      </c>
      <c r="E34" s="8"/>
      <c r="F34" s="8" t="s">
        <v>25</v>
      </c>
      <c r="G34" s="8" t="s">
        <v>25</v>
      </c>
      <c r="H34" s="6" t="s">
        <v>25</v>
      </c>
      <c r="I34" s="7"/>
      <c r="J34" s="7"/>
      <c r="K34" s="7"/>
      <c r="L34" s="7"/>
    </row>
    <row r="35" spans="1:13" ht="133.5" customHeight="1" x14ac:dyDescent="0.25">
      <c r="A35" s="302"/>
      <c r="B35" s="264"/>
      <c r="C35" s="306"/>
      <c r="D35" s="209" t="s">
        <v>236</v>
      </c>
      <c r="E35" s="8">
        <v>282</v>
      </c>
      <c r="F35" s="8" t="s">
        <v>25</v>
      </c>
      <c r="G35" s="8" t="s">
        <v>25</v>
      </c>
      <c r="H35" s="6" t="s">
        <v>25</v>
      </c>
      <c r="I35" s="7">
        <f>'пр 8 к ОМ'!H12</f>
        <v>543.625</v>
      </c>
      <c r="J35" s="7">
        <f>'пр 8 к ОМ'!I12</f>
        <v>543.625</v>
      </c>
      <c r="K35" s="7">
        <f>'пр 8 к ОМ'!J12</f>
        <v>543.625</v>
      </c>
      <c r="L35" s="7">
        <f>I35+J35+K35</f>
        <v>1630.875</v>
      </c>
    </row>
    <row r="36" spans="1:13" ht="31.5" x14ac:dyDescent="0.25">
      <c r="A36" s="313" t="s">
        <v>113</v>
      </c>
      <c r="B36" s="263" t="s">
        <v>166</v>
      </c>
      <c r="C36" s="310" t="s">
        <v>167</v>
      </c>
      <c r="D36" s="135" t="s">
        <v>227</v>
      </c>
      <c r="E36" s="136"/>
      <c r="F36" s="136" t="s">
        <v>25</v>
      </c>
      <c r="G36" s="136" t="s">
        <v>25</v>
      </c>
      <c r="H36" s="137" t="s">
        <v>25</v>
      </c>
      <c r="I36" s="138">
        <f>I38</f>
        <v>0</v>
      </c>
      <c r="J36" s="138">
        <f>J38</f>
        <v>0</v>
      </c>
      <c r="K36" s="138">
        <f>K38</f>
        <v>0</v>
      </c>
      <c r="L36" s="7">
        <f>I36+K36</f>
        <v>0</v>
      </c>
    </row>
    <row r="37" spans="1:13" x14ac:dyDescent="0.25">
      <c r="A37" s="314"/>
      <c r="B37" s="303"/>
      <c r="C37" s="311"/>
      <c r="D37" s="38" t="s">
        <v>26</v>
      </c>
      <c r="E37" s="8"/>
      <c r="F37" s="8" t="s">
        <v>25</v>
      </c>
      <c r="G37" s="8" t="s">
        <v>25</v>
      </c>
      <c r="H37" s="6" t="s">
        <v>25</v>
      </c>
      <c r="I37" s="7"/>
      <c r="J37" s="7"/>
      <c r="K37" s="7"/>
      <c r="L37" s="7">
        <f>I37</f>
        <v>0</v>
      </c>
    </row>
    <row r="38" spans="1:13" ht="126.75" customHeight="1" x14ac:dyDescent="0.25">
      <c r="A38" s="315"/>
      <c r="B38" s="264"/>
      <c r="C38" s="312"/>
      <c r="D38" s="209" t="s">
        <v>336</v>
      </c>
      <c r="E38" s="8">
        <v>281</v>
      </c>
      <c r="F38" s="8" t="s">
        <v>25</v>
      </c>
      <c r="G38" s="8" t="s">
        <v>25</v>
      </c>
      <c r="H38" s="6" t="s">
        <v>25</v>
      </c>
      <c r="I38" s="7">
        <v>0</v>
      </c>
      <c r="J38" s="7">
        <v>0</v>
      </c>
      <c r="K38" s="7">
        <v>0</v>
      </c>
      <c r="L38" s="7">
        <f>I38+K38+J38</f>
        <v>0</v>
      </c>
    </row>
    <row r="39" spans="1:13" s="40" customFormat="1" ht="31.5" x14ac:dyDescent="0.25">
      <c r="A39" s="300" t="s">
        <v>114</v>
      </c>
      <c r="B39" s="263" t="s">
        <v>166</v>
      </c>
      <c r="C39" s="304" t="s">
        <v>303</v>
      </c>
      <c r="D39" s="135" t="s">
        <v>227</v>
      </c>
      <c r="E39" s="136"/>
      <c r="F39" s="136" t="s">
        <v>25</v>
      </c>
      <c r="G39" s="136" t="s">
        <v>25</v>
      </c>
      <c r="H39" s="137" t="s">
        <v>25</v>
      </c>
      <c r="I39" s="138">
        <f>I41</f>
        <v>0</v>
      </c>
      <c r="J39" s="138">
        <f>J41</f>
        <v>0</v>
      </c>
      <c r="K39" s="138">
        <f>K41</f>
        <v>0</v>
      </c>
      <c r="L39" s="7">
        <f>I39+K39</f>
        <v>0</v>
      </c>
      <c r="M39" s="39"/>
    </row>
    <row r="40" spans="1:13" x14ac:dyDescent="0.25">
      <c r="A40" s="301"/>
      <c r="B40" s="303"/>
      <c r="C40" s="305"/>
      <c r="D40" s="146" t="s">
        <v>26</v>
      </c>
      <c r="E40" s="8"/>
      <c r="F40" s="8" t="s">
        <v>25</v>
      </c>
      <c r="G40" s="8" t="s">
        <v>25</v>
      </c>
      <c r="H40" s="6" t="s">
        <v>25</v>
      </c>
      <c r="I40" s="7"/>
      <c r="J40" s="7"/>
      <c r="K40" s="7"/>
      <c r="L40" s="7">
        <f>I40</f>
        <v>0</v>
      </c>
      <c r="M40" s="39"/>
    </row>
    <row r="41" spans="1:13" ht="171.75" customHeight="1" x14ac:dyDescent="0.25">
      <c r="A41" s="302"/>
      <c r="B41" s="264"/>
      <c r="C41" s="306"/>
      <c r="D41" s="209" t="s">
        <v>236</v>
      </c>
      <c r="E41" s="8">
        <v>282</v>
      </c>
      <c r="F41" s="8" t="s">
        <v>25</v>
      </c>
      <c r="G41" s="8" t="s">
        <v>25</v>
      </c>
      <c r="H41" s="6" t="s">
        <v>25</v>
      </c>
      <c r="I41" s="7">
        <f>'пр 11 к МП'!E64</f>
        <v>0</v>
      </c>
      <c r="J41" s="7">
        <f>'пр 11 к МП'!F64</f>
        <v>0</v>
      </c>
      <c r="K41" s="7">
        <f>'пр 11 к МП'!G64</f>
        <v>0</v>
      </c>
      <c r="L41" s="7">
        <f>I41+K41+J41</f>
        <v>0</v>
      </c>
      <c r="M41" s="39"/>
    </row>
    <row r="42" spans="1:13" s="40" customFormat="1" ht="31.5" x14ac:dyDescent="0.25">
      <c r="A42" s="300" t="s">
        <v>115</v>
      </c>
      <c r="B42" s="263" t="s">
        <v>166</v>
      </c>
      <c r="C42" s="304" t="s">
        <v>326</v>
      </c>
      <c r="D42" s="135" t="s">
        <v>227</v>
      </c>
      <c r="E42" s="136"/>
      <c r="F42" s="136" t="s">
        <v>25</v>
      </c>
      <c r="G42" s="136" t="s">
        <v>25</v>
      </c>
      <c r="H42" s="137" t="s">
        <v>25</v>
      </c>
      <c r="I42" s="138">
        <f>I44</f>
        <v>1967.354</v>
      </c>
      <c r="J42" s="138">
        <f>J44</f>
        <v>1967.354</v>
      </c>
      <c r="K42" s="138">
        <f>K44</f>
        <v>1967.354</v>
      </c>
      <c r="L42" s="7">
        <f>I42+K42+J42</f>
        <v>5902.0619999999999</v>
      </c>
      <c r="M42" s="39"/>
    </row>
    <row r="43" spans="1:13" x14ac:dyDescent="0.25">
      <c r="A43" s="301"/>
      <c r="B43" s="303"/>
      <c r="C43" s="305"/>
      <c r="D43" s="209" t="s">
        <v>26</v>
      </c>
      <c r="E43" s="8"/>
      <c r="F43" s="8" t="s">
        <v>25</v>
      </c>
      <c r="G43" s="8" t="s">
        <v>25</v>
      </c>
      <c r="H43" s="6" t="s">
        <v>25</v>
      </c>
      <c r="I43" s="7"/>
      <c r="J43" s="7"/>
      <c r="K43" s="7"/>
      <c r="L43" s="7">
        <f>I43</f>
        <v>0</v>
      </c>
      <c r="M43" s="39"/>
    </row>
    <row r="44" spans="1:13" ht="133.5" customHeight="1" x14ac:dyDescent="0.25">
      <c r="A44" s="302"/>
      <c r="B44" s="264"/>
      <c r="C44" s="306"/>
      <c r="D44" s="209" t="s">
        <v>336</v>
      </c>
      <c r="E44" s="8">
        <v>281</v>
      </c>
      <c r="F44" s="8" t="s">
        <v>25</v>
      </c>
      <c r="G44" s="8" t="s">
        <v>25</v>
      </c>
      <c r="H44" s="6" t="s">
        <v>25</v>
      </c>
      <c r="I44" s="7">
        <f>'пр 8 к ОМ'!H24</f>
        <v>1967.354</v>
      </c>
      <c r="J44" s="7">
        <f>'пр 8 к ОМ'!I24</f>
        <v>1967.354</v>
      </c>
      <c r="K44" s="7">
        <f>'пр 8 к ОМ'!J24</f>
        <v>1967.354</v>
      </c>
      <c r="L44" s="7">
        <f>I44+K44+J44</f>
        <v>5902.0619999999999</v>
      </c>
      <c r="M44" s="39"/>
    </row>
    <row r="45" spans="1:13" s="40" customFormat="1" ht="31.5" x14ac:dyDescent="0.25">
      <c r="A45" s="300" t="s">
        <v>116</v>
      </c>
      <c r="B45" s="263" t="s">
        <v>166</v>
      </c>
      <c r="C45" s="304" t="s">
        <v>330</v>
      </c>
      <c r="D45" s="135" t="s">
        <v>227</v>
      </c>
      <c r="E45" s="136"/>
      <c r="F45" s="136" t="s">
        <v>25</v>
      </c>
      <c r="G45" s="136" t="s">
        <v>25</v>
      </c>
      <c r="H45" s="137" t="s">
        <v>25</v>
      </c>
      <c r="I45" s="138">
        <f>I47</f>
        <v>16338.305</v>
      </c>
      <c r="J45" s="138">
        <f>J47</f>
        <v>8138.3050000000003</v>
      </c>
      <c r="K45" s="138">
        <f>K47</f>
        <v>8138.3050000000003</v>
      </c>
      <c r="L45" s="7">
        <f>I45+K45+J45</f>
        <v>32614.915000000001</v>
      </c>
      <c r="M45" s="39"/>
    </row>
    <row r="46" spans="1:13" x14ac:dyDescent="0.25">
      <c r="A46" s="301"/>
      <c r="B46" s="303"/>
      <c r="C46" s="305"/>
      <c r="D46" s="209" t="s">
        <v>26</v>
      </c>
      <c r="E46" s="8"/>
      <c r="F46" s="8" t="s">
        <v>25</v>
      </c>
      <c r="G46" s="8" t="s">
        <v>25</v>
      </c>
      <c r="H46" s="6" t="s">
        <v>25</v>
      </c>
      <c r="I46" s="7"/>
      <c r="J46" s="7"/>
      <c r="K46" s="7"/>
      <c r="L46" s="7">
        <f>I46</f>
        <v>0</v>
      </c>
      <c r="M46" s="39"/>
    </row>
    <row r="47" spans="1:13" ht="133.5" customHeight="1" x14ac:dyDescent="0.25">
      <c r="A47" s="302"/>
      <c r="B47" s="264"/>
      <c r="C47" s="306"/>
      <c r="D47" s="209" t="s">
        <v>336</v>
      </c>
      <c r="E47" s="8">
        <v>281</v>
      </c>
      <c r="F47" s="8" t="s">
        <v>25</v>
      </c>
      <c r="G47" s="8" t="s">
        <v>25</v>
      </c>
      <c r="H47" s="6" t="s">
        <v>25</v>
      </c>
      <c r="I47" s="7">
        <f>'пр 8 к ОМ'!H28</f>
        <v>16338.305</v>
      </c>
      <c r="J47" s="7">
        <f>'пр 8 к ОМ'!I28</f>
        <v>8138.3050000000003</v>
      </c>
      <c r="K47" s="7">
        <f>'пр 8 к ОМ'!J28</f>
        <v>8138.3050000000003</v>
      </c>
      <c r="L47" s="7">
        <f>I47+K47+J47</f>
        <v>32614.915000000001</v>
      </c>
      <c r="M47" s="39"/>
    </row>
    <row r="48" spans="1:13" s="40" customFormat="1" ht="31.5" x14ac:dyDescent="0.25">
      <c r="A48" s="300" t="s">
        <v>117</v>
      </c>
      <c r="B48" s="263" t="s">
        <v>166</v>
      </c>
      <c r="C48" s="304" t="s">
        <v>332</v>
      </c>
      <c r="D48" s="135" t="s">
        <v>227</v>
      </c>
      <c r="E48" s="136"/>
      <c r="F48" s="136" t="s">
        <v>25</v>
      </c>
      <c r="G48" s="136" t="s">
        <v>25</v>
      </c>
      <c r="H48" s="137" t="s">
        <v>25</v>
      </c>
      <c r="I48" s="138">
        <f>I50</f>
        <v>2141.2860000000001</v>
      </c>
      <c r="J48" s="138">
        <f>J50</f>
        <v>2141.2860000000001</v>
      </c>
      <c r="K48" s="138">
        <f>K50</f>
        <v>2141.2860000000001</v>
      </c>
      <c r="L48" s="7">
        <f>I48+K48+J48</f>
        <v>6423.8580000000002</v>
      </c>
      <c r="M48" s="39"/>
    </row>
    <row r="49" spans="1:13" x14ac:dyDescent="0.25">
      <c r="A49" s="301"/>
      <c r="B49" s="303"/>
      <c r="C49" s="305"/>
      <c r="D49" s="209" t="s">
        <v>26</v>
      </c>
      <c r="E49" s="8"/>
      <c r="F49" s="8" t="s">
        <v>25</v>
      </c>
      <c r="G49" s="8" t="s">
        <v>25</v>
      </c>
      <c r="H49" s="6" t="s">
        <v>25</v>
      </c>
      <c r="I49" s="7"/>
      <c r="J49" s="7"/>
      <c r="K49" s="7"/>
      <c r="L49" s="7">
        <f>I49</f>
        <v>0</v>
      </c>
      <c r="M49" s="39"/>
    </row>
    <row r="50" spans="1:13" ht="133.5" customHeight="1" x14ac:dyDescent="0.25">
      <c r="A50" s="302"/>
      <c r="B50" s="264"/>
      <c r="C50" s="306"/>
      <c r="D50" s="209" t="s">
        <v>336</v>
      </c>
      <c r="E50" s="8">
        <v>281</v>
      </c>
      <c r="F50" s="8" t="s">
        <v>25</v>
      </c>
      <c r="G50" s="8" t="s">
        <v>25</v>
      </c>
      <c r="H50" s="6" t="s">
        <v>25</v>
      </c>
      <c r="I50" s="7">
        <f>'пр 8 к ОМ'!H32</f>
        <v>2141.2860000000001</v>
      </c>
      <c r="J50" s="7">
        <f>'пр 8 к ОМ'!I32</f>
        <v>2141.2860000000001</v>
      </c>
      <c r="K50" s="7">
        <f>'пр 8 к ОМ'!J32</f>
        <v>2141.2860000000001</v>
      </c>
      <c r="L50" s="7">
        <f>I50+K50+J50</f>
        <v>6423.8580000000002</v>
      </c>
      <c r="M50" s="39"/>
    </row>
    <row r="51" spans="1:13" s="40" customFormat="1" ht="31.5" x14ac:dyDescent="0.25">
      <c r="A51" s="300" t="s">
        <v>130</v>
      </c>
      <c r="B51" s="263" t="s">
        <v>166</v>
      </c>
      <c r="C51" s="304" t="s">
        <v>335</v>
      </c>
      <c r="D51" s="135" t="s">
        <v>227</v>
      </c>
      <c r="E51" s="136"/>
      <c r="F51" s="136" t="s">
        <v>25</v>
      </c>
      <c r="G51" s="136" t="s">
        <v>25</v>
      </c>
      <c r="H51" s="137" t="s">
        <v>25</v>
      </c>
      <c r="I51" s="138">
        <f>I53</f>
        <v>7398.44</v>
      </c>
      <c r="J51" s="138">
        <f>J53</f>
        <v>7398.44</v>
      </c>
      <c r="K51" s="138">
        <f>K53</f>
        <v>7398.44</v>
      </c>
      <c r="L51" s="7">
        <f>I51+K51+J51</f>
        <v>22195.32</v>
      </c>
      <c r="M51" s="39"/>
    </row>
    <row r="52" spans="1:13" x14ac:dyDescent="0.25">
      <c r="A52" s="301"/>
      <c r="B52" s="303"/>
      <c r="C52" s="305"/>
      <c r="D52" s="209" t="s">
        <v>26</v>
      </c>
      <c r="E52" s="8"/>
      <c r="F52" s="8" t="s">
        <v>25</v>
      </c>
      <c r="G52" s="8" t="s">
        <v>25</v>
      </c>
      <c r="H52" s="6" t="s">
        <v>25</v>
      </c>
      <c r="I52" s="7"/>
      <c r="J52" s="7"/>
      <c r="K52" s="7"/>
      <c r="L52" s="7">
        <f>I52</f>
        <v>0</v>
      </c>
      <c r="M52" s="39"/>
    </row>
    <row r="53" spans="1:13" ht="133.5" customHeight="1" x14ac:dyDescent="0.25">
      <c r="A53" s="302"/>
      <c r="B53" s="264"/>
      <c r="C53" s="306"/>
      <c r="D53" s="209" t="s">
        <v>336</v>
      </c>
      <c r="E53" s="8">
        <v>281</v>
      </c>
      <c r="F53" s="8" t="s">
        <v>25</v>
      </c>
      <c r="G53" s="8" t="s">
        <v>25</v>
      </c>
      <c r="H53" s="6" t="s">
        <v>25</v>
      </c>
      <c r="I53" s="7">
        <f>'пр 8 к ОМ'!H36</f>
        <v>7398.44</v>
      </c>
      <c r="J53" s="7">
        <f>'пр 8 к ОМ'!I36</f>
        <v>7398.44</v>
      </c>
      <c r="K53" s="7">
        <f>'пр 8 к ОМ'!J36</f>
        <v>7398.44</v>
      </c>
      <c r="L53" s="7">
        <f>I53+K53+J53</f>
        <v>22195.32</v>
      </c>
      <c r="M53" s="39"/>
    </row>
  </sheetData>
  <mergeCells count="48">
    <mergeCell ref="A6:L6"/>
    <mergeCell ref="I3:L3"/>
    <mergeCell ref="I2:L2"/>
    <mergeCell ref="C36:C38"/>
    <mergeCell ref="B36:B38"/>
    <mergeCell ref="A36:A38"/>
    <mergeCell ref="B11:B12"/>
    <mergeCell ref="C11:C12"/>
    <mergeCell ref="D11:D12"/>
    <mergeCell ref="E11:H11"/>
    <mergeCell ref="A7:L7"/>
    <mergeCell ref="A8:L8"/>
    <mergeCell ref="A9:L9"/>
    <mergeCell ref="A22:A25"/>
    <mergeCell ref="L11:L12"/>
    <mergeCell ref="A11:A12"/>
    <mergeCell ref="B22:B25"/>
    <mergeCell ref="C22:C25"/>
    <mergeCell ref="A39:A41"/>
    <mergeCell ref="B39:B41"/>
    <mergeCell ref="C39:C41"/>
    <mergeCell ref="A26:A28"/>
    <mergeCell ref="B26:B28"/>
    <mergeCell ref="C26:C28"/>
    <mergeCell ref="A33:A35"/>
    <mergeCell ref="B33:B35"/>
    <mergeCell ref="C33:C35"/>
    <mergeCell ref="B29:B31"/>
    <mergeCell ref="A29:A32"/>
    <mergeCell ref="C29:C32"/>
    <mergeCell ref="A42:A44"/>
    <mergeCell ref="B42:B44"/>
    <mergeCell ref="C42:C44"/>
    <mergeCell ref="A45:A47"/>
    <mergeCell ref="B45:B47"/>
    <mergeCell ref="C45:C47"/>
    <mergeCell ref="A48:A50"/>
    <mergeCell ref="B48:B50"/>
    <mergeCell ref="C48:C50"/>
    <mergeCell ref="A51:A53"/>
    <mergeCell ref="B51:B53"/>
    <mergeCell ref="C51:C53"/>
    <mergeCell ref="B14:B17"/>
    <mergeCell ref="A14:A17"/>
    <mergeCell ref="C14:C17"/>
    <mergeCell ref="A18:A21"/>
    <mergeCell ref="B18:B21"/>
    <mergeCell ref="C18:C21"/>
  </mergeCells>
  <pageMargins left="0.78740157480314965" right="0.78740157480314965" top="1.1811023622047245" bottom="0.39370078740157483" header="0.31496062992125984" footer="0.31496062992125984"/>
  <pageSetup paperSize="9" scale="6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98"/>
  <sheetViews>
    <sheetView view="pageBreakPreview" topLeftCell="A22" zoomScale="85" zoomScaleNormal="100" zoomScaleSheetLayoutView="85" workbookViewId="0">
      <selection activeCell="C36" sqref="C36:C42"/>
    </sheetView>
  </sheetViews>
  <sheetFormatPr defaultRowHeight="18.75" x14ac:dyDescent="0.3"/>
  <cols>
    <col min="1" max="1" width="5.375" style="27" customWidth="1"/>
    <col min="2" max="2" width="16" style="28" customWidth="1"/>
    <col min="3" max="3" width="55.25" style="28" customWidth="1"/>
    <col min="4" max="4" width="36" style="28" customWidth="1"/>
    <col min="5" max="7" width="13.375" style="28" customWidth="1"/>
    <col min="8" max="8" width="18.125" style="28" bestFit="1" customWidth="1"/>
    <col min="9" max="16384" width="9" style="28"/>
  </cols>
  <sheetData>
    <row r="1" spans="1:8" x14ac:dyDescent="0.3">
      <c r="E1" s="50"/>
      <c r="F1" s="50"/>
      <c r="G1" s="50"/>
      <c r="H1" s="50"/>
    </row>
    <row r="2" spans="1:8" ht="99" customHeight="1" x14ac:dyDescent="0.3">
      <c r="E2" s="228"/>
      <c r="F2" s="228"/>
      <c r="G2" s="228"/>
      <c r="H2" s="228"/>
    </row>
    <row r="3" spans="1:8" ht="23.25" customHeight="1" x14ac:dyDescent="0.3">
      <c r="E3" s="92"/>
      <c r="F3" s="92"/>
      <c r="G3" s="92"/>
      <c r="H3" s="29"/>
    </row>
    <row r="4" spans="1:8" x14ac:dyDescent="0.3">
      <c r="A4" s="18"/>
    </row>
    <row r="5" spans="1:8" x14ac:dyDescent="0.3">
      <c r="A5" s="230" t="s">
        <v>0</v>
      </c>
      <c r="B5" s="230"/>
      <c r="C5" s="230"/>
      <c r="D5" s="230"/>
      <c r="E5" s="230"/>
      <c r="F5" s="230"/>
      <c r="G5" s="230"/>
      <c r="H5" s="230"/>
    </row>
    <row r="6" spans="1:8" x14ac:dyDescent="0.3">
      <c r="A6" s="230" t="s">
        <v>33</v>
      </c>
      <c r="B6" s="230"/>
      <c r="C6" s="230"/>
      <c r="D6" s="230"/>
      <c r="E6" s="230"/>
      <c r="F6" s="230"/>
      <c r="G6" s="230"/>
      <c r="H6" s="230"/>
    </row>
    <row r="7" spans="1:8" x14ac:dyDescent="0.3">
      <c r="A7" s="230" t="s">
        <v>300</v>
      </c>
      <c r="B7" s="230"/>
      <c r="C7" s="230"/>
      <c r="D7" s="230"/>
      <c r="E7" s="230"/>
      <c r="F7" s="230"/>
      <c r="G7" s="230"/>
      <c r="H7" s="230"/>
    </row>
    <row r="8" spans="1:8" x14ac:dyDescent="0.3">
      <c r="A8" s="230" t="s">
        <v>34</v>
      </c>
      <c r="B8" s="230"/>
      <c r="C8" s="230"/>
      <c r="D8" s="230"/>
      <c r="E8" s="230"/>
      <c r="F8" s="230"/>
      <c r="G8" s="230"/>
      <c r="H8" s="230"/>
    </row>
    <row r="9" spans="1:8" x14ac:dyDescent="0.3">
      <c r="A9" s="230" t="s">
        <v>35</v>
      </c>
      <c r="B9" s="230"/>
      <c r="C9" s="230"/>
      <c r="D9" s="230"/>
      <c r="E9" s="230"/>
      <c r="F9" s="230"/>
      <c r="G9" s="230"/>
      <c r="H9" s="230"/>
    </row>
    <row r="10" spans="1:8" x14ac:dyDescent="0.3">
      <c r="A10" s="230" t="s">
        <v>36</v>
      </c>
      <c r="B10" s="230"/>
      <c r="C10" s="230"/>
      <c r="D10" s="230"/>
      <c r="E10" s="230"/>
      <c r="F10" s="230"/>
      <c r="G10" s="230"/>
      <c r="H10" s="230"/>
    </row>
    <row r="11" spans="1:8" x14ac:dyDescent="0.3">
      <c r="H11" s="30" t="s">
        <v>14</v>
      </c>
    </row>
    <row r="12" spans="1:8" ht="58.5" customHeight="1" x14ac:dyDescent="0.3">
      <c r="A12" s="229" t="s">
        <v>13</v>
      </c>
      <c r="B12" s="229" t="s">
        <v>234</v>
      </c>
      <c r="C12" s="229" t="s">
        <v>235</v>
      </c>
      <c r="D12" s="229" t="s">
        <v>31</v>
      </c>
      <c r="E12" s="200" t="s">
        <v>194</v>
      </c>
      <c r="F12" s="200" t="s">
        <v>222</v>
      </c>
      <c r="G12" s="200" t="s">
        <v>224</v>
      </c>
      <c r="H12" s="229" t="s">
        <v>19</v>
      </c>
    </row>
    <row r="13" spans="1:8" x14ac:dyDescent="0.3">
      <c r="A13" s="229"/>
      <c r="B13" s="229"/>
      <c r="C13" s="229"/>
      <c r="D13" s="229"/>
      <c r="E13" s="93" t="s">
        <v>24</v>
      </c>
      <c r="F13" s="195" t="s">
        <v>24</v>
      </c>
      <c r="G13" s="170" t="s">
        <v>24</v>
      </c>
      <c r="H13" s="229"/>
    </row>
    <row r="14" spans="1:8" s="97" customFormat="1" ht="15" x14ac:dyDescent="0.25">
      <c r="A14" s="96">
        <v>1</v>
      </c>
      <c r="B14" s="96">
        <v>2</v>
      </c>
      <c r="C14" s="96">
        <v>3</v>
      </c>
      <c r="D14" s="96">
        <v>4</v>
      </c>
      <c r="E14" s="96">
        <v>5</v>
      </c>
      <c r="F14" s="96">
        <v>6</v>
      </c>
      <c r="G14" s="96">
        <v>7</v>
      </c>
      <c r="H14" s="96">
        <v>8</v>
      </c>
    </row>
    <row r="15" spans="1:8" x14ac:dyDescent="0.3">
      <c r="A15" s="316">
        <v>1</v>
      </c>
      <c r="B15" s="317" t="s">
        <v>228</v>
      </c>
      <c r="C15" s="317" t="str">
        <f>'пр 10 к МП'!C14</f>
        <v>Обеспечение комфортной среды проживания на территории населенных пунктов Туруханского муниципального округа</v>
      </c>
      <c r="D15" s="161" t="s">
        <v>30</v>
      </c>
      <c r="E15" s="162">
        <f>E17+E18+E19+E20+E21</f>
        <v>260396.92288999999</v>
      </c>
      <c r="F15" s="162">
        <f t="shared" ref="F15:G15" si="0">F17+F18+F19+F20+F21</f>
        <v>223181.101</v>
      </c>
      <c r="G15" s="162">
        <f t="shared" si="0"/>
        <v>223181.101</v>
      </c>
      <c r="H15" s="162">
        <f>E15+G15+F15</f>
        <v>706759.12488999998</v>
      </c>
    </row>
    <row r="16" spans="1:8" x14ac:dyDescent="0.3">
      <c r="A16" s="316"/>
      <c r="B16" s="317"/>
      <c r="C16" s="317"/>
      <c r="D16" s="150" t="s">
        <v>15</v>
      </c>
      <c r="E16" s="147"/>
      <c r="F16" s="147"/>
      <c r="G16" s="147"/>
      <c r="H16" s="162">
        <f t="shared" ref="H16:H69" si="1">E16+G16+F16</f>
        <v>0</v>
      </c>
    </row>
    <row r="17" spans="1:8" x14ac:dyDescent="0.3">
      <c r="A17" s="316"/>
      <c r="B17" s="317"/>
      <c r="C17" s="317"/>
      <c r="D17" s="163" t="s">
        <v>53</v>
      </c>
      <c r="E17" s="147">
        <f>E24+E31+E38+E45+E59+E66</f>
        <v>0</v>
      </c>
      <c r="F17" s="147">
        <f>F24+F31+F38+F45+F59+F66</f>
        <v>0</v>
      </c>
      <c r="G17" s="147">
        <f>G24+G31+G38+G45+G59+G66</f>
        <v>0</v>
      </c>
      <c r="H17" s="162">
        <f t="shared" si="1"/>
        <v>0</v>
      </c>
    </row>
    <row r="18" spans="1:8" x14ac:dyDescent="0.3">
      <c r="A18" s="316"/>
      <c r="B18" s="317"/>
      <c r="C18" s="317"/>
      <c r="D18" s="150" t="s">
        <v>54</v>
      </c>
      <c r="E18" s="147">
        <f>E25+E32+E39+E46+E60+E67+E53+E74+E81+E88+E95</f>
        <v>72991.65400000001</v>
      </c>
      <c r="F18" s="147">
        <f t="shared" ref="F18:G18" si="2">F25+F32+F39+F46+F60+F67+F53+F74+F81+F88+F95</f>
        <v>72991.65400000001</v>
      </c>
      <c r="G18" s="147">
        <f t="shared" si="2"/>
        <v>72991.65400000001</v>
      </c>
      <c r="H18" s="162">
        <f t="shared" si="1"/>
        <v>218974.96200000003</v>
      </c>
    </row>
    <row r="19" spans="1:8" x14ac:dyDescent="0.3">
      <c r="A19" s="316"/>
      <c r="B19" s="317"/>
      <c r="C19" s="317"/>
      <c r="D19" s="150" t="s">
        <v>32</v>
      </c>
      <c r="E19" s="147">
        <f>E26+E33+E40+E47+E61+E68+E54+E75+E82+E89+E96</f>
        <v>187405.26888999998</v>
      </c>
      <c r="F19" s="147">
        <f t="shared" ref="F19:G19" si="3">F26+F33+F40+F47+F61+F68+F54+F75+F82+F89+F96</f>
        <v>150189.44699999999</v>
      </c>
      <c r="G19" s="147">
        <f t="shared" si="3"/>
        <v>150189.44699999999</v>
      </c>
      <c r="H19" s="162">
        <f t="shared" si="1"/>
        <v>487784.16288999998</v>
      </c>
    </row>
    <row r="20" spans="1:8" ht="32.25" x14ac:dyDescent="0.3">
      <c r="A20" s="316"/>
      <c r="B20" s="317"/>
      <c r="C20" s="317"/>
      <c r="D20" s="164" t="s">
        <v>232</v>
      </c>
      <c r="E20" s="147">
        <f t="shared" ref="E20:G21" si="4">E27+E34+E41+E48</f>
        <v>0</v>
      </c>
      <c r="F20" s="147">
        <f t="shared" ref="F20" si="5">F27+F34+F41+F48</f>
        <v>0</v>
      </c>
      <c r="G20" s="147">
        <f t="shared" si="4"/>
        <v>0</v>
      </c>
      <c r="H20" s="162">
        <f t="shared" si="1"/>
        <v>0</v>
      </c>
    </row>
    <row r="21" spans="1:8" x14ac:dyDescent="0.3">
      <c r="A21" s="316"/>
      <c r="B21" s="317"/>
      <c r="C21" s="317"/>
      <c r="D21" s="150" t="s">
        <v>16</v>
      </c>
      <c r="E21" s="147">
        <f t="shared" si="4"/>
        <v>0</v>
      </c>
      <c r="F21" s="147">
        <f t="shared" ref="F21" si="6">F28+F35+F42+F49</f>
        <v>0</v>
      </c>
      <c r="G21" s="147">
        <f t="shared" si="4"/>
        <v>0</v>
      </c>
      <c r="H21" s="162">
        <f t="shared" si="1"/>
        <v>0</v>
      </c>
    </row>
    <row r="22" spans="1:8" x14ac:dyDescent="0.3">
      <c r="A22" s="31" t="s">
        <v>3</v>
      </c>
      <c r="B22" s="318" t="s">
        <v>9</v>
      </c>
      <c r="C22" s="318" t="str">
        <f>'пр 10 к МП'!C18</f>
        <v>Благоустройство сельских населенных пунктов</v>
      </c>
      <c r="D22" s="161" t="s">
        <v>30</v>
      </c>
      <c r="E22" s="162">
        <f t="shared" ref="E22:G22" si="7">SUM(E24:E28)</f>
        <v>78243.281000000003</v>
      </c>
      <c r="F22" s="162">
        <f t="shared" ref="F22" si="8">SUM(F24:F28)</f>
        <v>57598.281000000003</v>
      </c>
      <c r="G22" s="162">
        <f t="shared" si="7"/>
        <v>57598.281000000003</v>
      </c>
      <c r="H22" s="162">
        <f>E22+G22+F22</f>
        <v>193439.84299999999</v>
      </c>
    </row>
    <row r="23" spans="1:8" x14ac:dyDescent="0.3">
      <c r="A23" s="32"/>
      <c r="B23" s="319"/>
      <c r="C23" s="319"/>
      <c r="D23" s="150" t="s">
        <v>15</v>
      </c>
      <c r="E23" s="147"/>
      <c r="F23" s="147"/>
      <c r="G23" s="147"/>
      <c r="H23" s="162">
        <f t="shared" si="1"/>
        <v>0</v>
      </c>
    </row>
    <row r="24" spans="1:8" x14ac:dyDescent="0.3">
      <c r="A24" s="32"/>
      <c r="B24" s="319"/>
      <c r="C24" s="319"/>
      <c r="D24" s="163" t="s">
        <v>53</v>
      </c>
      <c r="E24" s="147"/>
      <c r="F24" s="147"/>
      <c r="G24" s="147"/>
      <c r="H24" s="162">
        <f t="shared" si="1"/>
        <v>0</v>
      </c>
    </row>
    <row r="25" spans="1:8" x14ac:dyDescent="0.3">
      <c r="A25" s="32"/>
      <c r="B25" s="319"/>
      <c r="C25" s="319"/>
      <c r="D25" s="150" t="s">
        <v>54</v>
      </c>
      <c r="E25" s="147"/>
      <c r="F25" s="147"/>
      <c r="G25" s="147"/>
      <c r="H25" s="162">
        <f t="shared" si="1"/>
        <v>0</v>
      </c>
    </row>
    <row r="26" spans="1:8" x14ac:dyDescent="0.3">
      <c r="A26" s="181"/>
      <c r="B26" s="319"/>
      <c r="C26" s="319"/>
      <c r="D26" s="180" t="s">
        <v>32</v>
      </c>
      <c r="E26" s="7">
        <f>'пр 2 к ПП1'!H33</f>
        <v>78243.281000000003</v>
      </c>
      <c r="F26" s="7">
        <f>'пр 2 к ПП1'!I33</f>
        <v>57598.281000000003</v>
      </c>
      <c r="G26" s="7">
        <f>'пр 2 к ПП1'!J33</f>
        <v>57598.281000000003</v>
      </c>
      <c r="H26" s="162">
        <f t="shared" si="1"/>
        <v>193439.84299999999</v>
      </c>
    </row>
    <row r="27" spans="1:8" ht="32.25" x14ac:dyDescent="0.3">
      <c r="A27" s="32"/>
      <c r="B27" s="319"/>
      <c r="C27" s="319"/>
      <c r="D27" s="164" t="s">
        <v>232</v>
      </c>
      <c r="E27" s="147"/>
      <c r="F27" s="147"/>
      <c r="G27" s="147"/>
      <c r="H27" s="162">
        <f t="shared" si="1"/>
        <v>0</v>
      </c>
    </row>
    <row r="28" spans="1:8" x14ac:dyDescent="0.3">
      <c r="A28" s="33"/>
      <c r="B28" s="320"/>
      <c r="C28" s="320"/>
      <c r="D28" s="150" t="s">
        <v>16</v>
      </c>
      <c r="E28" s="147"/>
      <c r="F28" s="147"/>
      <c r="G28" s="147"/>
      <c r="H28" s="162">
        <f t="shared" si="1"/>
        <v>0</v>
      </c>
    </row>
    <row r="29" spans="1:8" x14ac:dyDescent="0.3">
      <c r="A29" s="316" t="s">
        <v>44</v>
      </c>
      <c r="B29" s="317" t="s">
        <v>49</v>
      </c>
      <c r="C29" s="317" t="str">
        <f>'пр 10 к МП'!C22</f>
        <v>Оказание содействия занятости населения</v>
      </c>
      <c r="D29" s="161" t="s">
        <v>30</v>
      </c>
      <c r="E29" s="162">
        <f t="shared" ref="E29:G29" si="9">SUM(E31:E35)</f>
        <v>1475.51989</v>
      </c>
      <c r="F29" s="162">
        <f t="shared" ref="F29" si="10">SUM(F31:F35)</f>
        <v>1475.52</v>
      </c>
      <c r="G29" s="162">
        <f t="shared" si="9"/>
        <v>1475.52</v>
      </c>
      <c r="H29" s="162">
        <f t="shared" si="1"/>
        <v>4426.5598900000005</v>
      </c>
    </row>
    <row r="30" spans="1:8" x14ac:dyDescent="0.3">
      <c r="A30" s="316"/>
      <c r="B30" s="317"/>
      <c r="C30" s="317"/>
      <c r="D30" s="150" t="s">
        <v>15</v>
      </c>
      <c r="E30" s="147"/>
      <c r="F30" s="147"/>
      <c r="G30" s="147"/>
      <c r="H30" s="162">
        <f t="shared" si="1"/>
        <v>0</v>
      </c>
    </row>
    <row r="31" spans="1:8" x14ac:dyDescent="0.3">
      <c r="A31" s="316"/>
      <c r="B31" s="317"/>
      <c r="C31" s="317"/>
      <c r="D31" s="163" t="s">
        <v>53</v>
      </c>
      <c r="E31" s="147"/>
      <c r="F31" s="147"/>
      <c r="G31" s="147"/>
      <c r="H31" s="162">
        <f t="shared" si="1"/>
        <v>0</v>
      </c>
    </row>
    <row r="32" spans="1:8" x14ac:dyDescent="0.3">
      <c r="A32" s="316"/>
      <c r="B32" s="317"/>
      <c r="C32" s="317"/>
      <c r="D32" s="150" t="s">
        <v>54</v>
      </c>
      <c r="E32" s="147"/>
      <c r="F32" s="147"/>
      <c r="G32" s="147"/>
      <c r="H32" s="162">
        <f t="shared" si="1"/>
        <v>0</v>
      </c>
    </row>
    <row r="33" spans="1:8" x14ac:dyDescent="0.3">
      <c r="A33" s="316"/>
      <c r="B33" s="317"/>
      <c r="C33" s="317"/>
      <c r="D33" s="180" t="s">
        <v>32</v>
      </c>
      <c r="E33" s="7">
        <f>'пр 2 к ПП2'!H25</f>
        <v>1475.51989</v>
      </c>
      <c r="F33" s="7">
        <f>'пр 2 к ПП2'!I25</f>
        <v>1475.52</v>
      </c>
      <c r="G33" s="7">
        <f>'пр 2 к ПП2'!J25</f>
        <v>1475.52</v>
      </c>
      <c r="H33" s="162">
        <f t="shared" si="1"/>
        <v>4426.5598900000005</v>
      </c>
    </row>
    <row r="34" spans="1:8" ht="32.25" x14ac:dyDescent="0.3">
      <c r="A34" s="316"/>
      <c r="B34" s="317"/>
      <c r="C34" s="317"/>
      <c r="D34" s="164" t="s">
        <v>232</v>
      </c>
      <c r="E34" s="147"/>
      <c r="F34" s="147"/>
      <c r="G34" s="147"/>
      <c r="H34" s="162">
        <f t="shared" si="1"/>
        <v>0</v>
      </c>
    </row>
    <row r="35" spans="1:8" x14ac:dyDescent="0.3">
      <c r="A35" s="316"/>
      <c r="B35" s="317"/>
      <c r="C35" s="317"/>
      <c r="D35" s="150" t="s">
        <v>16</v>
      </c>
      <c r="E35" s="147"/>
      <c r="F35" s="147"/>
      <c r="G35" s="147"/>
      <c r="H35" s="162">
        <f t="shared" si="1"/>
        <v>0</v>
      </c>
    </row>
    <row r="36" spans="1:8" s="34" customFormat="1" x14ac:dyDescent="0.3">
      <c r="A36" s="269" t="s">
        <v>46</v>
      </c>
      <c r="B36" s="318" t="s">
        <v>50</v>
      </c>
      <c r="C36" s="318" t="str">
        <f>'пр 10 к МП'!C26</f>
        <v>Обеспечение населения Туруханского муниципального округа печным отоплением</v>
      </c>
      <c r="D36" s="161" t="s">
        <v>30</v>
      </c>
      <c r="E36" s="162">
        <f t="shared" ref="E36:G36" si="11">E40</f>
        <v>400</v>
      </c>
      <c r="F36" s="162">
        <f t="shared" si="11"/>
        <v>400</v>
      </c>
      <c r="G36" s="162">
        <f t="shared" si="11"/>
        <v>400</v>
      </c>
      <c r="H36" s="162">
        <f t="shared" si="1"/>
        <v>1200</v>
      </c>
    </row>
    <row r="37" spans="1:8" s="34" customFormat="1" x14ac:dyDescent="0.3">
      <c r="A37" s="270"/>
      <c r="B37" s="319"/>
      <c r="C37" s="319"/>
      <c r="D37" s="150" t="s">
        <v>15</v>
      </c>
      <c r="E37" s="147"/>
      <c r="F37" s="147"/>
      <c r="G37" s="147"/>
      <c r="H37" s="162">
        <f t="shared" si="1"/>
        <v>0</v>
      </c>
    </row>
    <row r="38" spans="1:8" s="34" customFormat="1" x14ac:dyDescent="0.3">
      <c r="A38" s="270"/>
      <c r="B38" s="319"/>
      <c r="C38" s="319"/>
      <c r="D38" s="163" t="s">
        <v>53</v>
      </c>
      <c r="E38" s="147"/>
      <c r="F38" s="147"/>
      <c r="G38" s="147"/>
      <c r="H38" s="162">
        <f t="shared" si="1"/>
        <v>0</v>
      </c>
    </row>
    <row r="39" spans="1:8" s="34" customFormat="1" x14ac:dyDescent="0.3">
      <c r="A39" s="270"/>
      <c r="B39" s="319"/>
      <c r="C39" s="319"/>
      <c r="D39" s="150" t="s">
        <v>54</v>
      </c>
      <c r="E39" s="147"/>
      <c r="F39" s="147"/>
      <c r="G39" s="147"/>
      <c r="H39" s="162">
        <f t="shared" si="1"/>
        <v>0</v>
      </c>
    </row>
    <row r="40" spans="1:8" s="34" customFormat="1" x14ac:dyDescent="0.3">
      <c r="A40" s="270"/>
      <c r="B40" s="319"/>
      <c r="C40" s="319"/>
      <c r="D40" s="180" t="s">
        <v>32</v>
      </c>
      <c r="E40" s="7">
        <v>400</v>
      </c>
      <c r="F40" s="7">
        <v>400</v>
      </c>
      <c r="G40" s="7">
        <v>400</v>
      </c>
      <c r="H40" s="162">
        <f t="shared" si="1"/>
        <v>1200</v>
      </c>
    </row>
    <row r="41" spans="1:8" s="34" customFormat="1" ht="32.25" x14ac:dyDescent="0.3">
      <c r="A41" s="270"/>
      <c r="B41" s="319"/>
      <c r="C41" s="319"/>
      <c r="D41" s="164" t="s">
        <v>232</v>
      </c>
      <c r="E41" s="147"/>
      <c r="F41" s="147"/>
      <c r="G41" s="147"/>
      <c r="H41" s="162">
        <f t="shared" si="1"/>
        <v>0</v>
      </c>
    </row>
    <row r="42" spans="1:8" s="34" customFormat="1" x14ac:dyDescent="0.3">
      <c r="A42" s="271"/>
      <c r="B42" s="320"/>
      <c r="C42" s="320"/>
      <c r="D42" s="150" t="s">
        <v>16</v>
      </c>
      <c r="E42" s="147"/>
      <c r="F42" s="147"/>
      <c r="G42" s="147"/>
      <c r="H42" s="162">
        <f t="shared" si="1"/>
        <v>0</v>
      </c>
    </row>
    <row r="43" spans="1:8" x14ac:dyDescent="0.3">
      <c r="A43" s="316" t="s">
        <v>47</v>
      </c>
      <c r="B43" s="317" t="s">
        <v>51</v>
      </c>
      <c r="C43" s="317" t="str">
        <f>'пр 10 к МП'!C29</f>
        <v>Обеспечение условий реализации программы и прочие мероприятия</v>
      </c>
      <c r="D43" s="63" t="s">
        <v>30</v>
      </c>
      <c r="E43" s="185">
        <f t="shared" ref="E43:G43" si="12">E45+E46+E47</f>
        <v>151889.11200000002</v>
      </c>
      <c r="F43" s="185">
        <f t="shared" ref="F43" si="13">F45+F46+F47</f>
        <v>143518.29</v>
      </c>
      <c r="G43" s="185">
        <f t="shared" si="12"/>
        <v>143518.29</v>
      </c>
      <c r="H43" s="162">
        <f t="shared" si="1"/>
        <v>438925.69200000004</v>
      </c>
    </row>
    <row r="44" spans="1:8" x14ac:dyDescent="0.3">
      <c r="A44" s="316"/>
      <c r="B44" s="317"/>
      <c r="C44" s="317"/>
      <c r="D44" s="180" t="s">
        <v>15</v>
      </c>
      <c r="E44" s="7"/>
      <c r="F44" s="7"/>
      <c r="G44" s="7"/>
      <c r="H44" s="162">
        <f t="shared" si="1"/>
        <v>0</v>
      </c>
    </row>
    <row r="45" spans="1:8" x14ac:dyDescent="0.3">
      <c r="A45" s="316"/>
      <c r="B45" s="317"/>
      <c r="C45" s="317"/>
      <c r="D45" s="186" t="s">
        <v>53</v>
      </c>
      <c r="E45" s="7">
        <v>0</v>
      </c>
      <c r="F45" s="7">
        <v>0</v>
      </c>
      <c r="G45" s="7">
        <v>0</v>
      </c>
      <c r="H45" s="162">
        <f t="shared" si="1"/>
        <v>0</v>
      </c>
    </row>
    <row r="46" spans="1:8" x14ac:dyDescent="0.3">
      <c r="A46" s="316"/>
      <c r="B46" s="317"/>
      <c r="C46" s="317"/>
      <c r="D46" s="180" t="s">
        <v>54</v>
      </c>
      <c r="E46" s="7">
        <f>'пр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2 к ПП4'!H40+'пр 2 к ПП4'!H41+'пр 2 к ПП4'!H49</f>
        <v>71024.3</v>
      </c>
      <c r="F46" s="7">
        <f>'пр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2 к ПП4'!I40+'пр 2 к ПП4'!I41+'пр 2 к ПП4'!I49</f>
        <v>71024.3</v>
      </c>
      <c r="G46" s="7">
        <f>'пр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2 к ПП4'!J40+'пр 2 к ПП4'!J41+'пр 2 к ПП4'!J49</f>
        <v>71024.3</v>
      </c>
      <c r="H46" s="162">
        <f t="shared" si="1"/>
        <v>213072.90000000002</v>
      </c>
    </row>
    <row r="47" spans="1:8" x14ac:dyDescent="0.3">
      <c r="A47" s="316"/>
      <c r="B47" s="317"/>
      <c r="C47" s="317"/>
      <c r="D47" s="180" t="s">
        <v>32</v>
      </c>
      <c r="E47" s="7">
        <f>'пр 2 к ПП4'!H11+'пр 2 к ПП4'!H12+'пр 2 к ПП4'!H13+'пр 2 к ПП4'!H14+'пр 2 к ПП4'!H15+'пр 2 к ПП4'!H16+'пр 2 к ПП4'!H17+'пр 2 к ПП4'!H18+'пр 2 к ПП4'!H19+'пр 2 к ПП4'!H42+'пр 2 к ПП4'!H43+'пр 2 к ПП4'!H44+'пр 2 к ПП4'!H45+'пр 2 к ПП4'!H46+'пр 2 к ПП4'!H47+'пр 2 к ПП4'!H48</f>
        <v>80864.812000000005</v>
      </c>
      <c r="F47" s="7">
        <f>'пр 2 к ПП4'!I11+'пр 2 к ПП4'!I12+'пр 2 к ПП4'!I13+'пр 2 к ПП4'!I14+'пр 2 к ПП4'!I15+'пр 2 к ПП4'!I16+'пр 2 к ПП4'!I17+'пр 2 к ПП4'!I18+'пр 2 к ПП4'!I19+'пр 2 к ПП4'!I42+'пр 2 к ПП4'!I43+'пр 2 к ПП4'!I44+'пр 2 к ПП4'!I45+'пр 2 к ПП4'!I46+'пр 2 к ПП4'!I47+'пр 2 к ПП4'!I48</f>
        <v>72493.990000000005</v>
      </c>
      <c r="G47" s="7">
        <f>'пр 2 к ПП4'!J11+'пр 2 к ПП4'!J12+'пр 2 к ПП4'!J13+'пр 2 к ПП4'!J14+'пр 2 к ПП4'!J15+'пр 2 к ПП4'!J16+'пр 2 к ПП4'!J17+'пр 2 к ПП4'!J18+'пр 2 к ПП4'!J19+'пр 2 к ПП4'!J42+'пр 2 к ПП4'!J43+'пр 2 к ПП4'!J44+'пр 2 к ПП4'!J45+'пр 2 к ПП4'!J46+'пр 2 к ПП4'!J47+'пр 2 к ПП4'!J48</f>
        <v>72493.990000000005</v>
      </c>
      <c r="H47" s="162">
        <f t="shared" si="1"/>
        <v>225852.79200000002</v>
      </c>
    </row>
    <row r="48" spans="1:8" ht="32.25" x14ac:dyDescent="0.3">
      <c r="A48" s="316"/>
      <c r="B48" s="317"/>
      <c r="C48" s="317"/>
      <c r="D48" s="164" t="s">
        <v>232</v>
      </c>
      <c r="E48" s="147"/>
      <c r="F48" s="147"/>
      <c r="G48" s="147"/>
      <c r="H48" s="162">
        <f t="shared" si="1"/>
        <v>0</v>
      </c>
    </row>
    <row r="49" spans="1:8" x14ac:dyDescent="0.3">
      <c r="A49" s="316"/>
      <c r="B49" s="317"/>
      <c r="C49" s="317"/>
      <c r="D49" s="150" t="s">
        <v>16</v>
      </c>
      <c r="E49" s="147"/>
      <c r="F49" s="147"/>
      <c r="G49" s="147"/>
      <c r="H49" s="162">
        <f t="shared" si="1"/>
        <v>0</v>
      </c>
    </row>
    <row r="50" spans="1:8" ht="18.75" customHeight="1" x14ac:dyDescent="0.3">
      <c r="A50" s="316" t="s">
        <v>112</v>
      </c>
      <c r="B50" s="317" t="s">
        <v>166</v>
      </c>
      <c r="C50" s="318" t="s">
        <v>337</v>
      </c>
      <c r="D50" s="161" t="s">
        <v>30</v>
      </c>
      <c r="E50" s="217">
        <f t="shared" ref="E50:G50" si="14">E52+E53+E54</f>
        <v>543.625</v>
      </c>
      <c r="F50" s="217">
        <f t="shared" si="14"/>
        <v>543.625</v>
      </c>
      <c r="G50" s="217">
        <f t="shared" si="14"/>
        <v>543.625</v>
      </c>
      <c r="H50" s="162">
        <f>H52+H53+H54+H55+H56</f>
        <v>1630.875</v>
      </c>
    </row>
    <row r="51" spans="1:8" x14ac:dyDescent="0.3">
      <c r="A51" s="316"/>
      <c r="B51" s="317"/>
      <c r="C51" s="319"/>
      <c r="D51" s="150" t="s">
        <v>15</v>
      </c>
      <c r="E51" s="218"/>
      <c r="F51" s="218"/>
      <c r="G51" s="218"/>
      <c r="H51" s="147"/>
    </row>
    <row r="52" spans="1:8" x14ac:dyDescent="0.3">
      <c r="A52" s="316"/>
      <c r="B52" s="317"/>
      <c r="C52" s="319"/>
      <c r="D52" s="163" t="s">
        <v>53</v>
      </c>
      <c r="E52" s="219"/>
      <c r="F52" s="219"/>
      <c r="G52" s="219"/>
      <c r="H52" s="147"/>
    </row>
    <row r="53" spans="1:8" x14ac:dyDescent="0.3">
      <c r="A53" s="316"/>
      <c r="B53" s="317"/>
      <c r="C53" s="319"/>
      <c r="D53" s="150" t="s">
        <v>54</v>
      </c>
      <c r="E53" s="218"/>
      <c r="F53" s="218"/>
      <c r="G53" s="218"/>
      <c r="H53" s="147"/>
    </row>
    <row r="54" spans="1:8" x14ac:dyDescent="0.3">
      <c r="A54" s="316"/>
      <c r="B54" s="317"/>
      <c r="C54" s="319"/>
      <c r="D54" s="150" t="s">
        <v>32</v>
      </c>
      <c r="E54" s="218">
        <f>'пр 8 к ОМ'!H12</f>
        <v>543.625</v>
      </c>
      <c r="F54" s="218">
        <f>'пр 8 к ОМ'!I12</f>
        <v>543.625</v>
      </c>
      <c r="G54" s="218">
        <f>'пр 8 к ОМ'!J12</f>
        <v>543.625</v>
      </c>
      <c r="H54" s="147">
        <f>E54+F54+G54</f>
        <v>1630.875</v>
      </c>
    </row>
    <row r="55" spans="1:8" ht="32.25" x14ac:dyDescent="0.3">
      <c r="A55" s="316"/>
      <c r="B55" s="317"/>
      <c r="C55" s="319"/>
      <c r="D55" s="164" t="s">
        <v>338</v>
      </c>
      <c r="E55" s="220"/>
      <c r="F55" s="220"/>
      <c r="G55" s="220"/>
      <c r="H55" s="147"/>
    </row>
    <row r="56" spans="1:8" x14ac:dyDescent="0.3">
      <c r="A56" s="316"/>
      <c r="B56" s="317"/>
      <c r="C56" s="320"/>
      <c r="D56" s="150" t="s">
        <v>16</v>
      </c>
      <c r="E56" s="218"/>
      <c r="F56" s="218"/>
      <c r="G56" s="218"/>
      <c r="H56" s="147"/>
    </row>
    <row r="57" spans="1:8" x14ac:dyDescent="0.3">
      <c r="A57" s="269" t="s">
        <v>113</v>
      </c>
      <c r="B57" s="317" t="s">
        <v>166</v>
      </c>
      <c r="C57" s="321" t="s">
        <v>182</v>
      </c>
      <c r="D57" s="161" t="s">
        <v>30</v>
      </c>
      <c r="E57" s="162">
        <f>E59+E60+E61</f>
        <v>0</v>
      </c>
      <c r="F57" s="162">
        <f>F59+F60+F61</f>
        <v>0</v>
      </c>
      <c r="G57" s="162">
        <f>G59+G60+G61</f>
        <v>0</v>
      </c>
      <c r="H57" s="162">
        <f t="shared" si="1"/>
        <v>0</v>
      </c>
    </row>
    <row r="58" spans="1:8" x14ac:dyDescent="0.3">
      <c r="A58" s="270"/>
      <c r="B58" s="317"/>
      <c r="C58" s="322"/>
      <c r="D58" s="150" t="s">
        <v>15</v>
      </c>
      <c r="E58" s="147"/>
      <c r="F58" s="147"/>
      <c r="G58" s="147"/>
      <c r="H58" s="162">
        <f t="shared" si="1"/>
        <v>0</v>
      </c>
    </row>
    <row r="59" spans="1:8" x14ac:dyDescent="0.3">
      <c r="A59" s="270"/>
      <c r="B59" s="317"/>
      <c r="C59" s="322"/>
      <c r="D59" s="163" t="s">
        <v>53</v>
      </c>
      <c r="E59" s="147"/>
      <c r="F59" s="147"/>
      <c r="G59" s="147"/>
      <c r="H59" s="162">
        <f t="shared" si="1"/>
        <v>0</v>
      </c>
    </row>
    <row r="60" spans="1:8" x14ac:dyDescent="0.3">
      <c r="A60" s="270"/>
      <c r="B60" s="317"/>
      <c r="C60" s="322"/>
      <c r="D60" s="150" t="s">
        <v>54</v>
      </c>
      <c r="E60" s="147"/>
      <c r="F60" s="147"/>
      <c r="G60" s="147"/>
      <c r="H60" s="162">
        <f t="shared" si="1"/>
        <v>0</v>
      </c>
    </row>
    <row r="61" spans="1:8" x14ac:dyDescent="0.3">
      <c r="A61" s="270"/>
      <c r="B61" s="317"/>
      <c r="C61" s="322"/>
      <c r="D61" s="150" t="s">
        <v>32</v>
      </c>
      <c r="E61" s="147">
        <v>0</v>
      </c>
      <c r="F61" s="147">
        <v>0</v>
      </c>
      <c r="G61" s="147">
        <v>0</v>
      </c>
      <c r="H61" s="162">
        <f t="shared" si="1"/>
        <v>0</v>
      </c>
    </row>
    <row r="62" spans="1:8" ht="32.25" x14ac:dyDescent="0.3">
      <c r="A62" s="270"/>
      <c r="B62" s="317"/>
      <c r="C62" s="322"/>
      <c r="D62" s="164" t="s">
        <v>232</v>
      </c>
      <c r="E62" s="147"/>
      <c r="F62" s="147"/>
      <c r="G62" s="147"/>
      <c r="H62" s="162">
        <f t="shared" si="1"/>
        <v>0</v>
      </c>
    </row>
    <row r="63" spans="1:8" ht="33.75" customHeight="1" x14ac:dyDescent="0.3">
      <c r="A63" s="271"/>
      <c r="B63" s="317"/>
      <c r="C63" s="323"/>
      <c r="D63" s="150" t="s">
        <v>16</v>
      </c>
      <c r="E63" s="147"/>
      <c r="F63" s="147"/>
      <c r="G63" s="147"/>
      <c r="H63" s="162">
        <f t="shared" si="1"/>
        <v>0</v>
      </c>
    </row>
    <row r="64" spans="1:8" ht="18.75" customHeight="1" x14ac:dyDescent="0.3">
      <c r="A64" s="316" t="s">
        <v>114</v>
      </c>
      <c r="B64" s="317" t="s">
        <v>166</v>
      </c>
      <c r="C64" s="318" t="s">
        <v>233</v>
      </c>
      <c r="D64" s="161" t="s">
        <v>30</v>
      </c>
      <c r="E64" s="162">
        <f t="shared" ref="E64:G64" si="15">E66+E67+E68</f>
        <v>0</v>
      </c>
      <c r="F64" s="162">
        <f t="shared" si="15"/>
        <v>0</v>
      </c>
      <c r="G64" s="162">
        <f t="shared" si="15"/>
        <v>0</v>
      </c>
      <c r="H64" s="162">
        <f t="shared" si="1"/>
        <v>0</v>
      </c>
    </row>
    <row r="65" spans="1:8" x14ac:dyDescent="0.3">
      <c r="A65" s="316"/>
      <c r="B65" s="317"/>
      <c r="C65" s="319"/>
      <c r="D65" s="150" t="s">
        <v>15</v>
      </c>
      <c r="E65" s="147"/>
      <c r="F65" s="147"/>
      <c r="G65" s="147"/>
      <c r="H65" s="162">
        <f t="shared" si="1"/>
        <v>0</v>
      </c>
    </row>
    <row r="66" spans="1:8" x14ac:dyDescent="0.3">
      <c r="A66" s="316"/>
      <c r="B66" s="317"/>
      <c r="C66" s="319"/>
      <c r="D66" s="163" t="s">
        <v>53</v>
      </c>
      <c r="E66" s="147"/>
      <c r="F66" s="147"/>
      <c r="G66" s="147"/>
      <c r="H66" s="162">
        <f t="shared" si="1"/>
        <v>0</v>
      </c>
    </row>
    <row r="67" spans="1:8" x14ac:dyDescent="0.3">
      <c r="A67" s="316"/>
      <c r="B67" s="317"/>
      <c r="C67" s="319"/>
      <c r="D67" s="150" t="s">
        <v>54</v>
      </c>
      <c r="E67" s="147"/>
      <c r="F67" s="147"/>
      <c r="G67" s="147"/>
      <c r="H67" s="162">
        <f t="shared" si="1"/>
        <v>0</v>
      </c>
    </row>
    <row r="68" spans="1:8" x14ac:dyDescent="0.3">
      <c r="A68" s="316"/>
      <c r="B68" s="317"/>
      <c r="C68" s="319"/>
      <c r="D68" s="150" t="s">
        <v>32</v>
      </c>
      <c r="E68" s="147">
        <v>0</v>
      </c>
      <c r="F68" s="147">
        <v>0</v>
      </c>
      <c r="G68" s="147">
        <f>'пр 8 к ОМ'!H16</f>
        <v>0</v>
      </c>
      <c r="H68" s="162">
        <f t="shared" si="1"/>
        <v>0</v>
      </c>
    </row>
    <row r="69" spans="1:8" ht="32.25" x14ac:dyDescent="0.3">
      <c r="A69" s="316"/>
      <c r="B69" s="317"/>
      <c r="C69" s="319"/>
      <c r="D69" s="164" t="s">
        <v>232</v>
      </c>
      <c r="E69" s="147"/>
      <c r="F69" s="147"/>
      <c r="G69" s="147"/>
      <c r="H69" s="162">
        <f t="shared" si="1"/>
        <v>0</v>
      </c>
    </row>
    <row r="70" spans="1:8" x14ac:dyDescent="0.3">
      <c r="A70" s="316"/>
      <c r="B70" s="317"/>
      <c r="C70" s="320"/>
      <c r="D70" s="150" t="s">
        <v>16</v>
      </c>
      <c r="E70" s="147"/>
      <c r="F70" s="147"/>
      <c r="G70" s="147"/>
      <c r="H70" s="162">
        <f>E70+G70</f>
        <v>0</v>
      </c>
    </row>
    <row r="71" spans="1:8" ht="18.75" customHeight="1" x14ac:dyDescent="0.3">
      <c r="A71" s="316" t="s">
        <v>115</v>
      </c>
      <c r="B71" s="317" t="s">
        <v>166</v>
      </c>
      <c r="C71" s="318" t="s">
        <v>326</v>
      </c>
      <c r="D71" s="161" t="s">
        <v>30</v>
      </c>
      <c r="E71" s="162">
        <f t="shared" ref="E71:G71" si="16">E73+E74+E75</f>
        <v>1967.354</v>
      </c>
      <c r="F71" s="162">
        <f t="shared" si="16"/>
        <v>1967.354</v>
      </c>
      <c r="G71" s="162">
        <f t="shared" si="16"/>
        <v>1967.354</v>
      </c>
      <c r="H71" s="162">
        <f t="shared" ref="H71:H76" si="17">E71+G71+F71</f>
        <v>5902.0619999999999</v>
      </c>
    </row>
    <row r="72" spans="1:8" x14ac:dyDescent="0.3">
      <c r="A72" s="316"/>
      <c r="B72" s="317"/>
      <c r="C72" s="319"/>
      <c r="D72" s="150" t="s">
        <v>15</v>
      </c>
      <c r="E72" s="147"/>
      <c r="F72" s="147"/>
      <c r="G72" s="147"/>
      <c r="H72" s="162">
        <f t="shared" si="17"/>
        <v>0</v>
      </c>
    </row>
    <row r="73" spans="1:8" x14ac:dyDescent="0.3">
      <c r="A73" s="316"/>
      <c r="B73" s="317"/>
      <c r="C73" s="319"/>
      <c r="D73" s="163" t="s">
        <v>53</v>
      </c>
      <c r="E73" s="147"/>
      <c r="F73" s="147"/>
      <c r="G73" s="147"/>
      <c r="H73" s="162">
        <f t="shared" si="17"/>
        <v>0</v>
      </c>
    </row>
    <row r="74" spans="1:8" x14ac:dyDescent="0.3">
      <c r="A74" s="316"/>
      <c r="B74" s="317"/>
      <c r="C74" s="319"/>
      <c r="D74" s="150" t="s">
        <v>54</v>
      </c>
      <c r="E74" s="147">
        <f>'пр 8 к ОМ'!H24</f>
        <v>1967.354</v>
      </c>
      <c r="F74" s="147">
        <f>'пр 8 к ОМ'!I24</f>
        <v>1967.354</v>
      </c>
      <c r="G74" s="147">
        <f>'пр 8 к ОМ'!J24</f>
        <v>1967.354</v>
      </c>
      <c r="H74" s="162">
        <f t="shared" si="17"/>
        <v>5902.0619999999999</v>
      </c>
    </row>
    <row r="75" spans="1:8" x14ac:dyDescent="0.3">
      <c r="A75" s="316"/>
      <c r="B75" s="317"/>
      <c r="C75" s="319"/>
      <c r="D75" s="150" t="s">
        <v>32</v>
      </c>
      <c r="E75" s="147"/>
      <c r="F75" s="147"/>
      <c r="G75" s="147"/>
      <c r="H75" s="162">
        <f t="shared" si="17"/>
        <v>0</v>
      </c>
    </row>
    <row r="76" spans="1:8" ht="32.25" x14ac:dyDescent="0.3">
      <c r="A76" s="316"/>
      <c r="B76" s="317"/>
      <c r="C76" s="319"/>
      <c r="D76" s="164" t="s">
        <v>232</v>
      </c>
      <c r="E76" s="147"/>
      <c r="F76" s="147"/>
      <c r="G76" s="147"/>
      <c r="H76" s="162">
        <f t="shared" si="17"/>
        <v>0</v>
      </c>
    </row>
    <row r="77" spans="1:8" x14ac:dyDescent="0.3">
      <c r="A77" s="316"/>
      <c r="B77" s="317"/>
      <c r="C77" s="320"/>
      <c r="D77" s="150" t="s">
        <v>16</v>
      </c>
      <c r="E77" s="147"/>
      <c r="F77" s="147"/>
      <c r="G77" s="147"/>
      <c r="H77" s="162">
        <f>E77+G77</f>
        <v>0</v>
      </c>
    </row>
    <row r="78" spans="1:8" ht="18.75" customHeight="1" x14ac:dyDescent="0.3">
      <c r="A78" s="316" t="s">
        <v>116</v>
      </c>
      <c r="B78" s="317" t="s">
        <v>166</v>
      </c>
      <c r="C78" s="318" t="s">
        <v>330</v>
      </c>
      <c r="D78" s="161" t="s">
        <v>30</v>
      </c>
      <c r="E78" s="162">
        <f t="shared" ref="E78:G78" si="18">E80+E81+E82</f>
        <v>16338.305</v>
      </c>
      <c r="F78" s="162">
        <f t="shared" si="18"/>
        <v>8138.3050000000003</v>
      </c>
      <c r="G78" s="162">
        <f t="shared" si="18"/>
        <v>8138.3050000000003</v>
      </c>
      <c r="H78" s="162">
        <f t="shared" ref="H78:H83" si="19">E78+G78+F78</f>
        <v>32614.915000000001</v>
      </c>
    </row>
    <row r="79" spans="1:8" x14ac:dyDescent="0.3">
      <c r="A79" s="316"/>
      <c r="B79" s="317"/>
      <c r="C79" s="319"/>
      <c r="D79" s="150" t="s">
        <v>15</v>
      </c>
      <c r="E79" s="147"/>
      <c r="F79" s="147"/>
      <c r="G79" s="147"/>
      <c r="H79" s="162">
        <f t="shared" si="19"/>
        <v>0</v>
      </c>
    </row>
    <row r="80" spans="1:8" x14ac:dyDescent="0.3">
      <c r="A80" s="316"/>
      <c r="B80" s="317"/>
      <c r="C80" s="319"/>
      <c r="D80" s="163" t="s">
        <v>53</v>
      </c>
      <c r="E80" s="147"/>
      <c r="F80" s="147"/>
      <c r="G80" s="147"/>
      <c r="H80" s="162">
        <f t="shared" si="19"/>
        <v>0</v>
      </c>
    </row>
    <row r="81" spans="1:8" x14ac:dyDescent="0.3">
      <c r="A81" s="316"/>
      <c r="B81" s="317"/>
      <c r="C81" s="319"/>
      <c r="D81" s="150" t="s">
        <v>54</v>
      </c>
      <c r="E81" s="147"/>
      <c r="F81" s="147"/>
      <c r="G81" s="147"/>
      <c r="H81" s="162">
        <f t="shared" si="19"/>
        <v>0</v>
      </c>
    </row>
    <row r="82" spans="1:8" x14ac:dyDescent="0.3">
      <c r="A82" s="316"/>
      <c r="B82" s="317"/>
      <c r="C82" s="319"/>
      <c r="D82" s="150" t="s">
        <v>32</v>
      </c>
      <c r="E82" s="147">
        <f>'пр 8 к ОМ'!H28</f>
        <v>16338.305</v>
      </c>
      <c r="F82" s="147">
        <f>'пр 8 к ОМ'!I28</f>
        <v>8138.3050000000003</v>
      </c>
      <c r="G82" s="147">
        <f>'пр 8 к ОМ'!J28</f>
        <v>8138.3050000000003</v>
      </c>
      <c r="H82" s="162">
        <f t="shared" si="19"/>
        <v>32614.915000000001</v>
      </c>
    </row>
    <row r="83" spans="1:8" ht="32.25" x14ac:dyDescent="0.3">
      <c r="A83" s="316"/>
      <c r="B83" s="317"/>
      <c r="C83" s="319"/>
      <c r="D83" s="164" t="s">
        <v>232</v>
      </c>
      <c r="E83" s="147"/>
      <c r="F83" s="147"/>
      <c r="G83" s="147"/>
      <c r="H83" s="162">
        <f t="shared" si="19"/>
        <v>0</v>
      </c>
    </row>
    <row r="84" spans="1:8" x14ac:dyDescent="0.3">
      <c r="A84" s="316"/>
      <c r="B84" s="317"/>
      <c r="C84" s="320"/>
      <c r="D84" s="150" t="s">
        <v>16</v>
      </c>
      <c r="E84" s="147"/>
      <c r="F84" s="147"/>
      <c r="G84" s="147"/>
      <c r="H84" s="162">
        <f>E84+G84</f>
        <v>0</v>
      </c>
    </row>
    <row r="85" spans="1:8" ht="18.75" customHeight="1" x14ac:dyDescent="0.3">
      <c r="A85" s="316" t="s">
        <v>117</v>
      </c>
      <c r="B85" s="317" t="s">
        <v>166</v>
      </c>
      <c r="C85" s="318" t="s">
        <v>332</v>
      </c>
      <c r="D85" s="161" t="s">
        <v>30</v>
      </c>
      <c r="E85" s="162">
        <f t="shared" ref="E85:G85" si="20">E87+E88+E89</f>
        <v>2141.2860000000001</v>
      </c>
      <c r="F85" s="162">
        <f t="shared" si="20"/>
        <v>2141.2860000000001</v>
      </c>
      <c r="G85" s="162">
        <f t="shared" si="20"/>
        <v>2141.2860000000001</v>
      </c>
      <c r="H85" s="162">
        <f t="shared" ref="H85:H90" si="21">E85+G85+F85</f>
        <v>6423.8580000000002</v>
      </c>
    </row>
    <row r="86" spans="1:8" x14ac:dyDescent="0.3">
      <c r="A86" s="316"/>
      <c r="B86" s="317"/>
      <c r="C86" s="319"/>
      <c r="D86" s="150" t="s">
        <v>15</v>
      </c>
      <c r="E86" s="147"/>
      <c r="F86" s="147"/>
      <c r="G86" s="147"/>
      <c r="H86" s="162">
        <f t="shared" si="21"/>
        <v>0</v>
      </c>
    </row>
    <row r="87" spans="1:8" x14ac:dyDescent="0.3">
      <c r="A87" s="316"/>
      <c r="B87" s="317"/>
      <c r="C87" s="319"/>
      <c r="D87" s="163" t="s">
        <v>53</v>
      </c>
      <c r="E87" s="147"/>
      <c r="F87" s="147"/>
      <c r="G87" s="147"/>
      <c r="H87" s="162">
        <f t="shared" si="21"/>
        <v>0</v>
      </c>
    </row>
    <row r="88" spans="1:8" x14ac:dyDescent="0.3">
      <c r="A88" s="316"/>
      <c r="B88" s="317"/>
      <c r="C88" s="319"/>
      <c r="D88" s="150" t="s">
        <v>54</v>
      </c>
      <c r="E88" s="147"/>
      <c r="F88" s="147"/>
      <c r="G88" s="147"/>
      <c r="H88" s="162">
        <f t="shared" si="21"/>
        <v>0</v>
      </c>
    </row>
    <row r="89" spans="1:8" x14ac:dyDescent="0.3">
      <c r="A89" s="316"/>
      <c r="B89" s="317"/>
      <c r="C89" s="319"/>
      <c r="D89" s="150" t="s">
        <v>32</v>
      </c>
      <c r="E89" s="147">
        <f>'пр 8 к ОМ'!H32</f>
        <v>2141.2860000000001</v>
      </c>
      <c r="F89" s="147">
        <f>'пр 8 к ОМ'!I32</f>
        <v>2141.2860000000001</v>
      </c>
      <c r="G89" s="147">
        <f>'пр 8 к ОМ'!J32</f>
        <v>2141.2860000000001</v>
      </c>
      <c r="H89" s="162">
        <f t="shared" si="21"/>
        <v>6423.8580000000002</v>
      </c>
    </row>
    <row r="90" spans="1:8" ht="32.25" x14ac:dyDescent="0.3">
      <c r="A90" s="316"/>
      <c r="B90" s="317"/>
      <c r="C90" s="319"/>
      <c r="D90" s="164" t="s">
        <v>232</v>
      </c>
      <c r="E90" s="147"/>
      <c r="F90" s="147"/>
      <c r="G90" s="147"/>
      <c r="H90" s="162">
        <f t="shared" si="21"/>
        <v>0</v>
      </c>
    </row>
    <row r="91" spans="1:8" x14ac:dyDescent="0.3">
      <c r="A91" s="316"/>
      <c r="B91" s="317"/>
      <c r="C91" s="320"/>
      <c r="D91" s="150" t="s">
        <v>16</v>
      </c>
      <c r="E91" s="147"/>
      <c r="F91" s="147"/>
      <c r="G91" s="147"/>
      <c r="H91" s="162">
        <f>E91+G91</f>
        <v>0</v>
      </c>
    </row>
    <row r="92" spans="1:8" ht="18.75" customHeight="1" x14ac:dyDescent="0.3">
      <c r="A92" s="316" t="s">
        <v>130</v>
      </c>
      <c r="B92" s="317" t="s">
        <v>166</v>
      </c>
      <c r="C92" s="318" t="s">
        <v>335</v>
      </c>
      <c r="D92" s="161" t="s">
        <v>30</v>
      </c>
      <c r="E92" s="162">
        <f t="shared" ref="E92:G92" si="22">E94+E95+E96</f>
        <v>7398.44</v>
      </c>
      <c r="F92" s="162">
        <f t="shared" si="22"/>
        <v>7398.44</v>
      </c>
      <c r="G92" s="162">
        <f t="shared" si="22"/>
        <v>7398.44</v>
      </c>
      <c r="H92" s="162">
        <f t="shared" ref="H92:H97" si="23">E92+G92+F92</f>
        <v>22195.32</v>
      </c>
    </row>
    <row r="93" spans="1:8" x14ac:dyDescent="0.3">
      <c r="A93" s="316"/>
      <c r="B93" s="317"/>
      <c r="C93" s="319"/>
      <c r="D93" s="150" t="s">
        <v>15</v>
      </c>
      <c r="E93" s="147"/>
      <c r="F93" s="147"/>
      <c r="G93" s="147"/>
      <c r="H93" s="162">
        <f t="shared" si="23"/>
        <v>0</v>
      </c>
    </row>
    <row r="94" spans="1:8" x14ac:dyDescent="0.3">
      <c r="A94" s="316"/>
      <c r="B94" s="317"/>
      <c r="C94" s="319"/>
      <c r="D94" s="163" t="s">
        <v>53</v>
      </c>
      <c r="E94" s="147"/>
      <c r="F94" s="147"/>
      <c r="G94" s="147"/>
      <c r="H94" s="162">
        <f t="shared" si="23"/>
        <v>0</v>
      </c>
    </row>
    <row r="95" spans="1:8" x14ac:dyDescent="0.3">
      <c r="A95" s="316"/>
      <c r="B95" s="317"/>
      <c r="C95" s="319"/>
      <c r="D95" s="150" t="s">
        <v>54</v>
      </c>
      <c r="E95" s="147"/>
      <c r="F95" s="147"/>
      <c r="G95" s="147"/>
      <c r="H95" s="162">
        <f t="shared" si="23"/>
        <v>0</v>
      </c>
    </row>
    <row r="96" spans="1:8" x14ac:dyDescent="0.3">
      <c r="A96" s="316"/>
      <c r="B96" s="317"/>
      <c r="C96" s="319"/>
      <c r="D96" s="150" t="s">
        <v>32</v>
      </c>
      <c r="E96" s="147">
        <f>'пр 8 к ОМ'!H36</f>
        <v>7398.44</v>
      </c>
      <c r="F96" s="147">
        <f>'пр 8 к ОМ'!I36</f>
        <v>7398.44</v>
      </c>
      <c r="G96" s="147">
        <f>'пр 8 к ОМ'!J36</f>
        <v>7398.44</v>
      </c>
      <c r="H96" s="162">
        <f t="shared" si="23"/>
        <v>22195.32</v>
      </c>
    </row>
    <row r="97" spans="1:8" ht="32.25" x14ac:dyDescent="0.3">
      <c r="A97" s="316"/>
      <c r="B97" s="317"/>
      <c r="C97" s="319"/>
      <c r="D97" s="164" t="s">
        <v>232</v>
      </c>
      <c r="E97" s="147"/>
      <c r="F97" s="147"/>
      <c r="G97" s="147"/>
      <c r="H97" s="162">
        <f t="shared" si="23"/>
        <v>0</v>
      </c>
    </row>
    <row r="98" spans="1:8" x14ac:dyDescent="0.3">
      <c r="A98" s="316"/>
      <c r="B98" s="317"/>
      <c r="C98" s="320"/>
      <c r="D98" s="150" t="s">
        <v>16</v>
      </c>
      <c r="E98" s="147"/>
      <c r="F98" s="147"/>
      <c r="G98" s="147"/>
      <c r="H98" s="162">
        <f>E98+G98</f>
        <v>0</v>
      </c>
    </row>
  </sheetData>
  <mergeCells count="47">
    <mergeCell ref="E2:H2"/>
    <mergeCell ref="A9:H9"/>
    <mergeCell ref="B22:B28"/>
    <mergeCell ref="C22:C28"/>
    <mergeCell ref="A12:A13"/>
    <mergeCell ref="B12:B13"/>
    <mergeCell ref="C12:C13"/>
    <mergeCell ref="A5:H5"/>
    <mergeCell ref="A6:H6"/>
    <mergeCell ref="A7:H7"/>
    <mergeCell ref="A8:H8"/>
    <mergeCell ref="A10:H10"/>
    <mergeCell ref="H12:H13"/>
    <mergeCell ref="A15:A21"/>
    <mergeCell ref="B15:B21"/>
    <mergeCell ref="C15:C21"/>
    <mergeCell ref="A29:A35"/>
    <mergeCell ref="C29:C35"/>
    <mergeCell ref="B29:B35"/>
    <mergeCell ref="D12:D13"/>
    <mergeCell ref="A43:A49"/>
    <mergeCell ref="B43:B49"/>
    <mergeCell ref="C43:C49"/>
    <mergeCell ref="C36:C42"/>
    <mergeCell ref="B36:B42"/>
    <mergeCell ref="A36:A42"/>
    <mergeCell ref="A50:A56"/>
    <mergeCell ref="B50:B56"/>
    <mergeCell ref="C50:C56"/>
    <mergeCell ref="A71:A77"/>
    <mergeCell ref="B71:B77"/>
    <mergeCell ref="C71:C77"/>
    <mergeCell ref="A64:A70"/>
    <mergeCell ref="B64:B70"/>
    <mergeCell ref="C64:C70"/>
    <mergeCell ref="A57:A63"/>
    <mergeCell ref="B57:B63"/>
    <mergeCell ref="C57:C63"/>
    <mergeCell ref="A92:A98"/>
    <mergeCell ref="B92:B98"/>
    <mergeCell ref="C92:C98"/>
    <mergeCell ref="A78:A84"/>
    <mergeCell ref="B78:B84"/>
    <mergeCell ref="C78:C84"/>
    <mergeCell ref="A85:A91"/>
    <mergeCell ref="B85:B91"/>
    <mergeCell ref="C85:C91"/>
  </mergeCells>
  <pageMargins left="0.78740157480314965" right="0.78740157480314965" top="1.1811023622047245" bottom="0.39370078740157483" header="0.31496062992125984" footer="0.31496062992125984"/>
  <pageSetup paperSize="9" scale="57" fitToHeight="2" orientation="landscape" r:id="rId1"/>
  <rowBreaks count="1" manualBreakCount="1">
    <brk id="3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9"/>
  <sheetViews>
    <sheetView view="pageBreakPreview" zoomScaleNormal="70" zoomScaleSheetLayoutView="100" workbookViewId="0">
      <selection activeCell="D13" sqref="D13"/>
    </sheetView>
  </sheetViews>
  <sheetFormatPr defaultRowHeight="15.75" x14ac:dyDescent="0.25"/>
  <cols>
    <col min="1" max="1" width="5.375" style="16" customWidth="1"/>
    <col min="2" max="2" width="40" style="17" customWidth="1"/>
    <col min="3" max="3" width="11.5" style="16" customWidth="1"/>
    <col min="4" max="4" width="14.875" style="17" customWidth="1"/>
    <col min="5" max="5" width="13.125" style="17" customWidth="1"/>
    <col min="6" max="7" width="13.75" style="17" customWidth="1"/>
    <col min="8" max="8" width="9" style="17" customWidth="1"/>
    <col min="9" max="16384" width="9" style="17"/>
  </cols>
  <sheetData>
    <row r="1" spans="1:8" ht="69.75" customHeight="1" x14ac:dyDescent="0.25">
      <c r="E1" s="228"/>
      <c r="F1" s="228"/>
      <c r="G1" s="228"/>
    </row>
    <row r="2" spans="1:8" ht="18.75" x14ac:dyDescent="0.25">
      <c r="A2" s="230" t="s">
        <v>1</v>
      </c>
      <c r="B2" s="230"/>
      <c r="C2" s="230"/>
      <c r="D2" s="230"/>
      <c r="E2" s="230"/>
      <c r="F2" s="196"/>
      <c r="G2" s="94"/>
    </row>
    <row r="3" spans="1:8" ht="18.75" x14ac:dyDescent="0.25">
      <c r="A3" s="232" t="s">
        <v>52</v>
      </c>
      <c r="B3" s="230"/>
      <c r="C3" s="230"/>
      <c r="D3" s="230"/>
      <c r="E3" s="230"/>
      <c r="F3" s="196"/>
      <c r="G3" s="94"/>
    </row>
    <row r="4" spans="1:8" ht="36" customHeight="1" x14ac:dyDescent="0.25">
      <c r="A4" s="232" t="s">
        <v>120</v>
      </c>
      <c r="B4" s="230"/>
      <c r="C4" s="230"/>
      <c r="D4" s="230"/>
      <c r="E4" s="230"/>
      <c r="F4" s="196"/>
      <c r="G4" s="94"/>
    </row>
    <row r="5" spans="1:8" ht="18.75" x14ac:dyDescent="0.25">
      <c r="A5" s="18"/>
    </row>
    <row r="6" spans="1:8" ht="15.75" customHeight="1" x14ac:dyDescent="0.25">
      <c r="A6" s="229" t="s">
        <v>13</v>
      </c>
      <c r="B6" s="229" t="s">
        <v>37</v>
      </c>
      <c r="C6" s="229" t="s">
        <v>2</v>
      </c>
      <c r="D6" s="229" t="s">
        <v>38</v>
      </c>
      <c r="E6" s="229"/>
      <c r="F6" s="229"/>
      <c r="G6" s="229"/>
      <c r="H6" s="99"/>
    </row>
    <row r="7" spans="1:8" x14ac:dyDescent="0.25">
      <c r="A7" s="229"/>
      <c r="B7" s="229"/>
      <c r="C7" s="229"/>
      <c r="D7" s="229"/>
      <c r="E7" s="199" t="s">
        <v>194</v>
      </c>
      <c r="F7" s="199" t="s">
        <v>222</v>
      </c>
      <c r="G7" s="199" t="s">
        <v>224</v>
      </c>
    </row>
    <row r="8" spans="1:8" x14ac:dyDescent="0.25">
      <c r="A8" s="2">
        <v>1</v>
      </c>
      <c r="B8" s="2">
        <v>2</v>
      </c>
      <c r="C8" s="2">
        <v>3</v>
      </c>
      <c r="D8" s="2">
        <v>4</v>
      </c>
      <c r="E8" s="2">
        <v>5</v>
      </c>
      <c r="F8" s="195">
        <v>6</v>
      </c>
      <c r="G8" s="93">
        <v>7</v>
      </c>
    </row>
    <row r="9" spans="1:8" ht="33.75" customHeight="1" x14ac:dyDescent="0.25">
      <c r="A9" s="233" t="str">
        <f>'пр 2 к ПП1'!A10:L10</f>
        <v>Цель. Совершенствование системы комплексного благоустройства в населенных пунктах, расположенных на территории Туруханского муниципального округа.</v>
      </c>
      <c r="B9" s="234"/>
      <c r="C9" s="234"/>
      <c r="D9" s="234"/>
      <c r="E9" s="234"/>
      <c r="F9" s="234"/>
      <c r="G9" s="235"/>
    </row>
    <row r="10" spans="1:8" ht="33" customHeight="1" x14ac:dyDescent="0.25">
      <c r="A10" s="233" t="str">
        <f>'пр 2 к ПП1'!A11:L11</f>
        <v>Задача.Повышение уровня и качества жизни сельского населения путем создания комфортных условий жизнедеятельности в  населенных пунктах, расположенных на территории Туруханского муниципального округа.</v>
      </c>
      <c r="B10" s="234"/>
      <c r="C10" s="234"/>
      <c r="D10" s="234"/>
      <c r="E10" s="234"/>
      <c r="F10" s="234"/>
      <c r="G10" s="235"/>
    </row>
    <row r="11" spans="1:8" ht="69" customHeight="1" x14ac:dyDescent="0.25">
      <c r="A11" s="2" t="s">
        <v>3</v>
      </c>
      <c r="B11" s="144" t="s">
        <v>63</v>
      </c>
      <c r="C11" s="182" t="s">
        <v>199</v>
      </c>
      <c r="D11" s="182" t="s">
        <v>108</v>
      </c>
      <c r="E11" s="139">
        <v>1</v>
      </c>
      <c r="F11" s="139">
        <v>1</v>
      </c>
      <c r="G11" s="139">
        <v>1</v>
      </c>
    </row>
    <row r="12" spans="1:8" ht="60.75" customHeight="1" x14ac:dyDescent="0.25">
      <c r="A12" s="2" t="s">
        <v>44</v>
      </c>
      <c r="B12" s="144" t="s">
        <v>265</v>
      </c>
      <c r="C12" s="182" t="s">
        <v>199</v>
      </c>
      <c r="D12" s="2" t="s">
        <v>108</v>
      </c>
      <c r="E12" s="109">
        <v>1</v>
      </c>
      <c r="F12" s="109">
        <v>1</v>
      </c>
      <c r="G12" s="109">
        <v>1</v>
      </c>
    </row>
    <row r="13" spans="1:8" ht="74.25" customHeight="1" x14ac:dyDescent="0.25">
      <c r="A13" s="2" t="s">
        <v>46</v>
      </c>
      <c r="B13" s="122" t="s">
        <v>66</v>
      </c>
      <c r="C13" s="182" t="s">
        <v>200</v>
      </c>
      <c r="D13" s="2" t="s">
        <v>108</v>
      </c>
      <c r="E13" s="109">
        <v>6</v>
      </c>
      <c r="F13" s="109">
        <v>6</v>
      </c>
      <c r="G13" s="109">
        <v>6</v>
      </c>
    </row>
    <row r="14" spans="1:8" ht="45.75" customHeight="1" x14ac:dyDescent="0.25">
      <c r="A14" s="36" t="s">
        <v>47</v>
      </c>
      <c r="B14" s="35" t="s">
        <v>67</v>
      </c>
      <c r="C14" s="187" t="s">
        <v>199</v>
      </c>
      <c r="D14" s="2" t="s">
        <v>108</v>
      </c>
      <c r="E14" s="140">
        <v>1</v>
      </c>
      <c r="F14" s="140">
        <v>1</v>
      </c>
      <c r="G14" s="140">
        <v>1</v>
      </c>
    </row>
    <row r="15" spans="1:8" ht="18.75" x14ac:dyDescent="0.25">
      <c r="A15" s="18"/>
    </row>
    <row r="16" spans="1:8" ht="18.75" x14ac:dyDescent="0.25">
      <c r="A16" s="18"/>
    </row>
    <row r="19" spans="1:7" x14ac:dyDescent="0.25">
      <c r="A19" s="231" t="s">
        <v>141</v>
      </c>
      <c r="B19" s="231"/>
      <c r="C19" s="231"/>
      <c r="D19" s="231"/>
    </row>
    <row r="20" spans="1:7" x14ac:dyDescent="0.25">
      <c r="A20" s="231"/>
      <c r="B20" s="231"/>
      <c r="C20" s="231"/>
      <c r="D20" s="231"/>
    </row>
    <row r="21" spans="1:7" x14ac:dyDescent="0.25">
      <c r="A21" s="231"/>
      <c r="B21" s="231"/>
      <c r="C21" s="231"/>
      <c r="D21" s="231"/>
      <c r="E21" s="98"/>
      <c r="F21" s="98"/>
      <c r="G21" s="98"/>
    </row>
    <row r="22" spans="1:7" x14ac:dyDescent="0.25">
      <c r="A22" s="231"/>
      <c r="B22" s="231"/>
      <c r="C22" s="231"/>
      <c r="D22" s="231"/>
    </row>
    <row r="23" spans="1:7" x14ac:dyDescent="0.25">
      <c r="A23" s="231"/>
      <c r="B23" s="231"/>
      <c r="C23" s="231"/>
      <c r="D23" s="231"/>
    </row>
    <row r="24" spans="1:7" x14ac:dyDescent="0.25">
      <c r="A24" s="231"/>
      <c r="B24" s="231"/>
      <c r="C24" s="231"/>
      <c r="D24" s="231"/>
    </row>
    <row r="25" spans="1:7" x14ac:dyDescent="0.25">
      <c r="A25" s="231"/>
      <c r="B25" s="231"/>
      <c r="C25" s="231"/>
      <c r="D25" s="231"/>
    </row>
    <row r="26" spans="1:7" x14ac:dyDescent="0.25">
      <c r="A26" s="231"/>
      <c r="B26" s="231"/>
      <c r="C26" s="231"/>
      <c r="D26" s="231"/>
    </row>
    <row r="27" spans="1:7" x14ac:dyDescent="0.25">
      <c r="A27" s="231"/>
      <c r="B27" s="231"/>
      <c r="C27" s="231"/>
      <c r="D27" s="231"/>
    </row>
    <row r="28" spans="1:7" x14ac:dyDescent="0.25">
      <c r="A28" s="231"/>
      <c r="B28" s="231"/>
      <c r="C28" s="231"/>
      <c r="D28" s="231"/>
    </row>
    <row r="29" spans="1:7" x14ac:dyDescent="0.25">
      <c r="A29" s="231"/>
      <c r="B29" s="231"/>
      <c r="C29" s="231"/>
      <c r="D29" s="231"/>
    </row>
  </sheetData>
  <mergeCells count="12">
    <mergeCell ref="E1:G1"/>
    <mergeCell ref="E6:G6"/>
    <mergeCell ref="A19:D29"/>
    <mergeCell ref="A2:E2"/>
    <mergeCell ref="A3:E3"/>
    <mergeCell ref="A6:A7"/>
    <mergeCell ref="B6:B7"/>
    <mergeCell ref="C6:C7"/>
    <mergeCell ref="D6:D7"/>
    <mergeCell ref="A4:E4"/>
    <mergeCell ref="A9:G9"/>
    <mergeCell ref="A10:G10"/>
  </mergeCells>
  <pageMargins left="0.78740157480314965" right="0.39370078740157483" top="1.1811023622047245" bottom="0.3937007874015748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4"/>
  <sheetViews>
    <sheetView view="pageBreakPreview" topLeftCell="A19" zoomScale="85" zoomScaleNormal="70" zoomScaleSheetLayoutView="85" workbookViewId="0">
      <selection activeCell="H32" sqref="H32"/>
    </sheetView>
  </sheetViews>
  <sheetFormatPr defaultRowHeight="18.75" x14ac:dyDescent="0.25"/>
  <cols>
    <col min="1" max="1" width="4.75" style="18" customWidth="1"/>
    <col min="2" max="2" width="30.125" style="50" customWidth="1"/>
    <col min="3" max="3" width="24.5" style="50" customWidth="1"/>
    <col min="4" max="5" width="7.375" style="50" customWidth="1"/>
    <col min="6" max="6" width="14.5" style="50" customWidth="1"/>
    <col min="7" max="7" width="5.75" style="50" customWidth="1"/>
    <col min="8" max="10" width="12" style="50" customWidth="1"/>
    <col min="11" max="11" width="15.875" style="50" customWidth="1"/>
    <col min="12" max="12" width="42.375" style="50" customWidth="1"/>
    <col min="13" max="16384" width="9" style="50"/>
  </cols>
  <sheetData>
    <row r="1" spans="1:12" ht="63.75" customHeight="1" x14ac:dyDescent="0.25">
      <c r="K1" s="228" t="s">
        <v>87</v>
      </c>
      <c r="L1" s="228"/>
    </row>
    <row r="4" spans="1:12" x14ac:dyDescent="0.25">
      <c r="A4" s="230" t="s">
        <v>1</v>
      </c>
      <c r="B4" s="230"/>
      <c r="C4" s="230"/>
      <c r="D4" s="230"/>
      <c r="E4" s="230"/>
      <c r="F4" s="230"/>
      <c r="G4" s="230"/>
      <c r="H4" s="230"/>
      <c r="I4" s="230"/>
      <c r="J4" s="230"/>
      <c r="K4" s="230"/>
      <c r="L4" s="230"/>
    </row>
    <row r="5" spans="1:12" x14ac:dyDescent="0.25">
      <c r="A5" s="230" t="s">
        <v>86</v>
      </c>
      <c r="B5" s="230"/>
      <c r="C5" s="230"/>
      <c r="D5" s="230"/>
      <c r="E5" s="230"/>
      <c r="F5" s="230"/>
      <c r="G5" s="230"/>
      <c r="H5" s="230"/>
      <c r="I5" s="230"/>
      <c r="J5" s="230"/>
      <c r="K5" s="230"/>
      <c r="L5" s="230"/>
    </row>
    <row r="6" spans="1:12" ht="4.5" customHeight="1" x14ac:dyDescent="0.25"/>
    <row r="7" spans="1:12" ht="18.75" customHeight="1" x14ac:dyDescent="0.25">
      <c r="A7" s="229" t="s">
        <v>13</v>
      </c>
      <c r="B7" s="229" t="s">
        <v>39</v>
      </c>
      <c r="C7" s="229" t="s">
        <v>20</v>
      </c>
      <c r="D7" s="229" t="s">
        <v>18</v>
      </c>
      <c r="E7" s="229"/>
      <c r="F7" s="229"/>
      <c r="G7" s="229"/>
      <c r="H7" s="258"/>
      <c r="I7" s="258"/>
      <c r="J7" s="258"/>
      <c r="K7" s="259"/>
      <c r="L7" s="229" t="s">
        <v>40</v>
      </c>
    </row>
    <row r="8" spans="1:12" ht="117.75" customHeight="1" x14ac:dyDescent="0.25">
      <c r="A8" s="229"/>
      <c r="B8" s="229"/>
      <c r="C8" s="229"/>
      <c r="D8" s="2" t="s">
        <v>20</v>
      </c>
      <c r="E8" s="2" t="s">
        <v>21</v>
      </c>
      <c r="F8" s="2" t="s">
        <v>22</v>
      </c>
      <c r="G8" s="2" t="s">
        <v>23</v>
      </c>
      <c r="H8" s="127">
        <v>2026</v>
      </c>
      <c r="I8" s="195">
        <v>2027</v>
      </c>
      <c r="J8" s="169">
        <v>2028</v>
      </c>
      <c r="K8" s="2" t="s">
        <v>41</v>
      </c>
      <c r="L8" s="229"/>
    </row>
    <row r="9" spans="1:12" x14ac:dyDescent="0.25">
      <c r="A9" s="2">
        <v>1</v>
      </c>
      <c r="B9" s="2">
        <v>2</v>
      </c>
      <c r="C9" s="2">
        <v>3</v>
      </c>
      <c r="D9" s="2">
        <v>4</v>
      </c>
      <c r="E9" s="2">
        <v>5</v>
      </c>
      <c r="F9" s="2">
        <v>6</v>
      </c>
      <c r="G9" s="2">
        <v>7</v>
      </c>
      <c r="H9" s="118">
        <v>8</v>
      </c>
      <c r="I9" s="195">
        <v>9</v>
      </c>
      <c r="J9" s="169">
        <v>10</v>
      </c>
      <c r="K9" s="118">
        <v>11</v>
      </c>
      <c r="L9" s="118">
        <v>12</v>
      </c>
    </row>
    <row r="10" spans="1:12" s="51" customFormat="1" x14ac:dyDescent="0.25">
      <c r="A10" s="254" t="s">
        <v>266</v>
      </c>
      <c r="B10" s="255"/>
      <c r="C10" s="255"/>
      <c r="D10" s="255"/>
      <c r="E10" s="255"/>
      <c r="F10" s="255"/>
      <c r="G10" s="255"/>
      <c r="H10" s="255"/>
      <c r="I10" s="255"/>
      <c r="J10" s="255"/>
      <c r="K10" s="255"/>
      <c r="L10" s="257"/>
    </row>
    <row r="11" spans="1:12" s="51" customFormat="1" ht="35.25" customHeight="1" x14ac:dyDescent="0.25">
      <c r="A11" s="254" t="s">
        <v>267</v>
      </c>
      <c r="B11" s="255"/>
      <c r="C11" s="255"/>
      <c r="D11" s="255"/>
      <c r="E11" s="255"/>
      <c r="F11" s="255"/>
      <c r="G11" s="255"/>
      <c r="H11" s="256"/>
      <c r="I11" s="256"/>
      <c r="J11" s="256"/>
      <c r="K11" s="255"/>
      <c r="L11" s="257"/>
    </row>
    <row r="12" spans="1:12" ht="68.25" customHeight="1" x14ac:dyDescent="0.25">
      <c r="A12" s="241" t="s">
        <v>3</v>
      </c>
      <c r="B12" s="236" t="s">
        <v>225</v>
      </c>
      <c r="C12" s="208" t="s">
        <v>236</v>
      </c>
      <c r="D12" s="2">
        <v>282</v>
      </c>
      <c r="E12" s="52" t="s">
        <v>88</v>
      </c>
      <c r="F12" s="2">
        <v>1110081628</v>
      </c>
      <c r="G12" s="46">
        <v>247</v>
      </c>
      <c r="H12" s="116">
        <v>8418.6350000000002</v>
      </c>
      <c r="I12" s="171">
        <v>8418.6350000000002</v>
      </c>
      <c r="J12" s="171">
        <v>8418.6350000000002</v>
      </c>
      <c r="K12" s="114">
        <f>H12+I12+J12</f>
        <v>25255.904999999999</v>
      </c>
      <c r="L12" s="246" t="s">
        <v>201</v>
      </c>
    </row>
    <row r="13" spans="1:12" ht="68.25" customHeight="1" x14ac:dyDescent="0.25">
      <c r="A13" s="242"/>
      <c r="B13" s="237"/>
      <c r="C13" s="244" t="s">
        <v>238</v>
      </c>
      <c r="D13" s="201">
        <v>281</v>
      </c>
      <c r="E13" s="52" t="s">
        <v>88</v>
      </c>
      <c r="F13" s="201">
        <v>1110081621</v>
      </c>
      <c r="G13" s="46">
        <v>247</v>
      </c>
      <c r="H13" s="206">
        <v>9664</v>
      </c>
      <c r="I13" s="207">
        <v>9664</v>
      </c>
      <c r="J13" s="207">
        <v>9664</v>
      </c>
      <c r="K13" s="114">
        <f t="shared" ref="K13:K23" si="0">H13+I13+J13</f>
        <v>28992</v>
      </c>
      <c r="L13" s="247"/>
    </row>
    <row r="14" spans="1:12" ht="68.25" customHeight="1" x14ac:dyDescent="0.25">
      <c r="A14" s="242"/>
      <c r="B14" s="237"/>
      <c r="C14" s="245"/>
      <c r="D14" s="201">
        <v>281</v>
      </c>
      <c r="E14" s="52" t="s">
        <v>88</v>
      </c>
      <c r="F14" s="201">
        <v>1110081622</v>
      </c>
      <c r="G14" s="46">
        <v>247</v>
      </c>
      <c r="H14" s="206">
        <v>2475</v>
      </c>
      <c r="I14" s="207">
        <v>2475</v>
      </c>
      <c r="J14" s="207">
        <v>2475</v>
      </c>
      <c r="K14" s="114">
        <f t="shared" si="0"/>
        <v>7425</v>
      </c>
      <c r="L14" s="247"/>
    </row>
    <row r="15" spans="1:12" ht="68.25" customHeight="1" x14ac:dyDescent="0.25">
      <c r="A15" s="242"/>
      <c r="B15" s="237"/>
      <c r="C15" s="245"/>
      <c r="D15" s="201">
        <v>281</v>
      </c>
      <c r="E15" s="52" t="s">
        <v>88</v>
      </c>
      <c r="F15" s="201">
        <v>1110081623</v>
      </c>
      <c r="G15" s="46">
        <v>247</v>
      </c>
      <c r="H15" s="206">
        <v>4041</v>
      </c>
      <c r="I15" s="207">
        <v>4041</v>
      </c>
      <c r="J15" s="207">
        <v>4041</v>
      </c>
      <c r="K15" s="114">
        <f t="shared" si="0"/>
        <v>12123</v>
      </c>
      <c r="L15" s="247"/>
    </row>
    <row r="16" spans="1:12" ht="68.25" customHeight="1" x14ac:dyDescent="0.25">
      <c r="A16" s="242"/>
      <c r="B16" s="237"/>
      <c r="C16" s="245"/>
      <c r="D16" s="201">
        <v>281</v>
      </c>
      <c r="E16" s="52" t="s">
        <v>88</v>
      </c>
      <c r="F16" s="201">
        <v>1110081624</v>
      </c>
      <c r="G16" s="46">
        <v>247</v>
      </c>
      <c r="H16" s="206">
        <v>2511</v>
      </c>
      <c r="I16" s="207">
        <v>2511</v>
      </c>
      <c r="J16" s="207">
        <v>2511</v>
      </c>
      <c r="K16" s="114">
        <f t="shared" si="0"/>
        <v>7533</v>
      </c>
      <c r="L16" s="247"/>
    </row>
    <row r="17" spans="1:12" ht="68.25" customHeight="1" x14ac:dyDescent="0.25">
      <c r="A17" s="242"/>
      <c r="B17" s="237"/>
      <c r="C17" s="245"/>
      <c r="D17" s="201">
        <v>281</v>
      </c>
      <c r="E17" s="52" t="s">
        <v>88</v>
      </c>
      <c r="F17" s="201">
        <v>1110081625</v>
      </c>
      <c r="G17" s="46">
        <v>247</v>
      </c>
      <c r="H17" s="206">
        <v>12223</v>
      </c>
      <c r="I17" s="207">
        <v>12223</v>
      </c>
      <c r="J17" s="207">
        <v>12223</v>
      </c>
      <c r="K17" s="114">
        <f t="shared" si="0"/>
        <v>36669</v>
      </c>
      <c r="L17" s="247"/>
    </row>
    <row r="18" spans="1:12" ht="68.25" customHeight="1" x14ac:dyDescent="0.25">
      <c r="A18" s="242"/>
      <c r="B18" s="237"/>
      <c r="C18" s="245"/>
      <c r="D18" s="201">
        <v>281</v>
      </c>
      <c r="E18" s="52" t="s">
        <v>88</v>
      </c>
      <c r="F18" s="201">
        <v>1110081626</v>
      </c>
      <c r="G18" s="46">
        <v>247</v>
      </c>
      <c r="H18" s="206">
        <v>3532</v>
      </c>
      <c r="I18" s="207">
        <v>3532</v>
      </c>
      <c r="J18" s="207">
        <v>3532</v>
      </c>
      <c r="K18" s="114">
        <f t="shared" si="0"/>
        <v>10596</v>
      </c>
      <c r="L18" s="247"/>
    </row>
    <row r="19" spans="1:12" ht="68.25" customHeight="1" x14ac:dyDescent="0.25">
      <c r="A19" s="243"/>
      <c r="B19" s="238"/>
      <c r="C19" s="245"/>
      <c r="D19" s="201">
        <v>281</v>
      </c>
      <c r="E19" s="52" t="s">
        <v>88</v>
      </c>
      <c r="F19" s="201">
        <v>1110081627</v>
      </c>
      <c r="G19" s="46">
        <v>247</v>
      </c>
      <c r="H19" s="206">
        <v>2022</v>
      </c>
      <c r="I19" s="207">
        <v>2022</v>
      </c>
      <c r="J19" s="207">
        <v>2022</v>
      </c>
      <c r="K19" s="114">
        <f t="shared" si="0"/>
        <v>6066</v>
      </c>
      <c r="L19" s="248"/>
    </row>
    <row r="20" spans="1:12" ht="68.25" customHeight="1" x14ac:dyDescent="0.25">
      <c r="A20" s="241" t="s">
        <v>44</v>
      </c>
      <c r="B20" s="249" t="s">
        <v>65</v>
      </c>
      <c r="C20" s="23" t="s">
        <v>226</v>
      </c>
      <c r="D20" s="201">
        <v>282</v>
      </c>
      <c r="E20" s="52" t="s">
        <v>88</v>
      </c>
      <c r="F20" s="201">
        <v>1110081630</v>
      </c>
      <c r="G20" s="201">
        <v>244</v>
      </c>
      <c r="H20" s="115">
        <v>0</v>
      </c>
      <c r="I20" s="172">
        <v>0</v>
      </c>
      <c r="J20" s="172">
        <v>0</v>
      </c>
      <c r="K20" s="114">
        <f t="shared" si="0"/>
        <v>0</v>
      </c>
      <c r="L20" s="239" t="s">
        <v>245</v>
      </c>
    </row>
    <row r="21" spans="1:12" ht="68.25" customHeight="1" x14ac:dyDescent="0.25">
      <c r="A21" s="242"/>
      <c r="B21" s="250"/>
      <c r="C21" s="244" t="s">
        <v>238</v>
      </c>
      <c r="D21" s="201">
        <v>281</v>
      </c>
      <c r="E21" s="52" t="s">
        <v>88</v>
      </c>
      <c r="F21" s="201">
        <v>1110081631</v>
      </c>
      <c r="G21" s="46">
        <v>244</v>
      </c>
      <c r="H21" s="206">
        <v>60</v>
      </c>
      <c r="I21" s="207">
        <v>60</v>
      </c>
      <c r="J21" s="207">
        <v>60</v>
      </c>
      <c r="K21" s="114">
        <f t="shared" si="0"/>
        <v>180</v>
      </c>
      <c r="L21" s="240"/>
    </row>
    <row r="22" spans="1:12" ht="68.25" customHeight="1" x14ac:dyDescent="0.25">
      <c r="A22" s="242"/>
      <c r="B22" s="250"/>
      <c r="C22" s="245"/>
      <c r="D22" s="201">
        <v>281</v>
      </c>
      <c r="E22" s="52" t="s">
        <v>88</v>
      </c>
      <c r="F22" s="201">
        <v>1110081632</v>
      </c>
      <c r="G22" s="201">
        <v>244</v>
      </c>
      <c r="H22" s="206">
        <v>42.8</v>
      </c>
      <c r="I22" s="207">
        <v>42.8</v>
      </c>
      <c r="J22" s="207">
        <v>42.8</v>
      </c>
      <c r="K22" s="114">
        <f t="shared" si="0"/>
        <v>128.39999999999998</v>
      </c>
      <c r="L22" s="240"/>
    </row>
    <row r="23" spans="1:12" ht="68.25" customHeight="1" x14ac:dyDescent="0.25">
      <c r="A23" s="242"/>
      <c r="B23" s="250"/>
      <c r="C23" s="245"/>
      <c r="D23" s="201">
        <v>281</v>
      </c>
      <c r="E23" s="52" t="s">
        <v>88</v>
      </c>
      <c r="F23" s="201">
        <v>1110081635</v>
      </c>
      <c r="G23" s="46">
        <v>244</v>
      </c>
      <c r="H23" s="206">
        <v>60</v>
      </c>
      <c r="I23" s="207">
        <v>60</v>
      </c>
      <c r="J23" s="207">
        <v>60</v>
      </c>
      <c r="K23" s="114">
        <f t="shared" si="0"/>
        <v>180</v>
      </c>
      <c r="L23" s="240"/>
    </row>
    <row r="24" spans="1:12" ht="68.25" customHeight="1" x14ac:dyDescent="0.25">
      <c r="A24" s="243"/>
      <c r="B24" s="251"/>
      <c r="C24" s="252"/>
      <c r="D24" s="201">
        <v>281</v>
      </c>
      <c r="E24" s="52" t="s">
        <v>88</v>
      </c>
      <c r="F24" s="2">
        <v>1110081636</v>
      </c>
      <c r="G24" s="201">
        <v>244</v>
      </c>
      <c r="H24" s="115">
        <v>114</v>
      </c>
      <c r="I24" s="172">
        <v>114</v>
      </c>
      <c r="J24" s="172">
        <v>114</v>
      </c>
      <c r="K24" s="114">
        <f t="shared" ref="K24:K32" si="1">H24+I24+J24</f>
        <v>342</v>
      </c>
      <c r="L24" s="253"/>
    </row>
    <row r="25" spans="1:12" ht="82.5" customHeight="1" x14ac:dyDescent="0.25">
      <c r="A25" s="241" t="s">
        <v>46</v>
      </c>
      <c r="B25" s="236" t="s">
        <v>66</v>
      </c>
      <c r="C25" s="23" t="s">
        <v>226</v>
      </c>
      <c r="D25" s="2">
        <v>282</v>
      </c>
      <c r="E25" s="52" t="s">
        <v>88</v>
      </c>
      <c r="F25" s="2">
        <v>1110081640</v>
      </c>
      <c r="G25" s="2">
        <v>244</v>
      </c>
      <c r="H25" s="53">
        <v>0</v>
      </c>
      <c r="I25" s="114">
        <v>0</v>
      </c>
      <c r="J25" s="114">
        <v>0</v>
      </c>
      <c r="K25" s="114">
        <f t="shared" si="1"/>
        <v>0</v>
      </c>
      <c r="L25" s="239" t="s">
        <v>246</v>
      </c>
    </row>
    <row r="26" spans="1:12" ht="64.5" customHeight="1" x14ac:dyDescent="0.25">
      <c r="A26" s="242"/>
      <c r="B26" s="237"/>
      <c r="C26" s="244" t="s">
        <v>238</v>
      </c>
      <c r="D26" s="202">
        <v>281</v>
      </c>
      <c r="E26" s="52" t="s">
        <v>88</v>
      </c>
      <c r="F26" s="201">
        <v>1110076661</v>
      </c>
      <c r="G26" s="201">
        <v>244</v>
      </c>
      <c r="H26" s="53">
        <v>120</v>
      </c>
      <c r="I26" s="114">
        <v>120</v>
      </c>
      <c r="J26" s="114">
        <v>120</v>
      </c>
      <c r="K26" s="114">
        <f t="shared" si="1"/>
        <v>360</v>
      </c>
      <c r="L26" s="240"/>
    </row>
    <row r="27" spans="1:12" ht="64.5" customHeight="1" x14ac:dyDescent="0.25">
      <c r="A27" s="242"/>
      <c r="B27" s="237"/>
      <c r="C27" s="245"/>
      <c r="D27" s="202">
        <v>281</v>
      </c>
      <c r="E27" s="52" t="s">
        <v>88</v>
      </c>
      <c r="F27" s="201">
        <v>1110076662</v>
      </c>
      <c r="G27" s="201">
        <v>244</v>
      </c>
      <c r="H27" s="53">
        <v>47.5</v>
      </c>
      <c r="I27" s="114">
        <v>47.5</v>
      </c>
      <c r="J27" s="114">
        <v>47.5</v>
      </c>
      <c r="K27" s="114">
        <f t="shared" si="1"/>
        <v>142.5</v>
      </c>
      <c r="L27" s="240"/>
    </row>
    <row r="28" spans="1:12" ht="64.5" customHeight="1" x14ac:dyDescent="0.25">
      <c r="A28" s="242"/>
      <c r="B28" s="237"/>
      <c r="C28" s="245"/>
      <c r="D28" s="202">
        <v>281</v>
      </c>
      <c r="E28" s="52" t="s">
        <v>88</v>
      </c>
      <c r="F28" s="201">
        <v>1110076664</v>
      </c>
      <c r="G28" s="201">
        <v>244</v>
      </c>
      <c r="H28" s="53">
        <v>36.201999999999998</v>
      </c>
      <c r="I28" s="114">
        <v>36.201999999999998</v>
      </c>
      <c r="J28" s="114">
        <v>36.201999999999998</v>
      </c>
      <c r="K28" s="114">
        <f t="shared" si="1"/>
        <v>108.60599999999999</v>
      </c>
      <c r="L28" s="240"/>
    </row>
    <row r="29" spans="1:12" ht="64.5" customHeight="1" x14ac:dyDescent="0.25">
      <c r="A29" s="242"/>
      <c r="B29" s="237"/>
      <c r="C29" s="245"/>
      <c r="D29" s="202">
        <v>281</v>
      </c>
      <c r="E29" s="52" t="s">
        <v>88</v>
      </c>
      <c r="F29" s="201">
        <v>1110076665</v>
      </c>
      <c r="G29" s="201">
        <v>244</v>
      </c>
      <c r="H29" s="53">
        <v>250</v>
      </c>
      <c r="I29" s="114">
        <v>250</v>
      </c>
      <c r="J29" s="114">
        <v>250</v>
      </c>
      <c r="K29" s="114">
        <f t="shared" si="1"/>
        <v>750</v>
      </c>
      <c r="L29" s="240"/>
    </row>
    <row r="30" spans="1:12" ht="64.5" customHeight="1" x14ac:dyDescent="0.25">
      <c r="A30" s="242"/>
      <c r="B30" s="237"/>
      <c r="C30" s="245"/>
      <c r="D30" s="202">
        <v>281</v>
      </c>
      <c r="E30" s="52" t="s">
        <v>88</v>
      </c>
      <c r="F30" s="201">
        <v>1110076666</v>
      </c>
      <c r="G30" s="201">
        <v>244</v>
      </c>
      <c r="H30" s="53">
        <v>518.6</v>
      </c>
      <c r="I30" s="114">
        <v>518.6</v>
      </c>
      <c r="J30" s="114">
        <v>518.6</v>
      </c>
      <c r="K30" s="114">
        <f t="shared" si="1"/>
        <v>1555.8000000000002</v>
      </c>
      <c r="L30" s="240"/>
    </row>
    <row r="31" spans="1:12" ht="64.5" customHeight="1" x14ac:dyDescent="0.25">
      <c r="A31" s="242"/>
      <c r="B31" s="238"/>
      <c r="C31" s="252"/>
      <c r="D31" s="202">
        <v>281</v>
      </c>
      <c r="E31" s="52" t="s">
        <v>88</v>
      </c>
      <c r="F31" s="201">
        <v>1110076667</v>
      </c>
      <c r="G31" s="201">
        <v>244</v>
      </c>
      <c r="H31" s="53">
        <v>1412.8</v>
      </c>
      <c r="I31" s="114">
        <v>1412.8</v>
      </c>
      <c r="J31" s="114">
        <v>1412.8</v>
      </c>
      <c r="K31" s="114">
        <f t="shared" si="1"/>
        <v>4238.3999999999996</v>
      </c>
      <c r="L31" s="240"/>
    </row>
    <row r="32" spans="1:12" ht="201.75" customHeight="1" x14ac:dyDescent="0.25">
      <c r="A32" s="19" t="s">
        <v>47</v>
      </c>
      <c r="B32" s="141" t="s">
        <v>229</v>
      </c>
      <c r="C32" s="23" t="s">
        <v>226</v>
      </c>
      <c r="D32" s="2">
        <v>282</v>
      </c>
      <c r="E32" s="52" t="s">
        <v>88</v>
      </c>
      <c r="F32" s="2">
        <v>1110081650</v>
      </c>
      <c r="G32" s="2">
        <v>244</v>
      </c>
      <c r="H32" s="53">
        <v>30694.743999999999</v>
      </c>
      <c r="I32" s="114">
        <v>10049.744000000001</v>
      </c>
      <c r="J32" s="114">
        <v>10049.744000000001</v>
      </c>
      <c r="K32" s="114">
        <f t="shared" si="1"/>
        <v>50794.231999999996</v>
      </c>
      <c r="L32" s="1" t="s">
        <v>202</v>
      </c>
    </row>
    <row r="33" spans="1:12" s="57" customFormat="1" x14ac:dyDescent="0.25">
      <c r="A33" s="54"/>
      <c r="B33" s="9" t="s">
        <v>58</v>
      </c>
      <c r="C33" s="54" t="s">
        <v>25</v>
      </c>
      <c r="D33" s="54" t="s">
        <v>25</v>
      </c>
      <c r="E33" s="54" t="s">
        <v>25</v>
      </c>
      <c r="F33" s="54" t="s">
        <v>25</v>
      </c>
      <c r="G33" s="55" t="s">
        <v>25</v>
      </c>
      <c r="H33" s="56">
        <f>SUM(H12:H32)</f>
        <v>78243.281000000003</v>
      </c>
      <c r="I33" s="56">
        <f>SUM(I12:I32)</f>
        <v>57598.281000000003</v>
      </c>
      <c r="J33" s="56">
        <f>SUM(J12:J32)</f>
        <v>57598.281000000003</v>
      </c>
      <c r="K33" s="123">
        <f>SUM(H33:J33)</f>
        <v>193439.84299999999</v>
      </c>
      <c r="L33" s="55"/>
    </row>
    <row r="37" spans="1:12" x14ac:dyDescent="0.25">
      <c r="H37" s="58"/>
      <c r="I37" s="58"/>
      <c r="J37" s="58"/>
      <c r="K37" s="58"/>
    </row>
    <row r="38" spans="1:12" x14ac:dyDescent="0.25">
      <c r="H38" s="58"/>
      <c r="I38" s="58"/>
      <c r="J38" s="58"/>
      <c r="K38" s="58"/>
    </row>
    <row r="39" spans="1:12" x14ac:dyDescent="0.25">
      <c r="H39" s="58"/>
      <c r="I39" s="58"/>
      <c r="J39" s="58"/>
      <c r="K39" s="58"/>
    </row>
    <row r="40" spans="1:12" x14ac:dyDescent="0.25">
      <c r="H40" s="58"/>
      <c r="I40" s="58"/>
      <c r="J40" s="58"/>
      <c r="K40" s="58"/>
    </row>
    <row r="41" spans="1:12" x14ac:dyDescent="0.25">
      <c r="H41" s="59"/>
      <c r="I41" s="59"/>
      <c r="J41" s="59"/>
      <c r="K41" s="59"/>
    </row>
    <row r="42" spans="1:12" x14ac:dyDescent="0.25">
      <c r="H42" s="58"/>
      <c r="I42" s="58"/>
      <c r="J42" s="58"/>
      <c r="K42" s="58"/>
    </row>
    <row r="43" spans="1:12" x14ac:dyDescent="0.25">
      <c r="H43" s="58"/>
      <c r="I43" s="58"/>
      <c r="J43" s="58"/>
      <c r="K43" s="58"/>
    </row>
    <row r="44" spans="1:12" x14ac:dyDescent="0.25">
      <c r="H44" s="58"/>
      <c r="I44" s="58"/>
      <c r="J44" s="58"/>
      <c r="K44" s="58"/>
    </row>
  </sheetData>
  <autoFilter ref="A7:L32">
    <filterColumn colId="3" showButton="0"/>
    <filterColumn colId="4" showButton="0"/>
    <filterColumn colId="5" showButton="0"/>
    <filterColumn colId="7" showButton="0"/>
    <filterColumn colId="8" hiddenButton="1" showButton="0"/>
    <filterColumn colId="9" hiddenButton="1" showButton="0"/>
  </autoFilter>
  <mergeCells count="23">
    <mergeCell ref="A11:L11"/>
    <mergeCell ref="A10:L10"/>
    <mergeCell ref="K1:L1"/>
    <mergeCell ref="A4:L4"/>
    <mergeCell ref="A5:L5"/>
    <mergeCell ref="A7:A8"/>
    <mergeCell ref="B7:B8"/>
    <mergeCell ref="C7:C8"/>
    <mergeCell ref="D7:G7"/>
    <mergeCell ref="H7:K7"/>
    <mergeCell ref="L7:L8"/>
    <mergeCell ref="B25:B31"/>
    <mergeCell ref="L25:L31"/>
    <mergeCell ref="A25:A31"/>
    <mergeCell ref="B12:B19"/>
    <mergeCell ref="A12:A19"/>
    <mergeCell ref="C13:C19"/>
    <mergeCell ref="L12:L19"/>
    <mergeCell ref="A20:A24"/>
    <mergeCell ref="B20:B24"/>
    <mergeCell ref="C21:C24"/>
    <mergeCell ref="L20:L24"/>
    <mergeCell ref="C26:C31"/>
  </mergeCells>
  <pageMargins left="0.78740157480314965" right="0.78740157480314965" top="1.1811023622047245" bottom="0.39370078740157483" header="0.31496062992125984" footer="0.31496062992125984"/>
  <pageSetup paperSize="9" scale="64" fitToHeight="0" orientation="landscape" r:id="rId1"/>
  <rowBreaks count="1" manualBreakCount="1">
    <brk id="3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15"/>
  <sheetViews>
    <sheetView view="pageBreakPreview" zoomScaleNormal="100" zoomScaleSheetLayoutView="100" workbookViewId="0">
      <selection activeCell="A11" sqref="A11:G11"/>
    </sheetView>
  </sheetViews>
  <sheetFormatPr defaultRowHeight="15.75" x14ac:dyDescent="0.25"/>
  <cols>
    <col min="1" max="1" width="5.375" style="16" customWidth="1"/>
    <col min="2" max="2" width="42.125" style="17" customWidth="1"/>
    <col min="3" max="3" width="11.5" style="16" customWidth="1"/>
    <col min="4" max="4" width="14.875" style="17" customWidth="1"/>
    <col min="5" max="7" width="12" style="17" customWidth="1"/>
    <col min="8" max="16384" width="9" style="17"/>
  </cols>
  <sheetData>
    <row r="1" spans="1:7" ht="64.5" customHeight="1" x14ac:dyDescent="0.25">
      <c r="E1" s="228"/>
      <c r="F1" s="228"/>
      <c r="G1" s="228"/>
    </row>
    <row r="2" spans="1:7" ht="18.75" x14ac:dyDescent="0.25">
      <c r="A2" s="18"/>
    </row>
    <row r="3" spans="1:7" ht="18.75" x14ac:dyDescent="0.25">
      <c r="A3" s="18"/>
    </row>
    <row r="4" spans="1:7" ht="18.75" x14ac:dyDescent="0.25">
      <c r="A4" s="230" t="s">
        <v>1</v>
      </c>
      <c r="B4" s="230"/>
      <c r="C4" s="230"/>
      <c r="D4" s="230"/>
      <c r="E4" s="230"/>
      <c r="F4" s="230"/>
      <c r="G4" s="230"/>
    </row>
    <row r="5" spans="1:7" ht="48" customHeight="1" x14ac:dyDescent="0.25">
      <c r="A5" s="232" t="s">
        <v>121</v>
      </c>
      <c r="B5" s="230"/>
      <c r="C5" s="230"/>
      <c r="D5" s="230"/>
      <c r="E5" s="230"/>
      <c r="F5" s="230"/>
      <c r="G5" s="230"/>
    </row>
    <row r="6" spans="1:7" ht="18.75" x14ac:dyDescent="0.25">
      <c r="A6" s="18"/>
    </row>
    <row r="7" spans="1:7" ht="15.75" customHeight="1" x14ac:dyDescent="0.25">
      <c r="A7" s="229" t="s">
        <v>13</v>
      </c>
      <c r="B7" s="229" t="s">
        <v>37</v>
      </c>
      <c r="C7" s="229" t="s">
        <v>2</v>
      </c>
      <c r="D7" s="229" t="s">
        <v>38</v>
      </c>
      <c r="E7" s="258"/>
      <c r="F7" s="258"/>
      <c r="G7" s="259"/>
    </row>
    <row r="8" spans="1:7" x14ac:dyDescent="0.25">
      <c r="A8" s="229"/>
      <c r="B8" s="229"/>
      <c r="C8" s="229"/>
      <c r="D8" s="229"/>
      <c r="E8" s="194" t="s">
        <v>194</v>
      </c>
      <c r="F8" s="194" t="s">
        <v>222</v>
      </c>
      <c r="G8" s="194" t="s">
        <v>224</v>
      </c>
    </row>
    <row r="9" spans="1:7" x14ac:dyDescent="0.25">
      <c r="A9" s="2">
        <v>1</v>
      </c>
      <c r="B9" s="2">
        <v>2</v>
      </c>
      <c r="C9" s="2">
        <v>3</v>
      </c>
      <c r="D9" s="2">
        <v>4</v>
      </c>
      <c r="E9" s="2">
        <v>5</v>
      </c>
      <c r="F9" s="195">
        <v>6</v>
      </c>
      <c r="G9" s="2">
        <v>7</v>
      </c>
    </row>
    <row r="10" spans="1:7" x14ac:dyDescent="0.25">
      <c r="A10" s="233"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34"/>
      <c r="C10" s="234"/>
      <c r="D10" s="234"/>
      <c r="E10" s="234"/>
      <c r="F10" s="234"/>
      <c r="G10" s="235"/>
    </row>
    <row r="11" spans="1:7" ht="33.75" customHeight="1" x14ac:dyDescent="0.25">
      <c r="A11" s="233"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34"/>
      <c r="C11" s="234"/>
      <c r="D11" s="234"/>
      <c r="E11" s="234"/>
      <c r="F11" s="234"/>
      <c r="G11" s="235"/>
    </row>
    <row r="12" spans="1:7" ht="80.25" customHeight="1" x14ac:dyDescent="0.25">
      <c r="A12" s="2" t="s">
        <v>3</v>
      </c>
      <c r="B12" s="37" t="s">
        <v>68</v>
      </c>
      <c r="C12" s="2" t="s">
        <v>96</v>
      </c>
      <c r="D12" s="2" t="s">
        <v>43</v>
      </c>
      <c r="E12" s="4" t="s">
        <v>184</v>
      </c>
      <c r="F12" s="4" t="s">
        <v>184</v>
      </c>
      <c r="G12" s="4" t="s">
        <v>184</v>
      </c>
    </row>
    <row r="13" spans="1:7" s="133" customFormat="1" ht="80.25" customHeight="1" x14ac:dyDescent="0.25">
      <c r="A13" s="148" t="s">
        <v>44</v>
      </c>
      <c r="B13" s="151" t="s">
        <v>151</v>
      </c>
      <c r="C13" s="148" t="s">
        <v>96</v>
      </c>
      <c r="D13" s="148" t="s">
        <v>43</v>
      </c>
      <c r="E13" s="152" t="s">
        <v>162</v>
      </c>
      <c r="F13" s="152" t="s">
        <v>162</v>
      </c>
      <c r="G13" s="152" t="s">
        <v>162</v>
      </c>
    </row>
    <row r="14" spans="1:7" x14ac:dyDescent="0.25">
      <c r="A14" s="2"/>
      <c r="B14" s="9"/>
      <c r="C14" s="2"/>
      <c r="D14" s="2"/>
      <c r="E14" s="3"/>
      <c r="F14" s="3"/>
      <c r="G14" s="3"/>
    </row>
    <row r="15" spans="1:7" ht="18.75" x14ac:dyDescent="0.25">
      <c r="A15" s="18"/>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25"/>
  <sheetViews>
    <sheetView view="pageBreakPreview" topLeftCell="A7" zoomScaleNormal="70" zoomScaleSheetLayoutView="100" workbookViewId="0">
      <selection activeCell="H26" sqref="H26"/>
    </sheetView>
  </sheetViews>
  <sheetFormatPr defaultRowHeight="18.75"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bestFit="1" customWidth="1"/>
    <col min="9" max="10" width="13.75" style="50" customWidth="1"/>
    <col min="11" max="11" width="20" style="50" customWidth="1"/>
    <col min="12" max="12" width="24.5" style="50" customWidth="1"/>
    <col min="13" max="16384" width="9" style="50"/>
  </cols>
  <sheetData>
    <row r="1" spans="1:12" ht="57" customHeight="1" x14ac:dyDescent="0.25">
      <c r="K1" s="228" t="s">
        <v>89</v>
      </c>
      <c r="L1" s="228"/>
    </row>
    <row r="4" spans="1:12" x14ac:dyDescent="0.25">
      <c r="A4" s="230" t="s">
        <v>1</v>
      </c>
      <c r="B4" s="230"/>
      <c r="C4" s="230"/>
      <c r="D4" s="230"/>
      <c r="E4" s="230"/>
      <c r="F4" s="230"/>
      <c r="G4" s="230"/>
      <c r="H4" s="230"/>
      <c r="I4" s="230"/>
      <c r="J4" s="230"/>
      <c r="K4" s="230"/>
      <c r="L4" s="230"/>
    </row>
    <row r="5" spans="1:12" x14ac:dyDescent="0.25">
      <c r="A5" s="230" t="s">
        <v>90</v>
      </c>
      <c r="B5" s="230"/>
      <c r="C5" s="230"/>
      <c r="D5" s="230"/>
      <c r="E5" s="230"/>
      <c r="F5" s="230"/>
      <c r="G5" s="230"/>
      <c r="H5" s="230"/>
      <c r="I5" s="230"/>
      <c r="J5" s="230"/>
      <c r="K5" s="230"/>
      <c r="L5" s="230"/>
    </row>
    <row r="7" spans="1:12" s="47" customFormat="1" ht="32.25" customHeight="1" x14ac:dyDescent="0.25">
      <c r="A7" s="229" t="s">
        <v>13</v>
      </c>
      <c r="B7" s="229" t="s">
        <v>39</v>
      </c>
      <c r="C7" s="229" t="s">
        <v>20</v>
      </c>
      <c r="D7" s="229" t="s">
        <v>18</v>
      </c>
      <c r="E7" s="229"/>
      <c r="F7" s="229"/>
      <c r="G7" s="229"/>
      <c r="H7" s="258"/>
      <c r="I7" s="258"/>
      <c r="J7" s="258"/>
      <c r="K7" s="259"/>
      <c r="L7" s="229" t="s">
        <v>40</v>
      </c>
    </row>
    <row r="8" spans="1:12" s="47" customFormat="1" ht="85.5" customHeight="1" x14ac:dyDescent="0.25">
      <c r="A8" s="229"/>
      <c r="B8" s="229"/>
      <c r="C8" s="229"/>
      <c r="D8" s="2" t="s">
        <v>20</v>
      </c>
      <c r="E8" s="2" t="s">
        <v>21</v>
      </c>
      <c r="F8" s="2" t="s">
        <v>22</v>
      </c>
      <c r="G8" s="2" t="s">
        <v>23</v>
      </c>
      <c r="H8" s="127">
        <v>2026</v>
      </c>
      <c r="I8" s="195">
        <v>2027</v>
      </c>
      <c r="J8" s="170">
        <v>2028</v>
      </c>
      <c r="K8" s="2" t="s">
        <v>41</v>
      </c>
      <c r="L8" s="229"/>
    </row>
    <row r="9" spans="1:12" s="47" customFormat="1" ht="15.75" x14ac:dyDescent="0.25">
      <c r="A9" s="2">
        <v>1</v>
      </c>
      <c r="B9" s="2">
        <v>2</v>
      </c>
      <c r="C9" s="2">
        <v>3</v>
      </c>
      <c r="D9" s="2">
        <v>4</v>
      </c>
      <c r="E9" s="2">
        <v>5</v>
      </c>
      <c r="F9" s="2">
        <v>6</v>
      </c>
      <c r="G9" s="2">
        <v>7</v>
      </c>
      <c r="H9" s="118">
        <v>8</v>
      </c>
      <c r="I9" s="195">
        <v>9</v>
      </c>
      <c r="J9" s="170">
        <v>10</v>
      </c>
      <c r="K9" s="118">
        <v>11</v>
      </c>
      <c r="L9" s="118">
        <v>12</v>
      </c>
    </row>
    <row r="10" spans="1:12" s="60" customFormat="1" ht="29.25" customHeight="1" x14ac:dyDescent="0.25">
      <c r="A10" s="254" t="s">
        <v>92</v>
      </c>
      <c r="B10" s="255"/>
      <c r="C10" s="255"/>
      <c r="D10" s="255"/>
      <c r="E10" s="255"/>
      <c r="F10" s="255"/>
      <c r="G10" s="255"/>
      <c r="H10" s="255"/>
      <c r="I10" s="255"/>
      <c r="J10" s="255"/>
      <c r="K10" s="255"/>
      <c r="L10" s="257"/>
    </row>
    <row r="11" spans="1:12" s="60" customFormat="1" ht="19.5" customHeight="1" x14ac:dyDescent="0.25">
      <c r="A11" s="254" t="s">
        <v>91</v>
      </c>
      <c r="B11" s="255"/>
      <c r="C11" s="255"/>
      <c r="D11" s="255"/>
      <c r="E11" s="255"/>
      <c r="F11" s="255"/>
      <c r="G11" s="255"/>
      <c r="H11" s="255"/>
      <c r="I11" s="255"/>
      <c r="J11" s="255"/>
      <c r="K11" s="255"/>
      <c r="L11" s="257"/>
    </row>
    <row r="12" spans="1:12" s="47" customFormat="1" ht="107.25" customHeight="1" x14ac:dyDescent="0.25">
      <c r="A12" s="260" t="s">
        <v>3</v>
      </c>
      <c r="B12" s="260" t="s">
        <v>125</v>
      </c>
      <c r="C12" s="260" t="s">
        <v>226</v>
      </c>
      <c r="D12" s="2">
        <v>282</v>
      </c>
      <c r="E12" s="52" t="s">
        <v>88</v>
      </c>
      <c r="F12" s="2">
        <v>1120081668</v>
      </c>
      <c r="G12" s="2">
        <v>111</v>
      </c>
      <c r="H12" s="61">
        <v>269.78100000000001</v>
      </c>
      <c r="I12" s="61">
        <v>269.78100000000001</v>
      </c>
      <c r="J12" s="61">
        <v>269.78100000000001</v>
      </c>
      <c r="K12" s="61">
        <f>H12+I12+J12</f>
        <v>809.34300000000007</v>
      </c>
      <c r="L12" s="263" t="s">
        <v>239</v>
      </c>
    </row>
    <row r="13" spans="1:12" s="47" customFormat="1" ht="99.75" customHeight="1" x14ac:dyDescent="0.25">
      <c r="A13" s="261"/>
      <c r="B13" s="261"/>
      <c r="C13" s="262"/>
      <c r="D13" s="131">
        <v>282</v>
      </c>
      <c r="E13" s="52" t="s">
        <v>88</v>
      </c>
      <c r="F13" s="131">
        <v>1120081668</v>
      </c>
      <c r="G13" s="131">
        <v>119</v>
      </c>
      <c r="H13" s="61">
        <v>81.473889999999997</v>
      </c>
      <c r="I13" s="61">
        <v>81.474000000000004</v>
      </c>
      <c r="J13" s="61">
        <v>81.474000000000004</v>
      </c>
      <c r="K13" s="61">
        <f>H13+I13+J13</f>
        <v>244.42189000000002</v>
      </c>
      <c r="L13" s="264"/>
    </row>
    <row r="14" spans="1:12" s="47" customFormat="1" ht="42.75" customHeight="1" x14ac:dyDescent="0.25">
      <c r="A14" s="261"/>
      <c r="B14" s="261"/>
      <c r="C14" s="260" t="s">
        <v>238</v>
      </c>
      <c r="D14" s="201">
        <v>281</v>
      </c>
      <c r="E14" s="52" t="s">
        <v>237</v>
      </c>
      <c r="F14" s="201">
        <v>1120081661</v>
      </c>
      <c r="G14" s="201">
        <v>121</v>
      </c>
      <c r="H14" s="61">
        <v>458.488</v>
      </c>
      <c r="I14" s="61">
        <v>458.488</v>
      </c>
      <c r="J14" s="61">
        <v>458.488</v>
      </c>
      <c r="K14" s="61">
        <f t="shared" ref="K14:K23" si="0">H14+I14+J14</f>
        <v>1375.4639999999999</v>
      </c>
      <c r="L14" s="244" t="s">
        <v>240</v>
      </c>
    </row>
    <row r="15" spans="1:12" s="47" customFormat="1" ht="52.5" customHeight="1" x14ac:dyDescent="0.25">
      <c r="A15" s="261"/>
      <c r="B15" s="261"/>
      <c r="C15" s="261"/>
      <c r="D15" s="201">
        <v>281</v>
      </c>
      <c r="E15" s="52" t="s">
        <v>237</v>
      </c>
      <c r="F15" s="201">
        <v>1120081661</v>
      </c>
      <c r="G15" s="201">
        <v>129</v>
      </c>
      <c r="H15" s="61">
        <v>138.464</v>
      </c>
      <c r="I15" s="61">
        <v>138.464</v>
      </c>
      <c r="J15" s="61">
        <v>138.464</v>
      </c>
      <c r="K15" s="61">
        <f t="shared" si="0"/>
        <v>415.392</v>
      </c>
      <c r="L15" s="252"/>
    </row>
    <row r="16" spans="1:12" s="47" customFormat="1" ht="51" customHeight="1" x14ac:dyDescent="0.25">
      <c r="A16" s="261"/>
      <c r="B16" s="261"/>
      <c r="C16" s="261"/>
      <c r="D16" s="201">
        <v>281</v>
      </c>
      <c r="E16" s="52" t="s">
        <v>237</v>
      </c>
      <c r="F16" s="201">
        <v>1120081663</v>
      </c>
      <c r="G16" s="201">
        <v>121</v>
      </c>
      <c r="H16" s="61">
        <v>35.524000000000001</v>
      </c>
      <c r="I16" s="61">
        <v>35.524000000000001</v>
      </c>
      <c r="J16" s="61">
        <v>35.524000000000001</v>
      </c>
      <c r="K16" s="61">
        <f t="shared" si="0"/>
        <v>106.572</v>
      </c>
      <c r="L16" s="244" t="s">
        <v>241</v>
      </c>
    </row>
    <row r="17" spans="1:18" s="47" customFormat="1" ht="42.75" customHeight="1" x14ac:dyDescent="0.25">
      <c r="A17" s="261"/>
      <c r="B17" s="261"/>
      <c r="C17" s="261"/>
      <c r="D17" s="201">
        <v>281</v>
      </c>
      <c r="E17" s="52" t="s">
        <v>237</v>
      </c>
      <c r="F17" s="201">
        <v>1120081663</v>
      </c>
      <c r="G17" s="201">
        <v>129</v>
      </c>
      <c r="H17" s="61">
        <v>10.728</v>
      </c>
      <c r="I17" s="61">
        <v>10.728</v>
      </c>
      <c r="J17" s="61">
        <v>10.728</v>
      </c>
      <c r="K17" s="61">
        <f t="shared" si="0"/>
        <v>32.183999999999997</v>
      </c>
      <c r="L17" s="252"/>
    </row>
    <row r="18" spans="1:18" s="47" customFormat="1" ht="48.75" customHeight="1" x14ac:dyDescent="0.25">
      <c r="A18" s="261"/>
      <c r="B18" s="261"/>
      <c r="C18" s="261"/>
      <c r="D18" s="201">
        <v>281</v>
      </c>
      <c r="E18" s="52" t="s">
        <v>237</v>
      </c>
      <c r="F18" s="201">
        <v>1120081664</v>
      </c>
      <c r="G18" s="201">
        <v>121</v>
      </c>
      <c r="H18" s="61">
        <v>21.315000000000001</v>
      </c>
      <c r="I18" s="61">
        <v>21.315000000000001</v>
      </c>
      <c r="J18" s="61">
        <v>21.315000000000001</v>
      </c>
      <c r="K18" s="61">
        <f t="shared" si="0"/>
        <v>63.945000000000007</v>
      </c>
      <c r="L18" s="244" t="s">
        <v>242</v>
      </c>
    </row>
    <row r="19" spans="1:18" s="47" customFormat="1" ht="45" customHeight="1" x14ac:dyDescent="0.25">
      <c r="A19" s="261"/>
      <c r="B19" s="261"/>
      <c r="C19" s="261"/>
      <c r="D19" s="201">
        <v>281</v>
      </c>
      <c r="E19" s="52" t="s">
        <v>237</v>
      </c>
      <c r="F19" s="201">
        <v>1120081664</v>
      </c>
      <c r="G19" s="201">
        <v>129</v>
      </c>
      <c r="H19" s="61">
        <v>6.4370000000000003</v>
      </c>
      <c r="I19" s="61">
        <v>6.4370000000000003</v>
      </c>
      <c r="J19" s="61">
        <v>6.4370000000000003</v>
      </c>
      <c r="K19" s="61">
        <f t="shared" si="0"/>
        <v>19.311</v>
      </c>
      <c r="L19" s="252"/>
    </row>
    <row r="20" spans="1:18" s="47" customFormat="1" ht="45.75" customHeight="1" x14ac:dyDescent="0.25">
      <c r="A20" s="261"/>
      <c r="B20" s="261"/>
      <c r="C20" s="261"/>
      <c r="D20" s="201">
        <v>281</v>
      </c>
      <c r="E20" s="52" t="s">
        <v>237</v>
      </c>
      <c r="F20" s="201">
        <v>1120081665</v>
      </c>
      <c r="G20" s="201">
        <v>121</v>
      </c>
      <c r="H20" s="61">
        <v>113.67700000000001</v>
      </c>
      <c r="I20" s="61">
        <v>113.67700000000001</v>
      </c>
      <c r="J20" s="61">
        <v>113.67700000000001</v>
      </c>
      <c r="K20" s="61">
        <f t="shared" si="0"/>
        <v>341.03100000000001</v>
      </c>
      <c r="L20" s="244" t="s">
        <v>243</v>
      </c>
    </row>
    <row r="21" spans="1:18" s="47" customFormat="1" ht="54.75" customHeight="1" x14ac:dyDescent="0.25">
      <c r="A21" s="261"/>
      <c r="B21" s="261"/>
      <c r="C21" s="261"/>
      <c r="D21" s="201">
        <v>281</v>
      </c>
      <c r="E21" s="52" t="s">
        <v>237</v>
      </c>
      <c r="F21" s="201">
        <v>1120081665</v>
      </c>
      <c r="G21" s="201">
        <v>129</v>
      </c>
      <c r="H21" s="61">
        <v>34.331000000000003</v>
      </c>
      <c r="I21" s="61">
        <v>34.331000000000003</v>
      </c>
      <c r="J21" s="61">
        <v>34.331000000000003</v>
      </c>
      <c r="K21" s="61">
        <f t="shared" si="0"/>
        <v>102.99300000000001</v>
      </c>
      <c r="L21" s="252"/>
    </row>
    <row r="22" spans="1:18" s="47" customFormat="1" ht="36" customHeight="1" x14ac:dyDescent="0.25">
      <c r="A22" s="261"/>
      <c r="B22" s="261"/>
      <c r="C22" s="261"/>
      <c r="D22" s="201">
        <v>281</v>
      </c>
      <c r="E22" s="52" t="s">
        <v>237</v>
      </c>
      <c r="F22" s="201">
        <v>1120081667</v>
      </c>
      <c r="G22" s="201">
        <v>121</v>
      </c>
      <c r="H22" s="61">
        <v>234.48599999999999</v>
      </c>
      <c r="I22" s="61">
        <v>234.48599999999999</v>
      </c>
      <c r="J22" s="61">
        <v>234.48599999999999</v>
      </c>
      <c r="K22" s="61">
        <f t="shared" si="0"/>
        <v>703.45799999999997</v>
      </c>
      <c r="L22" s="260" t="s">
        <v>244</v>
      </c>
    </row>
    <row r="23" spans="1:18" s="47" customFormat="1" ht="66.75" customHeight="1" x14ac:dyDescent="0.25">
      <c r="A23" s="261"/>
      <c r="B23" s="262"/>
      <c r="C23" s="261"/>
      <c r="D23" s="201">
        <v>281</v>
      </c>
      <c r="E23" s="52" t="s">
        <v>237</v>
      </c>
      <c r="F23" s="201">
        <v>1120081667</v>
      </c>
      <c r="G23" s="201">
        <v>129</v>
      </c>
      <c r="H23" s="61">
        <v>70.814999999999998</v>
      </c>
      <c r="I23" s="61">
        <v>70.814999999999998</v>
      </c>
      <c r="J23" s="61">
        <v>70.814999999999998</v>
      </c>
      <c r="K23" s="61">
        <f t="shared" si="0"/>
        <v>212.44499999999999</v>
      </c>
      <c r="L23" s="262"/>
    </row>
    <row r="24" spans="1:18" s="134" customFormat="1" ht="120.75" customHeight="1" x14ac:dyDescent="0.25">
      <c r="A24" s="148" t="s">
        <v>44</v>
      </c>
      <c r="B24" s="153" t="s">
        <v>230</v>
      </c>
      <c r="C24" s="262"/>
      <c r="D24" s="201">
        <v>281</v>
      </c>
      <c r="E24" s="154" t="s">
        <v>42</v>
      </c>
      <c r="F24" s="148">
        <v>1120083668</v>
      </c>
      <c r="G24" s="148">
        <v>814</v>
      </c>
      <c r="H24" s="61">
        <v>0</v>
      </c>
      <c r="I24" s="61">
        <v>0</v>
      </c>
      <c r="J24" s="61">
        <v>0</v>
      </c>
      <c r="K24" s="61">
        <f t="shared" ref="K24" si="1">H24+I24+J24</f>
        <v>0</v>
      </c>
      <c r="L24" s="155" t="s">
        <v>231</v>
      </c>
      <c r="M24" s="156"/>
      <c r="N24" s="156"/>
      <c r="O24" s="156"/>
      <c r="P24" s="156"/>
      <c r="Q24" s="156"/>
      <c r="R24" s="156"/>
    </row>
    <row r="25" spans="1:18" s="65" customFormat="1" x14ac:dyDescent="0.25">
      <c r="A25" s="62"/>
      <c r="B25" s="63" t="s">
        <v>58</v>
      </c>
      <c r="C25" s="62" t="s">
        <v>25</v>
      </c>
      <c r="D25" s="62" t="s">
        <v>25</v>
      </c>
      <c r="E25" s="62" t="s">
        <v>25</v>
      </c>
      <c r="F25" s="62" t="s">
        <v>25</v>
      </c>
      <c r="G25" s="62" t="s">
        <v>25</v>
      </c>
      <c r="H25" s="64">
        <f>SUM(H12:H24)</f>
        <v>1475.51989</v>
      </c>
      <c r="I25" s="64">
        <f t="shared" ref="I25:K25" si="2">SUM(I12:I24)</f>
        <v>1475.52</v>
      </c>
      <c r="J25" s="64">
        <f t="shared" si="2"/>
        <v>1475.52</v>
      </c>
      <c r="K25" s="64">
        <f t="shared" si="2"/>
        <v>4426.5598900000005</v>
      </c>
      <c r="L25" s="62" t="s">
        <v>25</v>
      </c>
    </row>
  </sheetData>
  <autoFilter ref="A7:L23">
    <filterColumn colId="3" showButton="0"/>
    <filterColumn colId="4" showButton="0"/>
    <filterColumn colId="5" showButton="0"/>
    <filterColumn colId="7" showButton="0"/>
    <filterColumn colId="8" hiddenButton="1" showButton="0"/>
    <filterColumn colId="9" hiddenButton="1" showButton="0"/>
  </autoFilter>
  <mergeCells count="21">
    <mergeCell ref="K1:L1"/>
    <mergeCell ref="A4:L4"/>
    <mergeCell ref="A5:L5"/>
    <mergeCell ref="A7:A8"/>
    <mergeCell ref="B7:B8"/>
    <mergeCell ref="C7:C8"/>
    <mergeCell ref="D7:G7"/>
    <mergeCell ref="L7:L8"/>
    <mergeCell ref="A12:A23"/>
    <mergeCell ref="A10:L10"/>
    <mergeCell ref="H7:K7"/>
    <mergeCell ref="A11:L11"/>
    <mergeCell ref="C12:C13"/>
    <mergeCell ref="C14:C24"/>
    <mergeCell ref="B12:B23"/>
    <mergeCell ref="L12:L13"/>
    <mergeCell ref="L14:L15"/>
    <mergeCell ref="L16:L17"/>
    <mergeCell ref="L18:L19"/>
    <mergeCell ref="L20:L21"/>
    <mergeCell ref="L22:L23"/>
  </mergeCells>
  <pageMargins left="0.78740157480314965" right="0.78740157480314965" top="1.1811023622047245" bottom="0.39370078740157483" header="0.31496062992125984" footer="0.31496062992125984"/>
  <pageSetup paperSize="9" scale="60" fitToHeight="0" orientation="landscape" r:id="rId1"/>
  <rowBreaks count="1" manualBreakCount="1">
    <brk id="17" max="1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12"/>
  <sheetViews>
    <sheetView view="pageBreakPreview" zoomScale="115" zoomScaleNormal="100" zoomScaleSheetLayoutView="115" workbookViewId="0">
      <selection activeCell="A11" sqref="A11:G11"/>
    </sheetView>
  </sheetViews>
  <sheetFormatPr defaultRowHeight="15.75" x14ac:dyDescent="0.25"/>
  <cols>
    <col min="1" max="1" width="5.375" style="16" customWidth="1"/>
    <col min="2" max="2" width="42.125" style="17" customWidth="1"/>
    <col min="3" max="3" width="11.5" style="16" customWidth="1"/>
    <col min="4" max="4" width="14.875" style="17" customWidth="1"/>
    <col min="5" max="7" width="12" style="17" customWidth="1"/>
    <col min="8" max="16384" width="9" style="17"/>
  </cols>
  <sheetData>
    <row r="1" spans="1:7" ht="57.75" customHeight="1" x14ac:dyDescent="0.25">
      <c r="E1" s="228"/>
      <c r="F1" s="228"/>
      <c r="G1" s="228"/>
    </row>
    <row r="2" spans="1:7" ht="18.75" x14ac:dyDescent="0.25">
      <c r="A2" s="18"/>
    </row>
    <row r="3" spans="1:7" ht="18.75" x14ac:dyDescent="0.25">
      <c r="A3" s="18"/>
    </row>
    <row r="4" spans="1:7" ht="18.75" x14ac:dyDescent="0.25">
      <c r="A4" s="230" t="s">
        <v>1</v>
      </c>
      <c r="B4" s="230"/>
      <c r="C4" s="230"/>
      <c r="D4" s="230"/>
      <c r="E4" s="230"/>
      <c r="F4" s="230"/>
      <c r="G4" s="230"/>
    </row>
    <row r="5" spans="1:7" ht="48" customHeight="1" x14ac:dyDescent="0.25">
      <c r="A5" s="232" t="s">
        <v>248</v>
      </c>
      <c r="B5" s="230"/>
      <c r="C5" s="230"/>
      <c r="D5" s="230"/>
      <c r="E5" s="230"/>
      <c r="F5" s="230"/>
      <c r="G5" s="230"/>
    </row>
    <row r="6" spans="1:7" ht="18.75" x14ac:dyDescent="0.25">
      <c r="A6" s="18"/>
    </row>
    <row r="7" spans="1:7" x14ac:dyDescent="0.25">
      <c r="A7" s="229" t="s">
        <v>13</v>
      </c>
      <c r="B7" s="229" t="s">
        <v>37</v>
      </c>
      <c r="C7" s="229" t="s">
        <v>2</v>
      </c>
      <c r="D7" s="229" t="s">
        <v>38</v>
      </c>
      <c r="E7" s="229"/>
      <c r="F7" s="229"/>
      <c r="G7" s="229"/>
    </row>
    <row r="8" spans="1:7" x14ac:dyDescent="0.25">
      <c r="A8" s="229"/>
      <c r="B8" s="229"/>
      <c r="C8" s="229"/>
      <c r="D8" s="229"/>
      <c r="E8" s="194" t="s">
        <v>194</v>
      </c>
      <c r="F8" s="194" t="s">
        <v>222</v>
      </c>
      <c r="G8" s="194" t="s">
        <v>224</v>
      </c>
    </row>
    <row r="9" spans="1:7" x14ac:dyDescent="0.25">
      <c r="A9" s="2">
        <v>1</v>
      </c>
      <c r="B9" s="2">
        <v>2</v>
      </c>
      <c r="C9" s="2">
        <v>3</v>
      </c>
      <c r="D9" s="2">
        <v>4</v>
      </c>
      <c r="E9" s="2">
        <v>5</v>
      </c>
      <c r="F9" s="195">
        <v>6</v>
      </c>
      <c r="G9" s="2">
        <v>7</v>
      </c>
    </row>
    <row r="10" spans="1:7" x14ac:dyDescent="0.25">
      <c r="A10" s="265" t="s">
        <v>249</v>
      </c>
      <c r="B10" s="265"/>
      <c r="C10" s="265"/>
      <c r="D10" s="265"/>
      <c r="E10" s="265"/>
      <c r="F10" s="265"/>
      <c r="G10" s="265"/>
    </row>
    <row r="11" spans="1:7" ht="32.25" customHeight="1" x14ac:dyDescent="0.25">
      <c r="A11" s="265" t="str">
        <f>'пр 2 к ПП3'!A11:L11</f>
        <v>Задача. 1. Повышение уровня пожарной безопасности, в жилом секторе населения проживающего на территории Туруханского муниципального округа</v>
      </c>
      <c r="B11" s="265"/>
      <c r="C11" s="265"/>
      <c r="D11" s="265"/>
      <c r="E11" s="265"/>
      <c r="F11" s="265"/>
      <c r="G11" s="265"/>
    </row>
    <row r="12" spans="1:7" s="45" customFormat="1" ht="66" customHeight="1" x14ac:dyDescent="0.25">
      <c r="A12" s="2" t="s">
        <v>3</v>
      </c>
      <c r="B12" s="44" t="s">
        <v>247</v>
      </c>
      <c r="C12" s="182" t="s">
        <v>203</v>
      </c>
      <c r="D12" s="182" t="s">
        <v>108</v>
      </c>
      <c r="E12" s="4" t="s">
        <v>221</v>
      </c>
      <c r="F12" s="4" t="s">
        <v>221</v>
      </c>
      <c r="G12" s="4" t="s">
        <v>221</v>
      </c>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6"/>
  <sheetViews>
    <sheetView view="pageBreakPreview" zoomScaleNormal="85" zoomScaleSheetLayoutView="100" workbookViewId="0">
      <selection activeCell="B12" sqref="B12"/>
    </sheetView>
  </sheetViews>
  <sheetFormatPr defaultRowHeight="18.75" outlineLevelRow="1"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bestFit="1" customWidth="1"/>
    <col min="9" max="10" width="13.75" style="50" customWidth="1"/>
    <col min="11" max="11" width="20" style="50" customWidth="1"/>
    <col min="12" max="12" width="24.5" style="50" customWidth="1"/>
    <col min="13" max="16384" width="9" style="50"/>
  </cols>
  <sheetData>
    <row r="1" spans="1:12" ht="70.5" customHeight="1" x14ac:dyDescent="0.25">
      <c r="H1" s="228" t="s">
        <v>253</v>
      </c>
      <c r="I1" s="228"/>
      <c r="J1" s="228"/>
      <c r="K1" s="228"/>
      <c r="L1" s="228"/>
    </row>
    <row r="4" spans="1:12" x14ac:dyDescent="0.25">
      <c r="A4" s="230" t="s">
        <v>1</v>
      </c>
      <c r="B4" s="230"/>
      <c r="C4" s="230"/>
      <c r="D4" s="230"/>
      <c r="E4" s="230"/>
      <c r="F4" s="230"/>
      <c r="G4" s="230"/>
      <c r="H4" s="230"/>
      <c r="I4" s="230"/>
      <c r="J4" s="230"/>
      <c r="K4" s="230"/>
      <c r="L4" s="230"/>
    </row>
    <row r="5" spans="1:12" x14ac:dyDescent="0.25">
      <c r="A5" s="230" t="s">
        <v>254</v>
      </c>
      <c r="B5" s="230"/>
      <c r="C5" s="230"/>
      <c r="D5" s="230"/>
      <c r="E5" s="230"/>
      <c r="F5" s="230"/>
      <c r="G5" s="230"/>
      <c r="H5" s="230"/>
      <c r="I5" s="230"/>
      <c r="J5" s="230"/>
      <c r="K5" s="230"/>
      <c r="L5" s="230"/>
    </row>
    <row r="7" spans="1:12" s="47" customFormat="1" ht="15.75" customHeight="1" x14ac:dyDescent="0.25">
      <c r="A7" s="229" t="s">
        <v>13</v>
      </c>
      <c r="B7" s="229" t="s">
        <v>39</v>
      </c>
      <c r="C7" s="229" t="s">
        <v>20</v>
      </c>
      <c r="D7" s="229" t="s">
        <v>18</v>
      </c>
      <c r="E7" s="229"/>
      <c r="F7" s="229"/>
      <c r="G7" s="229"/>
      <c r="H7" s="258"/>
      <c r="I7" s="258"/>
      <c r="J7" s="258"/>
      <c r="K7" s="259"/>
      <c r="L7" s="244" t="s">
        <v>40</v>
      </c>
    </row>
    <row r="8" spans="1:12" s="47" customFormat="1" ht="93" customHeight="1" x14ac:dyDescent="0.25">
      <c r="A8" s="229"/>
      <c r="B8" s="229"/>
      <c r="C8" s="229"/>
      <c r="D8" s="2" t="s">
        <v>20</v>
      </c>
      <c r="E8" s="2" t="s">
        <v>21</v>
      </c>
      <c r="F8" s="2" t="s">
        <v>22</v>
      </c>
      <c r="G8" s="2" t="s">
        <v>23</v>
      </c>
      <c r="H8" s="2">
        <v>2026</v>
      </c>
      <c r="I8" s="195">
        <v>2027</v>
      </c>
      <c r="J8" s="170">
        <v>2028</v>
      </c>
      <c r="K8" s="2" t="s">
        <v>41</v>
      </c>
      <c r="L8" s="252"/>
    </row>
    <row r="9" spans="1:12" s="47" customFormat="1" ht="15.75" x14ac:dyDescent="0.25">
      <c r="A9" s="2">
        <v>1</v>
      </c>
      <c r="B9" s="2">
        <v>2</v>
      </c>
      <c r="C9" s="2">
        <v>3</v>
      </c>
      <c r="D9" s="2">
        <v>4</v>
      </c>
      <c r="E9" s="2">
        <v>5</v>
      </c>
      <c r="F9" s="2">
        <v>6</v>
      </c>
      <c r="G9" s="2">
        <v>7</v>
      </c>
      <c r="H9" s="118">
        <v>8</v>
      </c>
      <c r="I9" s="195">
        <v>9</v>
      </c>
      <c r="J9" s="170">
        <v>10</v>
      </c>
      <c r="K9" s="118">
        <v>11</v>
      </c>
      <c r="L9" s="118">
        <v>12</v>
      </c>
    </row>
    <row r="10" spans="1:12" s="60" customFormat="1" ht="25.5" customHeight="1" x14ac:dyDescent="0.25">
      <c r="A10" s="266" t="s">
        <v>250</v>
      </c>
      <c r="B10" s="267"/>
      <c r="C10" s="267"/>
      <c r="D10" s="267"/>
      <c r="E10" s="267"/>
      <c r="F10" s="267"/>
      <c r="G10" s="267"/>
      <c r="H10" s="267"/>
      <c r="I10" s="267"/>
      <c r="J10" s="267"/>
      <c r="K10" s="267"/>
      <c r="L10" s="268"/>
    </row>
    <row r="11" spans="1:12" s="60" customFormat="1" ht="15.75" x14ac:dyDescent="0.25">
      <c r="A11" s="266" t="s">
        <v>251</v>
      </c>
      <c r="B11" s="267"/>
      <c r="C11" s="267"/>
      <c r="D11" s="267"/>
      <c r="E11" s="267"/>
      <c r="F11" s="267"/>
      <c r="G11" s="267"/>
      <c r="H11" s="267"/>
      <c r="I11" s="267"/>
      <c r="J11" s="267"/>
      <c r="K11" s="267"/>
      <c r="L11" s="268"/>
    </row>
    <row r="12" spans="1:12" s="71" customFormat="1" ht="94.5" outlineLevel="1" x14ac:dyDescent="0.25">
      <c r="A12" s="2" t="s">
        <v>3</v>
      </c>
      <c r="B12" s="66" t="s">
        <v>247</v>
      </c>
      <c r="C12" s="67" t="s">
        <v>236</v>
      </c>
      <c r="D12" s="68">
        <v>282</v>
      </c>
      <c r="E12" s="69" t="s">
        <v>42</v>
      </c>
      <c r="F12" s="69" t="s">
        <v>95</v>
      </c>
      <c r="G12" s="68">
        <v>244</v>
      </c>
      <c r="H12" s="3">
        <v>400</v>
      </c>
      <c r="I12" s="3">
        <v>400</v>
      </c>
      <c r="J12" s="3">
        <v>400</v>
      </c>
      <c r="K12" s="70">
        <f>H12+I12+J12</f>
        <v>1200</v>
      </c>
      <c r="L12" s="142" t="s">
        <v>252</v>
      </c>
    </row>
    <row r="13" spans="1:12" s="73" customFormat="1" x14ac:dyDescent="0.25">
      <c r="A13" s="62"/>
      <c r="B13" s="63" t="s">
        <v>58</v>
      </c>
      <c r="C13" s="62" t="s">
        <v>25</v>
      </c>
      <c r="D13" s="62" t="s">
        <v>25</v>
      </c>
      <c r="E13" s="62" t="s">
        <v>25</v>
      </c>
      <c r="F13" s="62" t="s">
        <v>25</v>
      </c>
      <c r="G13" s="62" t="s">
        <v>25</v>
      </c>
      <c r="H13" s="72">
        <f>SUM(H12)</f>
        <v>400</v>
      </c>
      <c r="I13" s="72">
        <f>I12</f>
        <v>400</v>
      </c>
      <c r="J13" s="72">
        <f>J12</f>
        <v>400</v>
      </c>
      <c r="K13" s="72">
        <f>K12</f>
        <v>1200</v>
      </c>
      <c r="L13" s="143"/>
    </row>
    <row r="15" spans="1:12" x14ac:dyDescent="0.25">
      <c r="H15" s="58">
        <f t="shared" ref="H15:K16" si="0">H12/1000</f>
        <v>0.4</v>
      </c>
      <c r="I15" s="58"/>
      <c r="J15" s="58"/>
      <c r="K15" s="58">
        <f t="shared" si="0"/>
        <v>1.2</v>
      </c>
    </row>
    <row r="16" spans="1:12" x14ac:dyDescent="0.25">
      <c r="H16" s="58">
        <f t="shared" si="0"/>
        <v>0.4</v>
      </c>
      <c r="I16" s="58"/>
      <c r="J16" s="58"/>
      <c r="K16" s="58">
        <f t="shared" si="0"/>
        <v>1.2</v>
      </c>
    </row>
  </sheetData>
  <autoFilter ref="A7:L11">
    <filterColumn colId="3" showButton="0"/>
    <filterColumn colId="4" showButton="0"/>
    <filterColumn colId="5" showButton="0"/>
    <filterColumn colId="7" showButton="0"/>
    <filterColumn colId="8" hiddenButton="1" showButton="0"/>
    <filterColumn colId="9" hiddenButton="1" showButton="0"/>
  </autoFilter>
  <mergeCells count="11">
    <mergeCell ref="H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0"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opLeftCell="A7" zoomScaleNormal="100" workbookViewId="0">
      <selection activeCell="B20" sqref="B20"/>
    </sheetView>
  </sheetViews>
  <sheetFormatPr defaultRowHeight="15.75" x14ac:dyDescent="0.25"/>
  <cols>
    <col min="1" max="1" width="8.25" style="16" customWidth="1"/>
    <col min="2" max="2" width="57.375" style="17" customWidth="1"/>
    <col min="3" max="3" width="11.5" style="16" customWidth="1"/>
    <col min="4" max="4" width="14.875" style="17" customWidth="1"/>
    <col min="5" max="7" width="12" style="17" customWidth="1"/>
    <col min="8" max="16384" width="9" style="17"/>
  </cols>
  <sheetData>
    <row r="1" spans="1:7" ht="80.25" customHeight="1" x14ac:dyDescent="0.25">
      <c r="E1" s="228"/>
      <c r="F1" s="228"/>
      <c r="G1" s="228"/>
    </row>
    <row r="2" spans="1:7" ht="18.75" x14ac:dyDescent="0.25">
      <c r="A2" s="18"/>
    </row>
    <row r="3" spans="1:7" ht="18.75" x14ac:dyDescent="0.25">
      <c r="A3" s="18"/>
    </row>
    <row r="4" spans="1:7" ht="18.75" x14ac:dyDescent="0.25">
      <c r="A4" s="230" t="s">
        <v>1</v>
      </c>
      <c r="B4" s="230"/>
      <c r="C4" s="230"/>
      <c r="D4" s="230"/>
      <c r="E4" s="230"/>
      <c r="F4" s="230"/>
      <c r="G4" s="230"/>
    </row>
    <row r="5" spans="1:7" ht="48" customHeight="1" x14ac:dyDescent="0.25">
      <c r="A5" s="232" t="s">
        <v>110</v>
      </c>
      <c r="B5" s="232"/>
      <c r="C5" s="232"/>
      <c r="D5" s="232"/>
      <c r="E5" s="232"/>
      <c r="F5" s="232"/>
      <c r="G5" s="232"/>
    </row>
    <row r="6" spans="1:7" ht="18.75" x14ac:dyDescent="0.25">
      <c r="A6" s="18"/>
    </row>
    <row r="7" spans="1:7" x14ac:dyDescent="0.25">
      <c r="A7" s="229" t="s">
        <v>13</v>
      </c>
      <c r="B7" s="229" t="s">
        <v>37</v>
      </c>
      <c r="C7" s="229" t="s">
        <v>2</v>
      </c>
      <c r="D7" s="229" t="s">
        <v>38</v>
      </c>
      <c r="E7" s="229"/>
      <c r="F7" s="229"/>
      <c r="G7" s="229"/>
    </row>
    <row r="8" spans="1:7" x14ac:dyDescent="0.25">
      <c r="A8" s="229"/>
      <c r="B8" s="229"/>
      <c r="C8" s="229"/>
      <c r="D8" s="229"/>
      <c r="E8" s="194" t="s">
        <v>194</v>
      </c>
      <c r="F8" s="194" t="s">
        <v>222</v>
      </c>
      <c r="G8" s="194" t="s">
        <v>224</v>
      </c>
    </row>
    <row r="9" spans="1:7" x14ac:dyDescent="0.25">
      <c r="A9" s="2">
        <v>1</v>
      </c>
      <c r="B9" s="2">
        <v>2</v>
      </c>
      <c r="C9" s="2">
        <v>3</v>
      </c>
      <c r="D9" s="2">
        <v>4</v>
      </c>
      <c r="E9" s="2">
        <v>5</v>
      </c>
      <c r="F9" s="195">
        <v>6</v>
      </c>
      <c r="G9" s="2">
        <v>7</v>
      </c>
    </row>
    <row r="10" spans="1:7" ht="67.5" customHeight="1" x14ac:dyDescent="0.25">
      <c r="A10" s="265"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муниципального округа; Организация деятельности управления, направленной на обеспечение комфортной среды проживания на территории Туруханского муниципального округа</v>
      </c>
      <c r="B10" s="265"/>
      <c r="C10" s="265"/>
      <c r="D10" s="265"/>
      <c r="E10" s="265"/>
      <c r="F10" s="265"/>
      <c r="G10" s="265"/>
    </row>
    <row r="11" spans="1:7" ht="61.5" customHeight="1" x14ac:dyDescent="0.25">
      <c r="A11" s="265"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65"/>
      <c r="C11" s="265"/>
      <c r="D11" s="265"/>
      <c r="E11" s="265"/>
      <c r="F11" s="265"/>
      <c r="G11" s="265"/>
    </row>
    <row r="12" spans="1:7" s="47" customFormat="1" ht="66.75" customHeight="1" x14ac:dyDescent="0.25">
      <c r="A12" s="46"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82" t="s">
        <v>204</v>
      </c>
      <c r="D12" s="2" t="s">
        <v>43</v>
      </c>
      <c r="E12" s="5">
        <v>1</v>
      </c>
      <c r="F12" s="175">
        <v>1</v>
      </c>
      <c r="G12" s="175">
        <v>1</v>
      </c>
    </row>
    <row r="13" spans="1:7" s="47" customFormat="1" ht="69.75" customHeight="1" x14ac:dyDescent="0.25">
      <c r="A13" s="46" t="s">
        <v>44</v>
      </c>
      <c r="B13" s="10" t="s">
        <v>80</v>
      </c>
      <c r="C13" s="2" t="s">
        <v>96</v>
      </c>
      <c r="D13" s="2" t="s">
        <v>43</v>
      </c>
      <c r="E13" s="5">
        <v>116</v>
      </c>
      <c r="F13" s="175">
        <v>116</v>
      </c>
      <c r="G13" s="175">
        <v>116</v>
      </c>
    </row>
    <row r="14" spans="1:7" s="47" customFormat="1" ht="63" x14ac:dyDescent="0.25">
      <c r="A14" s="46" t="s">
        <v>46</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109</v>
      </c>
      <c r="D14" s="2" t="s">
        <v>43</v>
      </c>
      <c r="E14" s="11">
        <v>176</v>
      </c>
      <c r="F14" s="176">
        <v>176</v>
      </c>
      <c r="G14" s="176">
        <v>176</v>
      </c>
    </row>
    <row r="15" spans="1:7" s="47" customFormat="1" ht="63" x14ac:dyDescent="0.25">
      <c r="A15" s="46" t="s">
        <v>47</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96</v>
      </c>
      <c r="D15" s="2" t="s">
        <v>43</v>
      </c>
      <c r="E15" s="5">
        <v>33</v>
      </c>
      <c r="F15" s="175">
        <v>33</v>
      </c>
      <c r="G15" s="175">
        <v>33</v>
      </c>
    </row>
    <row r="16" spans="1:7" s="47" customFormat="1" ht="63" x14ac:dyDescent="0.25">
      <c r="A16" s="46" t="s">
        <v>112</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96</v>
      </c>
      <c r="D16" s="2" t="s">
        <v>43</v>
      </c>
      <c r="E16" s="5">
        <v>101</v>
      </c>
      <c r="F16" s="175">
        <v>101</v>
      </c>
      <c r="G16" s="175">
        <v>101</v>
      </c>
    </row>
    <row r="17" spans="1:7" s="47" customFormat="1" ht="63" x14ac:dyDescent="0.25">
      <c r="A17" s="46" t="s">
        <v>113</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97</v>
      </c>
      <c r="D17" s="2" t="s">
        <v>43</v>
      </c>
      <c r="E17" s="5">
        <v>807</v>
      </c>
      <c r="F17" s="175">
        <v>807</v>
      </c>
      <c r="G17" s="175">
        <v>807</v>
      </c>
    </row>
    <row r="18" spans="1:7" s="47" customFormat="1" ht="63" x14ac:dyDescent="0.25">
      <c r="A18" s="2" t="s">
        <v>114</v>
      </c>
      <c r="B18" s="9" t="str">
        <f>'пр 2 к ПП4'!B35</f>
        <v>Предоставление товарно-материальных ценностей лицам из числа коренных малочисленных народов Севера</v>
      </c>
      <c r="C18" s="2" t="s">
        <v>96</v>
      </c>
      <c r="D18" s="2" t="s">
        <v>43</v>
      </c>
      <c r="E18" s="5">
        <v>85</v>
      </c>
      <c r="F18" s="175">
        <v>85</v>
      </c>
      <c r="G18" s="175">
        <v>85</v>
      </c>
    </row>
    <row r="19" spans="1:7" s="47" customFormat="1" ht="141.75" x14ac:dyDescent="0.25">
      <c r="A19" s="2" t="s">
        <v>115</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96</v>
      </c>
      <c r="D19" s="2" t="s">
        <v>43</v>
      </c>
      <c r="E19" s="48">
        <v>18</v>
      </c>
      <c r="F19" s="177">
        <v>18</v>
      </c>
      <c r="G19" s="177">
        <v>18</v>
      </c>
    </row>
    <row r="20" spans="1:7" s="47" customFormat="1" ht="63" x14ac:dyDescent="0.25">
      <c r="A20" s="2" t="s">
        <v>116</v>
      </c>
      <c r="B20" s="9" t="str">
        <f>'пр 2 к ПП4'!B38</f>
        <v>Организация и проведение праздников  День рыбака, День реки в Туруханском районе.</v>
      </c>
      <c r="C20" s="182" t="s">
        <v>204</v>
      </c>
      <c r="D20" s="2" t="s">
        <v>43</v>
      </c>
      <c r="E20" s="5">
        <v>1</v>
      </c>
      <c r="F20" s="175">
        <v>1</v>
      </c>
      <c r="G20" s="175">
        <v>1</v>
      </c>
    </row>
    <row r="21" spans="1:7" s="47" customFormat="1" ht="94.5" x14ac:dyDescent="0.25">
      <c r="A21" s="2" t="s">
        <v>117</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182" t="s">
        <v>205</v>
      </c>
      <c r="D21" s="2" t="s">
        <v>43</v>
      </c>
      <c r="E21" s="49">
        <v>15</v>
      </c>
      <c r="F21" s="178">
        <v>15</v>
      </c>
      <c r="G21" s="178">
        <v>15</v>
      </c>
    </row>
    <row r="22" spans="1:7" x14ac:dyDescent="0.25">
      <c r="F22" s="179"/>
      <c r="G22" s="179"/>
    </row>
    <row r="23" spans="1:7" x14ac:dyDescent="0.25">
      <c r="F23" s="179"/>
      <c r="G23" s="179"/>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56"/>
  <sheetViews>
    <sheetView view="pageBreakPreview" topLeftCell="C40" zoomScaleNormal="100" zoomScaleSheetLayoutView="100" workbookViewId="0">
      <selection activeCell="H50" sqref="H50:K50"/>
    </sheetView>
  </sheetViews>
  <sheetFormatPr defaultRowHeight="18.75" x14ac:dyDescent="0.25"/>
  <cols>
    <col min="1" max="1" width="5.625" style="50" customWidth="1"/>
    <col min="2" max="2" width="66.25" style="50" customWidth="1"/>
    <col min="3" max="3" width="27" style="50" customWidth="1"/>
    <col min="4" max="5" width="7.375" style="50" customWidth="1"/>
    <col min="6" max="6" width="17.75" style="50" customWidth="1"/>
    <col min="7" max="7" width="5.75" style="50" customWidth="1"/>
    <col min="8" max="8" width="15.5" style="50" bestFit="1" customWidth="1"/>
    <col min="9" max="10" width="15.5" style="50" customWidth="1"/>
    <col min="11" max="11" width="16.125" style="50" customWidth="1"/>
    <col min="12" max="12" width="30.875" style="90" customWidth="1"/>
    <col min="13" max="13" width="30.875" style="90" hidden="1" customWidth="1"/>
    <col min="14" max="16384" width="9" style="50"/>
  </cols>
  <sheetData>
    <row r="1" spans="1:13" ht="84" customHeight="1" x14ac:dyDescent="0.25">
      <c r="A1" s="74"/>
      <c r="B1" s="74" t="s">
        <v>126</v>
      </c>
      <c r="C1" s="74"/>
      <c r="D1" s="74"/>
      <c r="E1" s="74"/>
      <c r="F1" s="74" t="s">
        <v>127</v>
      </c>
      <c r="G1" s="74"/>
      <c r="H1" s="74"/>
      <c r="I1" s="74"/>
      <c r="J1" s="74"/>
      <c r="K1" s="286" t="s">
        <v>122</v>
      </c>
      <c r="L1" s="286"/>
      <c r="M1" s="50"/>
    </row>
    <row r="2" spans="1:13" x14ac:dyDescent="0.25">
      <c r="A2" s="75"/>
      <c r="B2" s="74"/>
      <c r="C2" s="74"/>
      <c r="D2" s="74"/>
      <c r="E2" s="74"/>
      <c r="F2" s="74"/>
      <c r="G2" s="74"/>
      <c r="H2" s="74"/>
      <c r="I2" s="74"/>
      <c r="J2" s="74"/>
      <c r="K2" s="74"/>
      <c r="L2" s="74"/>
      <c r="M2" s="74"/>
    </row>
    <row r="3" spans="1:13" x14ac:dyDescent="0.25">
      <c r="A3" s="287" t="s">
        <v>1</v>
      </c>
      <c r="B3" s="287"/>
      <c r="C3" s="287"/>
      <c r="D3" s="287"/>
      <c r="E3" s="287"/>
      <c r="F3" s="287"/>
      <c r="G3" s="287"/>
      <c r="H3" s="287"/>
      <c r="I3" s="287"/>
      <c r="J3" s="287"/>
      <c r="K3" s="287"/>
      <c r="L3" s="287"/>
      <c r="M3" s="50"/>
    </row>
    <row r="4" spans="1:13" x14ac:dyDescent="0.25">
      <c r="A4" s="287" t="s">
        <v>75</v>
      </c>
      <c r="B4" s="287"/>
      <c r="C4" s="287"/>
      <c r="D4" s="287"/>
      <c r="E4" s="287"/>
      <c r="F4" s="287"/>
      <c r="G4" s="287"/>
      <c r="H4" s="287"/>
      <c r="I4" s="287"/>
      <c r="J4" s="287"/>
      <c r="K4" s="287"/>
      <c r="L4" s="287"/>
      <c r="M4" s="50"/>
    </row>
    <row r="5" spans="1:13" x14ac:dyDescent="0.25">
      <c r="A5" s="76"/>
      <c r="L5" s="73"/>
      <c r="M5" s="73"/>
    </row>
    <row r="6" spans="1:13" s="47" customFormat="1" ht="15.75" customHeight="1" x14ac:dyDescent="0.25">
      <c r="A6" s="229" t="s">
        <v>13</v>
      </c>
      <c r="B6" s="229" t="s">
        <v>39</v>
      </c>
      <c r="C6" s="229" t="s">
        <v>20</v>
      </c>
      <c r="D6" s="229" t="s">
        <v>18</v>
      </c>
      <c r="E6" s="229"/>
      <c r="F6" s="229"/>
      <c r="G6" s="229"/>
      <c r="H6" s="258"/>
      <c r="I6" s="258"/>
      <c r="J6" s="258"/>
      <c r="K6" s="259"/>
      <c r="L6" s="262" t="s">
        <v>40</v>
      </c>
      <c r="M6" s="262" t="s">
        <v>206</v>
      </c>
    </row>
    <row r="7" spans="1:13" s="47" customFormat="1" ht="78.75" x14ac:dyDescent="0.25">
      <c r="A7" s="229"/>
      <c r="B7" s="229"/>
      <c r="C7" s="229"/>
      <c r="D7" s="2" t="s">
        <v>20</v>
      </c>
      <c r="E7" s="2" t="s">
        <v>21</v>
      </c>
      <c r="F7" s="2" t="s">
        <v>22</v>
      </c>
      <c r="G7" s="2" t="s">
        <v>23</v>
      </c>
      <c r="H7" s="2">
        <v>2026</v>
      </c>
      <c r="I7" s="195">
        <v>2027</v>
      </c>
      <c r="J7" s="170">
        <v>2028</v>
      </c>
      <c r="K7" s="2" t="s">
        <v>41</v>
      </c>
      <c r="L7" s="229"/>
      <c r="M7" s="229"/>
    </row>
    <row r="8" spans="1:13" s="47" customFormat="1" ht="15.75" x14ac:dyDescent="0.25">
      <c r="A8" s="2">
        <v>1</v>
      </c>
      <c r="B8" s="2">
        <v>2</v>
      </c>
      <c r="C8" s="2">
        <v>3</v>
      </c>
      <c r="D8" s="2">
        <v>4</v>
      </c>
      <c r="E8" s="2">
        <v>5</v>
      </c>
      <c r="F8" s="2">
        <v>6</v>
      </c>
      <c r="G8" s="2">
        <v>7</v>
      </c>
      <c r="H8" s="120">
        <v>8</v>
      </c>
      <c r="I8" s="195">
        <v>9</v>
      </c>
      <c r="J8" s="170">
        <v>10</v>
      </c>
      <c r="K8" s="120">
        <v>11</v>
      </c>
      <c r="L8" s="120">
        <v>15</v>
      </c>
      <c r="M8" s="182">
        <v>14</v>
      </c>
    </row>
    <row r="9" spans="1:13" s="60" customFormat="1" ht="15.75" x14ac:dyDescent="0.25">
      <c r="A9" s="283" t="s">
        <v>268</v>
      </c>
      <c r="B9" s="284"/>
      <c r="C9" s="284"/>
      <c r="D9" s="284"/>
      <c r="E9" s="284"/>
      <c r="F9" s="284"/>
      <c r="G9" s="284"/>
      <c r="H9" s="284"/>
      <c r="I9" s="284"/>
      <c r="J9" s="284"/>
      <c r="K9" s="284"/>
      <c r="L9" s="285"/>
      <c r="M9" s="47"/>
    </row>
    <row r="10" spans="1:13" s="60" customFormat="1" ht="15.75" x14ac:dyDescent="0.25">
      <c r="A10" s="283" t="s">
        <v>93</v>
      </c>
      <c r="B10" s="284"/>
      <c r="C10" s="284"/>
      <c r="D10" s="284"/>
      <c r="E10" s="284"/>
      <c r="F10" s="284"/>
      <c r="G10" s="284"/>
      <c r="H10" s="284"/>
      <c r="I10" s="284"/>
      <c r="J10" s="284"/>
      <c r="K10" s="284"/>
      <c r="L10" s="285"/>
    </row>
    <row r="11" spans="1:13" s="71" customFormat="1" ht="47.25" customHeight="1" x14ac:dyDescent="0.25">
      <c r="A11" s="77" t="s">
        <v>3</v>
      </c>
      <c r="B11" s="78" t="s">
        <v>76</v>
      </c>
      <c r="C11" s="269" t="s">
        <v>236</v>
      </c>
      <c r="D11" s="260">
        <v>282</v>
      </c>
      <c r="E11" s="80" t="s">
        <v>77</v>
      </c>
      <c r="F11" s="13">
        <v>1140080460</v>
      </c>
      <c r="G11" s="79">
        <v>121</v>
      </c>
      <c r="H11" s="110">
        <v>32014.384999999998</v>
      </c>
      <c r="I11" s="110">
        <v>32014.384999999998</v>
      </c>
      <c r="J11" s="110">
        <v>32014.384999999998</v>
      </c>
      <c r="K11" s="126">
        <f>H11+I11+J11</f>
        <v>96043.154999999999</v>
      </c>
      <c r="L11" s="279" t="s">
        <v>94</v>
      </c>
      <c r="M11" s="279" t="s">
        <v>94</v>
      </c>
    </row>
    <row r="12" spans="1:13" s="71" customFormat="1" ht="47.25" customHeight="1" x14ac:dyDescent="0.25">
      <c r="A12" s="77" t="s">
        <v>44</v>
      </c>
      <c r="B12" s="78" t="s">
        <v>76</v>
      </c>
      <c r="C12" s="270"/>
      <c r="D12" s="261"/>
      <c r="E12" s="80" t="s">
        <v>77</v>
      </c>
      <c r="F12" s="13">
        <v>1140080460</v>
      </c>
      <c r="G12" s="79">
        <v>122</v>
      </c>
      <c r="H12" s="82">
        <v>1570.104</v>
      </c>
      <c r="I12" s="82">
        <v>1570.104</v>
      </c>
      <c r="J12" s="82">
        <v>1570.104</v>
      </c>
      <c r="K12" s="126">
        <f t="shared" ref="K12:K49" si="0">H12+I12+J12</f>
        <v>4710.3119999999999</v>
      </c>
      <c r="L12" s="280"/>
      <c r="M12" s="280"/>
    </row>
    <row r="13" spans="1:13" s="71" customFormat="1" ht="47.25" customHeight="1" x14ac:dyDescent="0.25">
      <c r="A13" s="77" t="s">
        <v>46</v>
      </c>
      <c r="B13" s="78" t="s">
        <v>76</v>
      </c>
      <c r="C13" s="270"/>
      <c r="D13" s="261"/>
      <c r="E13" s="80" t="s">
        <v>77</v>
      </c>
      <c r="F13" s="13">
        <v>1140080460</v>
      </c>
      <c r="G13" s="79">
        <v>129</v>
      </c>
      <c r="H13" s="82">
        <v>9668.3439999999991</v>
      </c>
      <c r="I13" s="82">
        <v>9668.3439999999991</v>
      </c>
      <c r="J13" s="82">
        <v>9668.3439999999991</v>
      </c>
      <c r="K13" s="126">
        <f t="shared" si="0"/>
        <v>29005.031999999999</v>
      </c>
      <c r="L13" s="280"/>
      <c r="M13" s="280"/>
    </row>
    <row r="14" spans="1:13" s="71" customFormat="1" ht="47.25" customHeight="1" x14ac:dyDescent="0.25">
      <c r="A14" s="77" t="s">
        <v>47</v>
      </c>
      <c r="B14" s="78" t="s">
        <v>76</v>
      </c>
      <c r="C14" s="270"/>
      <c r="D14" s="261"/>
      <c r="E14" s="80" t="s">
        <v>77</v>
      </c>
      <c r="F14" s="13">
        <v>1140080460</v>
      </c>
      <c r="G14" s="79">
        <v>244</v>
      </c>
      <c r="H14" s="82">
        <v>17946.291000000001</v>
      </c>
      <c r="I14" s="82">
        <v>9575.4689999999991</v>
      </c>
      <c r="J14" s="82">
        <v>9575.4689999999991</v>
      </c>
      <c r="K14" s="126">
        <f t="shared" si="0"/>
        <v>37097.228999999999</v>
      </c>
      <c r="L14" s="280"/>
      <c r="M14" s="280"/>
    </row>
    <row r="15" spans="1:13" s="71" customFormat="1" ht="47.25" customHeight="1" x14ac:dyDescent="0.25">
      <c r="A15" s="77" t="s">
        <v>112</v>
      </c>
      <c r="B15" s="78" t="s">
        <v>76</v>
      </c>
      <c r="C15" s="270"/>
      <c r="D15" s="261"/>
      <c r="E15" s="80" t="s">
        <v>77</v>
      </c>
      <c r="F15" s="13">
        <v>1140080460</v>
      </c>
      <c r="G15" s="128">
        <v>247</v>
      </c>
      <c r="H15" s="82">
        <v>10009.031000000001</v>
      </c>
      <c r="I15" s="82">
        <v>10009.031000000001</v>
      </c>
      <c r="J15" s="82">
        <v>10009.031000000001</v>
      </c>
      <c r="K15" s="126">
        <f t="shared" si="0"/>
        <v>30027.093000000001</v>
      </c>
      <c r="L15" s="280"/>
      <c r="M15" s="280"/>
    </row>
    <row r="16" spans="1:13" s="71" customFormat="1" ht="47.25" customHeight="1" x14ac:dyDescent="0.25">
      <c r="A16" s="77" t="s">
        <v>113</v>
      </c>
      <c r="B16" s="101" t="s">
        <v>76</v>
      </c>
      <c r="C16" s="270"/>
      <c r="D16" s="261"/>
      <c r="E16" s="102" t="s">
        <v>77</v>
      </c>
      <c r="F16" s="103">
        <v>1140080460</v>
      </c>
      <c r="G16" s="168">
        <v>323</v>
      </c>
      <c r="H16" s="124">
        <v>0</v>
      </c>
      <c r="I16" s="173">
        <v>0</v>
      </c>
      <c r="J16" s="173">
        <v>0</v>
      </c>
      <c r="K16" s="126">
        <f t="shared" si="0"/>
        <v>0</v>
      </c>
      <c r="L16" s="280"/>
      <c r="M16" s="280"/>
    </row>
    <row r="17" spans="1:18" s="71" customFormat="1" ht="47.25" customHeight="1" x14ac:dyDescent="0.25">
      <c r="A17" s="77" t="s">
        <v>114</v>
      </c>
      <c r="B17" s="101" t="s">
        <v>76</v>
      </c>
      <c r="C17" s="270"/>
      <c r="D17" s="261"/>
      <c r="E17" s="102" t="s">
        <v>77</v>
      </c>
      <c r="F17" s="103">
        <v>1140080460</v>
      </c>
      <c r="G17" s="184">
        <v>831</v>
      </c>
      <c r="H17" s="124">
        <v>0</v>
      </c>
      <c r="I17" s="173">
        <v>0</v>
      </c>
      <c r="J17" s="173">
        <v>0</v>
      </c>
      <c r="K17" s="126">
        <f t="shared" si="0"/>
        <v>0</v>
      </c>
      <c r="L17" s="280"/>
      <c r="M17" s="280"/>
    </row>
    <row r="18" spans="1:18" s="71" customFormat="1" ht="47.25" customHeight="1" x14ac:dyDescent="0.25">
      <c r="A18" s="77" t="s">
        <v>115</v>
      </c>
      <c r="B18" s="101" t="s">
        <v>76</v>
      </c>
      <c r="C18" s="270"/>
      <c r="D18" s="261"/>
      <c r="E18" s="102" t="s">
        <v>77</v>
      </c>
      <c r="F18" s="103">
        <v>1140080460</v>
      </c>
      <c r="G18" s="31">
        <v>852</v>
      </c>
      <c r="H18" s="124">
        <v>5</v>
      </c>
      <c r="I18" s="124">
        <v>5</v>
      </c>
      <c r="J18" s="124">
        <v>5</v>
      </c>
      <c r="K18" s="126">
        <f t="shared" si="0"/>
        <v>15</v>
      </c>
      <c r="L18" s="280"/>
      <c r="M18" s="280"/>
    </row>
    <row r="19" spans="1:18" s="71" customFormat="1" ht="47.25" customHeight="1" x14ac:dyDescent="0.25">
      <c r="A19" s="77" t="s">
        <v>116</v>
      </c>
      <c r="B19" s="101" t="s">
        <v>76</v>
      </c>
      <c r="C19" s="270"/>
      <c r="D19" s="261"/>
      <c r="E19" s="102" t="s">
        <v>77</v>
      </c>
      <c r="F19" s="103">
        <v>1140080460</v>
      </c>
      <c r="G19" s="31">
        <v>853</v>
      </c>
      <c r="H19" s="104">
        <v>10</v>
      </c>
      <c r="I19" s="104">
        <v>10</v>
      </c>
      <c r="J19" s="104">
        <v>10</v>
      </c>
      <c r="K19" s="126">
        <f t="shared" si="0"/>
        <v>30</v>
      </c>
      <c r="L19" s="280"/>
      <c r="M19" s="280"/>
    </row>
    <row r="20" spans="1:18" s="99" customFormat="1" ht="63" x14ac:dyDescent="0.25">
      <c r="A20" s="77" t="s">
        <v>117</v>
      </c>
      <c r="B20" s="83" t="s">
        <v>79</v>
      </c>
      <c r="C20" s="270"/>
      <c r="D20" s="261"/>
      <c r="E20" s="80" t="s">
        <v>42</v>
      </c>
      <c r="F20" s="13">
        <v>1140075410</v>
      </c>
      <c r="G20" s="95">
        <v>121</v>
      </c>
      <c r="H20" s="82">
        <v>4513.6710000000003</v>
      </c>
      <c r="I20" s="82">
        <v>4352.3810000000003</v>
      </c>
      <c r="J20" s="82">
        <v>4513.6710000000003</v>
      </c>
      <c r="K20" s="126">
        <f t="shared" si="0"/>
        <v>13379.723</v>
      </c>
      <c r="L20" s="280"/>
      <c r="M20" s="280"/>
    </row>
    <row r="21" spans="1:18" s="99" customFormat="1" ht="63" x14ac:dyDescent="0.25">
      <c r="A21" s="77" t="s">
        <v>130</v>
      </c>
      <c r="B21" s="83" t="s">
        <v>79</v>
      </c>
      <c r="C21" s="270"/>
      <c r="D21" s="261"/>
      <c r="E21" s="80" t="s">
        <v>42</v>
      </c>
      <c r="F21" s="13">
        <v>1140075410</v>
      </c>
      <c r="G21" s="95">
        <v>122</v>
      </c>
      <c r="H21" s="82">
        <v>210</v>
      </c>
      <c r="I21" s="82">
        <v>420</v>
      </c>
      <c r="J21" s="82">
        <v>210</v>
      </c>
      <c r="K21" s="126">
        <f t="shared" si="0"/>
        <v>840</v>
      </c>
      <c r="L21" s="280"/>
      <c r="M21" s="280"/>
    </row>
    <row r="22" spans="1:18" s="71" customFormat="1" ht="63" x14ac:dyDescent="0.25">
      <c r="A22" s="77" t="s">
        <v>131</v>
      </c>
      <c r="B22" s="105" t="s">
        <v>79</v>
      </c>
      <c r="C22" s="270"/>
      <c r="D22" s="261"/>
      <c r="E22" s="106" t="s">
        <v>42</v>
      </c>
      <c r="F22" s="107">
        <v>1140075410</v>
      </c>
      <c r="G22" s="33">
        <v>129</v>
      </c>
      <c r="H22" s="108">
        <v>1363.1289999999999</v>
      </c>
      <c r="I22" s="108">
        <v>1314.4190000000001</v>
      </c>
      <c r="J22" s="108">
        <v>1363.1289999999999</v>
      </c>
      <c r="K22" s="126">
        <f t="shared" si="0"/>
        <v>4040.6769999999997</v>
      </c>
      <c r="L22" s="281"/>
      <c r="M22" s="281"/>
    </row>
    <row r="23" spans="1:18" s="71" customFormat="1" ht="76.5" x14ac:dyDescent="0.25">
      <c r="A23" s="77" t="s">
        <v>132</v>
      </c>
      <c r="B23" s="83" t="s">
        <v>79</v>
      </c>
      <c r="C23" s="270"/>
      <c r="D23" s="261"/>
      <c r="E23" s="80" t="s">
        <v>42</v>
      </c>
      <c r="F23" s="13">
        <v>1140075410</v>
      </c>
      <c r="G23" s="79">
        <v>244</v>
      </c>
      <c r="H23" s="82">
        <v>0</v>
      </c>
      <c r="I23" s="82">
        <v>0</v>
      </c>
      <c r="J23" s="82">
        <v>0</v>
      </c>
      <c r="K23" s="126">
        <f t="shared" si="0"/>
        <v>0</v>
      </c>
      <c r="L23" s="81" t="s">
        <v>94</v>
      </c>
      <c r="M23" s="81" t="s">
        <v>94</v>
      </c>
    </row>
    <row r="24" spans="1:18" s="71" customFormat="1" ht="63" customHeight="1" x14ac:dyDescent="0.25">
      <c r="A24" s="77" t="s">
        <v>133</v>
      </c>
      <c r="B24" s="83" t="s">
        <v>80</v>
      </c>
      <c r="C24" s="270"/>
      <c r="D24" s="261"/>
      <c r="E24" s="80" t="s">
        <v>156</v>
      </c>
      <c r="F24" s="13">
        <v>1140028410</v>
      </c>
      <c r="G24" s="79">
        <v>244</v>
      </c>
      <c r="H24" s="82">
        <v>139.84</v>
      </c>
      <c r="I24" s="82">
        <v>139.84</v>
      </c>
      <c r="J24" s="82">
        <v>139.84</v>
      </c>
      <c r="K24" s="126">
        <f t="shared" si="0"/>
        <v>419.52</v>
      </c>
      <c r="L24" s="282" t="s">
        <v>207</v>
      </c>
      <c r="M24" s="282" t="s">
        <v>178</v>
      </c>
    </row>
    <row r="25" spans="1:18" s="71" customFormat="1" ht="63" x14ac:dyDescent="0.25">
      <c r="A25" s="77" t="s">
        <v>134</v>
      </c>
      <c r="B25" s="83" t="s">
        <v>80</v>
      </c>
      <c r="C25" s="270"/>
      <c r="D25" s="261"/>
      <c r="E25" s="80" t="s">
        <v>156</v>
      </c>
      <c r="F25" s="13">
        <v>1140028410</v>
      </c>
      <c r="G25" s="79">
        <v>321</v>
      </c>
      <c r="H25" s="82">
        <v>3417.36</v>
      </c>
      <c r="I25" s="82">
        <v>3417.36</v>
      </c>
      <c r="J25" s="82">
        <v>3417.36</v>
      </c>
      <c r="K25" s="126">
        <f t="shared" si="0"/>
        <v>10252.08</v>
      </c>
      <c r="L25" s="282"/>
      <c r="M25" s="282"/>
    </row>
    <row r="26" spans="1:18" s="71" customFormat="1" ht="76.5" x14ac:dyDescent="0.25">
      <c r="A26" s="77" t="s">
        <v>135</v>
      </c>
      <c r="B26" s="83" t="s">
        <v>81</v>
      </c>
      <c r="C26" s="270"/>
      <c r="D26" s="261"/>
      <c r="E26" s="80" t="s">
        <v>156</v>
      </c>
      <c r="F26" s="13">
        <v>1140028420</v>
      </c>
      <c r="G26" s="79">
        <v>321</v>
      </c>
      <c r="H26" s="82">
        <v>0</v>
      </c>
      <c r="I26" s="82">
        <v>0</v>
      </c>
      <c r="J26" s="82">
        <v>0</v>
      </c>
      <c r="K26" s="126">
        <f t="shared" si="0"/>
        <v>0</v>
      </c>
      <c r="L26" s="81" t="s">
        <v>81</v>
      </c>
      <c r="M26" s="81" t="s">
        <v>111</v>
      </c>
    </row>
    <row r="27" spans="1:18" s="71" customFormat="1" ht="76.5" x14ac:dyDescent="0.25">
      <c r="A27" s="77" t="s">
        <v>136</v>
      </c>
      <c r="B27" s="83" t="s">
        <v>197</v>
      </c>
      <c r="C27" s="270"/>
      <c r="D27" s="261"/>
      <c r="E27" s="80" t="s">
        <v>156</v>
      </c>
      <c r="F27" s="13">
        <v>1140028430</v>
      </c>
      <c r="G27" s="79">
        <v>323</v>
      </c>
      <c r="H27" s="82">
        <v>620.79999999999995</v>
      </c>
      <c r="I27" s="82">
        <v>620.79999999999995</v>
      </c>
      <c r="J27" s="82">
        <v>620.79999999999995</v>
      </c>
      <c r="K27" s="126">
        <f t="shared" si="0"/>
        <v>1862.3999999999999</v>
      </c>
      <c r="L27" s="14" t="s">
        <v>208</v>
      </c>
      <c r="M27" s="14" t="s">
        <v>173</v>
      </c>
      <c r="R27" s="84"/>
    </row>
    <row r="28" spans="1:18" s="71" customFormat="1" ht="47.25" customHeight="1" x14ac:dyDescent="0.25">
      <c r="A28" s="77" t="s">
        <v>137</v>
      </c>
      <c r="B28" s="83" t="s">
        <v>142</v>
      </c>
      <c r="C28" s="270"/>
      <c r="D28" s="261"/>
      <c r="E28" s="80" t="s">
        <v>156</v>
      </c>
      <c r="F28" s="13">
        <v>1140028440</v>
      </c>
      <c r="G28" s="79">
        <v>244</v>
      </c>
      <c r="H28" s="82">
        <v>136.95599999999999</v>
      </c>
      <c r="I28" s="82">
        <v>136.95599999999999</v>
      </c>
      <c r="J28" s="82">
        <v>136.95599999999999</v>
      </c>
      <c r="K28" s="126">
        <f t="shared" si="0"/>
        <v>410.86799999999994</v>
      </c>
      <c r="L28" s="277" t="s">
        <v>209</v>
      </c>
      <c r="M28" s="277" t="s">
        <v>147</v>
      </c>
      <c r="R28" s="84"/>
    </row>
    <row r="29" spans="1:18" s="71" customFormat="1" ht="47.25" x14ac:dyDescent="0.25">
      <c r="A29" s="77" t="s">
        <v>138</v>
      </c>
      <c r="B29" s="83" t="s">
        <v>142</v>
      </c>
      <c r="C29" s="270"/>
      <c r="D29" s="261"/>
      <c r="E29" s="80" t="s">
        <v>156</v>
      </c>
      <c r="F29" s="13">
        <v>1140028440</v>
      </c>
      <c r="G29" s="79">
        <v>321</v>
      </c>
      <c r="H29" s="82">
        <v>6361.3440000000001</v>
      </c>
      <c r="I29" s="82">
        <v>6361.3440000000001</v>
      </c>
      <c r="J29" s="82">
        <v>6361.3440000000001</v>
      </c>
      <c r="K29" s="126">
        <f t="shared" si="0"/>
        <v>19084.031999999999</v>
      </c>
      <c r="L29" s="278"/>
      <c r="M29" s="278"/>
      <c r="R29" s="84"/>
    </row>
    <row r="30" spans="1:18" s="71" customFormat="1" ht="173.25" x14ac:dyDescent="0.25">
      <c r="A30" s="77" t="s">
        <v>139</v>
      </c>
      <c r="B30" s="130" t="s">
        <v>160</v>
      </c>
      <c r="C30" s="270"/>
      <c r="D30" s="261"/>
      <c r="E30" s="80" t="s">
        <v>156</v>
      </c>
      <c r="F30" s="13">
        <v>1140075400</v>
      </c>
      <c r="G30" s="128">
        <v>323</v>
      </c>
      <c r="H30" s="82">
        <v>121.4</v>
      </c>
      <c r="I30" s="82">
        <v>121.4</v>
      </c>
      <c r="J30" s="82">
        <v>121.4</v>
      </c>
      <c r="K30" s="126">
        <f t="shared" si="0"/>
        <v>364.20000000000005</v>
      </c>
      <c r="L30" s="183" t="s">
        <v>210</v>
      </c>
      <c r="M30" s="183" t="s">
        <v>161</v>
      </c>
    </row>
    <row r="31" spans="1:18" s="71" customFormat="1" ht="89.25" x14ac:dyDescent="0.25">
      <c r="A31" s="77" t="s">
        <v>193</v>
      </c>
      <c r="B31" s="83" t="s">
        <v>198</v>
      </c>
      <c r="C31" s="270"/>
      <c r="D31" s="261"/>
      <c r="E31" s="80" t="s">
        <v>156</v>
      </c>
      <c r="F31" s="13">
        <v>1140075420</v>
      </c>
      <c r="G31" s="79">
        <v>244</v>
      </c>
      <c r="H31" s="82">
        <v>389.34800000000001</v>
      </c>
      <c r="I31" s="82">
        <v>389.34800000000001</v>
      </c>
      <c r="J31" s="82">
        <v>389.34800000000001</v>
      </c>
      <c r="K31" s="126">
        <f t="shared" si="0"/>
        <v>1168.0440000000001</v>
      </c>
      <c r="L31" s="183" t="s">
        <v>211</v>
      </c>
      <c r="M31" s="183" t="s">
        <v>171</v>
      </c>
    </row>
    <row r="32" spans="1:18" s="71" customFormat="1" ht="127.5" x14ac:dyDescent="0.25">
      <c r="A32" s="77" t="s">
        <v>148</v>
      </c>
      <c r="B32" s="83" t="s">
        <v>143</v>
      </c>
      <c r="C32" s="270"/>
      <c r="D32" s="261"/>
      <c r="E32" s="80" t="s">
        <v>156</v>
      </c>
      <c r="F32" s="13">
        <v>1140075420</v>
      </c>
      <c r="G32" s="79">
        <v>321</v>
      </c>
      <c r="H32" s="82">
        <v>11132.352000000001</v>
      </c>
      <c r="I32" s="82">
        <v>11132.352000000001</v>
      </c>
      <c r="J32" s="82">
        <v>11132.352000000001</v>
      </c>
      <c r="K32" s="126">
        <f t="shared" si="0"/>
        <v>33397.056000000004</v>
      </c>
      <c r="L32" s="183" t="s">
        <v>212</v>
      </c>
      <c r="M32" s="183" t="s">
        <v>172</v>
      </c>
    </row>
    <row r="33" spans="1:13" s="71" customFormat="1" ht="51" x14ac:dyDescent="0.25">
      <c r="A33" s="77" t="s">
        <v>149</v>
      </c>
      <c r="B33" s="83" t="s">
        <v>82</v>
      </c>
      <c r="C33" s="270"/>
      <c r="D33" s="261"/>
      <c r="E33" s="80" t="s">
        <v>156</v>
      </c>
      <c r="F33" s="13">
        <v>1140075430</v>
      </c>
      <c r="G33" s="79">
        <v>244</v>
      </c>
      <c r="H33" s="82">
        <v>7.5</v>
      </c>
      <c r="I33" s="82">
        <v>7.5</v>
      </c>
      <c r="J33" s="82">
        <v>7.5</v>
      </c>
      <c r="K33" s="126">
        <f t="shared" si="0"/>
        <v>22.5</v>
      </c>
      <c r="L33" s="275" t="s">
        <v>213</v>
      </c>
      <c r="M33" s="14" t="s">
        <v>119</v>
      </c>
    </row>
    <row r="34" spans="1:13" s="71" customFormat="1" ht="51" x14ac:dyDescent="0.25">
      <c r="A34" s="77" t="s">
        <v>150</v>
      </c>
      <c r="B34" s="83" t="s">
        <v>82</v>
      </c>
      <c r="C34" s="270"/>
      <c r="D34" s="261"/>
      <c r="E34" s="80" t="s">
        <v>156</v>
      </c>
      <c r="F34" s="13">
        <v>1140075430</v>
      </c>
      <c r="G34" s="167">
        <v>813</v>
      </c>
      <c r="H34" s="82">
        <v>236.6</v>
      </c>
      <c r="I34" s="82">
        <v>236.6</v>
      </c>
      <c r="J34" s="82">
        <v>236.6</v>
      </c>
      <c r="K34" s="126">
        <f t="shared" si="0"/>
        <v>709.8</v>
      </c>
      <c r="L34" s="276"/>
      <c r="M34" s="14" t="s">
        <v>118</v>
      </c>
    </row>
    <row r="35" spans="1:13" s="71" customFormat="1" ht="63.75" x14ac:dyDescent="0.25">
      <c r="A35" s="77" t="s">
        <v>152</v>
      </c>
      <c r="B35" s="83" t="s">
        <v>83</v>
      </c>
      <c r="C35" s="270"/>
      <c r="D35" s="261"/>
      <c r="E35" s="80" t="s">
        <v>156</v>
      </c>
      <c r="F35" s="13">
        <v>1140075440</v>
      </c>
      <c r="G35" s="79">
        <v>323</v>
      </c>
      <c r="H35" s="82">
        <v>13766</v>
      </c>
      <c r="I35" s="82">
        <v>13766</v>
      </c>
      <c r="J35" s="82">
        <v>13766</v>
      </c>
      <c r="K35" s="126">
        <f t="shared" si="0"/>
        <v>41298</v>
      </c>
      <c r="L35" s="14" t="s">
        <v>83</v>
      </c>
      <c r="M35" s="14" t="s">
        <v>174</v>
      </c>
    </row>
    <row r="36" spans="1:13" s="71" customFormat="1" ht="76.5" x14ac:dyDescent="0.25">
      <c r="A36" s="77" t="s">
        <v>157</v>
      </c>
      <c r="B36" s="83" t="s">
        <v>144</v>
      </c>
      <c r="C36" s="270"/>
      <c r="D36" s="261"/>
      <c r="E36" s="80" t="s">
        <v>156</v>
      </c>
      <c r="F36" s="13">
        <v>1140075450</v>
      </c>
      <c r="G36" s="79">
        <v>323</v>
      </c>
      <c r="H36" s="82">
        <v>186.2</v>
      </c>
      <c r="I36" s="82">
        <v>186.2</v>
      </c>
      <c r="J36" s="82">
        <v>186.2</v>
      </c>
      <c r="K36" s="126">
        <f t="shared" si="0"/>
        <v>558.59999999999991</v>
      </c>
      <c r="L36" s="14" t="s">
        <v>144</v>
      </c>
      <c r="M36" s="14" t="s">
        <v>146</v>
      </c>
    </row>
    <row r="37" spans="1:13" s="71" customFormat="1" ht="191.25" x14ac:dyDescent="0.25">
      <c r="A37" s="77" t="s">
        <v>216</v>
      </c>
      <c r="B37" s="83" t="s">
        <v>84</v>
      </c>
      <c r="C37" s="270"/>
      <c r="D37" s="261"/>
      <c r="E37" s="80" t="s">
        <v>156</v>
      </c>
      <c r="F37" s="13">
        <v>1140075460</v>
      </c>
      <c r="G37" s="79">
        <v>323</v>
      </c>
      <c r="H37" s="82">
        <v>2441.4</v>
      </c>
      <c r="I37" s="82">
        <v>2441.4</v>
      </c>
      <c r="J37" s="82">
        <v>2441.4</v>
      </c>
      <c r="K37" s="126">
        <f t="shared" si="0"/>
        <v>7324.2000000000007</v>
      </c>
      <c r="L37" s="14" t="s">
        <v>84</v>
      </c>
      <c r="M37" s="14" t="s">
        <v>140</v>
      </c>
    </row>
    <row r="38" spans="1:13" s="71" customFormat="1" ht="50.25" customHeight="1" x14ac:dyDescent="0.25">
      <c r="A38" s="77" t="s">
        <v>217</v>
      </c>
      <c r="B38" s="83" t="s">
        <v>145</v>
      </c>
      <c r="C38" s="270"/>
      <c r="D38" s="261"/>
      <c r="E38" s="80" t="s">
        <v>78</v>
      </c>
      <c r="F38" s="13">
        <v>1140075470</v>
      </c>
      <c r="G38" s="79">
        <v>244</v>
      </c>
      <c r="H38" s="82">
        <v>1871.7</v>
      </c>
      <c r="I38" s="82">
        <v>1871.7</v>
      </c>
      <c r="J38" s="82">
        <v>1871.7</v>
      </c>
      <c r="K38" s="126">
        <f t="shared" si="0"/>
        <v>5615.1</v>
      </c>
      <c r="L38" s="12" t="s">
        <v>145</v>
      </c>
      <c r="M38" s="12" t="s">
        <v>175</v>
      </c>
    </row>
    <row r="39" spans="1:13" s="71" customFormat="1" ht="78.75" x14ac:dyDescent="0.25">
      <c r="A39" s="77" t="s">
        <v>218</v>
      </c>
      <c r="B39" s="83" t="s">
        <v>85</v>
      </c>
      <c r="C39" s="270"/>
      <c r="D39" s="261"/>
      <c r="E39" s="80" t="s">
        <v>156</v>
      </c>
      <c r="F39" s="13">
        <v>1140075480</v>
      </c>
      <c r="G39" s="79">
        <v>323</v>
      </c>
      <c r="H39" s="82">
        <v>125.8</v>
      </c>
      <c r="I39" s="82">
        <v>125.8</v>
      </c>
      <c r="J39" s="82">
        <v>125.8</v>
      </c>
      <c r="K39" s="126">
        <f t="shared" si="0"/>
        <v>377.4</v>
      </c>
      <c r="L39" s="12" t="s">
        <v>214</v>
      </c>
      <c r="M39" s="12" t="s">
        <v>176</v>
      </c>
    </row>
    <row r="40" spans="1:13" s="71" customFormat="1" ht="94.5" x14ac:dyDescent="0.25">
      <c r="A40" s="77" t="s">
        <v>219</v>
      </c>
      <c r="B40" s="83" t="s">
        <v>158</v>
      </c>
      <c r="C40" s="270"/>
      <c r="D40" s="261"/>
      <c r="E40" s="80" t="s">
        <v>78</v>
      </c>
      <c r="F40" s="13">
        <v>1140075490</v>
      </c>
      <c r="G40" s="121">
        <v>244</v>
      </c>
      <c r="H40" s="82">
        <v>87.3</v>
      </c>
      <c r="I40" s="82">
        <v>87.3</v>
      </c>
      <c r="J40" s="82">
        <v>87.3</v>
      </c>
      <c r="K40" s="126">
        <f t="shared" si="0"/>
        <v>261.89999999999998</v>
      </c>
      <c r="L40" s="12" t="s">
        <v>215</v>
      </c>
      <c r="M40" s="12" t="s">
        <v>159</v>
      </c>
    </row>
    <row r="41" spans="1:13" s="71" customFormat="1" ht="63.75" x14ac:dyDescent="0.25">
      <c r="A41" s="77" t="s">
        <v>220</v>
      </c>
      <c r="B41" s="83" t="s">
        <v>155</v>
      </c>
      <c r="C41" s="271"/>
      <c r="D41" s="262"/>
      <c r="E41" s="80" t="s">
        <v>156</v>
      </c>
      <c r="F41" s="13" t="s">
        <v>185</v>
      </c>
      <c r="G41" s="79">
        <v>323</v>
      </c>
      <c r="H41" s="82">
        <v>1611.6</v>
      </c>
      <c r="I41" s="82">
        <v>1611.6</v>
      </c>
      <c r="J41" s="82">
        <v>1611.6</v>
      </c>
      <c r="K41" s="126">
        <f t="shared" si="0"/>
        <v>4834.7999999999993</v>
      </c>
      <c r="L41" s="14" t="s">
        <v>155</v>
      </c>
      <c r="M41" s="14" t="s">
        <v>177</v>
      </c>
    </row>
    <row r="42" spans="1:13" s="71" customFormat="1" ht="25.5" x14ac:dyDescent="0.25">
      <c r="A42" s="77"/>
      <c r="B42" s="272" t="s">
        <v>304</v>
      </c>
      <c r="C42" s="269" t="s">
        <v>238</v>
      </c>
      <c r="D42" s="260">
        <v>281</v>
      </c>
      <c r="E42" s="80" t="s">
        <v>88</v>
      </c>
      <c r="F42" s="13">
        <v>1140085431</v>
      </c>
      <c r="G42" s="212">
        <v>244</v>
      </c>
      <c r="H42" s="82">
        <v>842</v>
      </c>
      <c r="I42" s="82">
        <v>842</v>
      </c>
      <c r="J42" s="82">
        <v>842</v>
      </c>
      <c r="K42" s="126">
        <f t="shared" si="0"/>
        <v>2526</v>
      </c>
      <c r="L42" s="216" t="s">
        <v>307</v>
      </c>
      <c r="M42" s="14"/>
    </row>
    <row r="43" spans="1:13" s="71" customFormat="1" ht="25.5" x14ac:dyDescent="0.25">
      <c r="A43" s="77"/>
      <c r="B43" s="273"/>
      <c r="C43" s="270"/>
      <c r="D43" s="261"/>
      <c r="E43" s="80" t="s">
        <v>88</v>
      </c>
      <c r="F43" s="13">
        <v>1140085432</v>
      </c>
      <c r="G43" s="212">
        <v>244</v>
      </c>
      <c r="H43" s="82">
        <v>1061</v>
      </c>
      <c r="I43" s="82">
        <v>1061</v>
      </c>
      <c r="J43" s="82">
        <v>1061</v>
      </c>
      <c r="K43" s="126">
        <f t="shared" si="0"/>
        <v>3183</v>
      </c>
      <c r="L43" s="216" t="s">
        <v>308</v>
      </c>
      <c r="M43" s="14"/>
    </row>
    <row r="44" spans="1:13" s="71" customFormat="1" ht="25.5" x14ac:dyDescent="0.25">
      <c r="A44" s="77"/>
      <c r="B44" s="273"/>
      <c r="C44" s="270"/>
      <c r="D44" s="261"/>
      <c r="E44" s="80" t="s">
        <v>88</v>
      </c>
      <c r="F44" s="13">
        <v>1140085433</v>
      </c>
      <c r="G44" s="212">
        <v>244</v>
      </c>
      <c r="H44" s="82">
        <v>497.02</v>
      </c>
      <c r="I44" s="82">
        <v>497.02</v>
      </c>
      <c r="J44" s="82">
        <v>497.02</v>
      </c>
      <c r="K44" s="126">
        <f t="shared" si="0"/>
        <v>1491.06</v>
      </c>
      <c r="L44" s="216" t="s">
        <v>309</v>
      </c>
      <c r="M44" s="14"/>
    </row>
    <row r="45" spans="1:13" s="71" customFormat="1" ht="25.5" x14ac:dyDescent="0.25">
      <c r="A45" s="77"/>
      <c r="B45" s="273"/>
      <c r="C45" s="270"/>
      <c r="D45" s="261"/>
      <c r="E45" s="80" t="s">
        <v>88</v>
      </c>
      <c r="F45" s="13">
        <v>1140085434</v>
      </c>
      <c r="G45" s="212">
        <v>244</v>
      </c>
      <c r="H45" s="82">
        <v>379.80200000000002</v>
      </c>
      <c r="I45" s="82">
        <v>379.80200000000002</v>
      </c>
      <c r="J45" s="82">
        <v>379.80200000000002</v>
      </c>
      <c r="K45" s="126">
        <f t="shared" si="0"/>
        <v>1139.4059999999999</v>
      </c>
      <c r="L45" s="216" t="s">
        <v>310</v>
      </c>
      <c r="M45" s="14"/>
    </row>
    <row r="46" spans="1:13" s="71" customFormat="1" ht="25.5" x14ac:dyDescent="0.25">
      <c r="A46" s="77"/>
      <c r="B46" s="273"/>
      <c r="C46" s="270"/>
      <c r="D46" s="261"/>
      <c r="E46" s="80" t="s">
        <v>88</v>
      </c>
      <c r="F46" s="13">
        <v>1140085435</v>
      </c>
      <c r="G46" s="212">
        <v>244</v>
      </c>
      <c r="H46" s="82">
        <v>2300</v>
      </c>
      <c r="I46" s="82">
        <v>2300</v>
      </c>
      <c r="J46" s="82">
        <v>2300</v>
      </c>
      <c r="K46" s="126">
        <f t="shared" si="0"/>
        <v>6900</v>
      </c>
      <c r="L46" s="216" t="s">
        <v>311</v>
      </c>
      <c r="M46" s="14"/>
    </row>
    <row r="47" spans="1:13" s="71" customFormat="1" ht="25.5" x14ac:dyDescent="0.25">
      <c r="A47" s="77"/>
      <c r="B47" s="273"/>
      <c r="C47" s="270"/>
      <c r="D47" s="261"/>
      <c r="E47" s="80" t="s">
        <v>88</v>
      </c>
      <c r="F47" s="13">
        <v>1140085436</v>
      </c>
      <c r="G47" s="212">
        <v>244</v>
      </c>
      <c r="H47" s="82">
        <v>934.76700000000005</v>
      </c>
      <c r="I47" s="82">
        <v>934.76700000000005</v>
      </c>
      <c r="J47" s="82">
        <v>934.76700000000005</v>
      </c>
      <c r="K47" s="126">
        <f t="shared" si="0"/>
        <v>2804.3010000000004</v>
      </c>
      <c r="L47" s="216" t="s">
        <v>312</v>
      </c>
      <c r="M47" s="14"/>
    </row>
    <row r="48" spans="1:13" s="71" customFormat="1" ht="25.5" x14ac:dyDescent="0.25">
      <c r="A48" s="77"/>
      <c r="B48" s="274"/>
      <c r="C48" s="270"/>
      <c r="D48" s="261"/>
      <c r="E48" s="80" t="s">
        <v>88</v>
      </c>
      <c r="F48" s="13">
        <v>1140085437</v>
      </c>
      <c r="G48" s="212">
        <v>244</v>
      </c>
      <c r="H48" s="82">
        <v>3627.0680000000002</v>
      </c>
      <c r="I48" s="82">
        <v>3627.0680000000002</v>
      </c>
      <c r="J48" s="82">
        <v>3627.0680000000002</v>
      </c>
      <c r="K48" s="126">
        <f t="shared" si="0"/>
        <v>10881.204000000002</v>
      </c>
      <c r="L48" s="216" t="s">
        <v>313</v>
      </c>
      <c r="M48" s="14"/>
    </row>
    <row r="49" spans="1:13" s="71" customFormat="1" ht="78.75" x14ac:dyDescent="0.25">
      <c r="A49" s="77"/>
      <c r="B49" s="83" t="s">
        <v>305</v>
      </c>
      <c r="C49" s="271"/>
      <c r="D49" s="262"/>
      <c r="E49" s="80" t="s">
        <v>88</v>
      </c>
      <c r="F49" s="13">
        <v>1140085451</v>
      </c>
      <c r="G49" s="212">
        <v>611</v>
      </c>
      <c r="H49" s="82">
        <v>22284</v>
      </c>
      <c r="I49" s="82">
        <v>22284</v>
      </c>
      <c r="J49" s="82">
        <v>22284</v>
      </c>
      <c r="K49" s="126">
        <f t="shared" si="0"/>
        <v>66852</v>
      </c>
      <c r="L49" s="14" t="s">
        <v>306</v>
      </c>
      <c r="M49" s="14"/>
    </row>
    <row r="50" spans="1:13" x14ac:dyDescent="0.3">
      <c r="A50" s="62"/>
      <c r="B50" s="85" t="s">
        <v>58</v>
      </c>
      <c r="C50" s="86" t="s">
        <v>25</v>
      </c>
      <c r="D50" s="86" t="s">
        <v>25</v>
      </c>
      <c r="E50" s="86" t="s">
        <v>25</v>
      </c>
      <c r="F50" s="86" t="s">
        <v>25</v>
      </c>
      <c r="G50" s="86" t="s">
        <v>25</v>
      </c>
      <c r="H50" s="87">
        <f>SUM(H11:H49)</f>
        <v>151889.11200000002</v>
      </c>
      <c r="I50" s="87">
        <f t="shared" ref="I50:K50" si="1">SUM(I11:I49)</f>
        <v>143518.28999999998</v>
      </c>
      <c r="J50" s="87">
        <f t="shared" si="1"/>
        <v>143518.29</v>
      </c>
      <c r="K50" s="87">
        <f t="shared" si="1"/>
        <v>438925.69199999998</v>
      </c>
      <c r="L50" s="88"/>
      <c r="M50" s="88"/>
    </row>
    <row r="51" spans="1:13" x14ac:dyDescent="0.25">
      <c r="K51" s="89"/>
      <c r="L51" s="74"/>
      <c r="M51" s="74"/>
    </row>
    <row r="52" spans="1:13" x14ac:dyDescent="0.25">
      <c r="L52" s="74"/>
      <c r="M52" s="74"/>
    </row>
    <row r="53" spans="1:13" x14ac:dyDescent="0.25">
      <c r="H53" s="125"/>
      <c r="I53" s="125"/>
      <c r="J53" s="125"/>
      <c r="K53" s="125"/>
      <c r="L53" s="74"/>
      <c r="M53" s="74"/>
    </row>
    <row r="54" spans="1:13" x14ac:dyDescent="0.25">
      <c r="L54" s="74"/>
      <c r="M54" s="74"/>
    </row>
    <row r="55" spans="1:13" x14ac:dyDescent="0.25">
      <c r="L55" s="74"/>
      <c r="M55" s="74"/>
    </row>
    <row r="56" spans="1:13" x14ac:dyDescent="0.25">
      <c r="L56" s="74" t="s">
        <v>98</v>
      </c>
      <c r="M56" s="74" t="s">
        <v>98</v>
      </c>
    </row>
  </sheetData>
  <autoFilter ref="A6:L50">
    <filterColumn colId="3" showButton="0"/>
    <filterColumn colId="4" showButton="0"/>
    <filterColumn colId="5" showButton="0"/>
    <filterColumn colId="7" showButton="0"/>
    <filterColumn colId="8" hiddenButton="1" showButton="0"/>
    <filterColumn colId="9" hiddenButton="1" showButton="0"/>
  </autoFilter>
  <mergeCells count="24">
    <mergeCell ref="K1:L1"/>
    <mergeCell ref="A3:L3"/>
    <mergeCell ref="A4:L4"/>
    <mergeCell ref="A6:A7"/>
    <mergeCell ref="B6:B7"/>
    <mergeCell ref="C6:C7"/>
    <mergeCell ref="D6:G6"/>
    <mergeCell ref="L6:L7"/>
    <mergeCell ref="H6:K6"/>
    <mergeCell ref="M11:M22"/>
    <mergeCell ref="M24:M25"/>
    <mergeCell ref="M6:M7"/>
    <mergeCell ref="L28:L29"/>
    <mergeCell ref="L24:L25"/>
    <mergeCell ref="A10:L10"/>
    <mergeCell ref="A9:L9"/>
    <mergeCell ref="L11:L22"/>
    <mergeCell ref="D11:D41"/>
    <mergeCell ref="C11:C41"/>
    <mergeCell ref="C42:C49"/>
    <mergeCell ref="D42:D49"/>
    <mergeCell ref="B42:B48"/>
    <mergeCell ref="L33:L34"/>
    <mergeCell ref="M28:M29"/>
  </mergeCells>
  <pageMargins left="0.59055118110236227" right="0.19685039370078741" top="0.98425196850393704" bottom="0" header="0.31496062992125984" footer="0.31496062992125984"/>
  <pageSetup paperSize="9" scale="56" fitToHeight="0" orientation="landscape" r:id="rId1"/>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19</vt:i4>
      </vt:variant>
    </vt:vector>
  </HeadingPairs>
  <TitlesOfParts>
    <vt:vector size="33"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8 к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Нагорная</cp:lastModifiedBy>
  <cp:lastPrinted>2026-03-18T05:42:05Z</cp:lastPrinted>
  <dcterms:created xsi:type="dcterms:W3CDTF">2016-10-20T04:37:12Z</dcterms:created>
  <dcterms:modified xsi:type="dcterms:W3CDTF">2026-03-18T05:43:35Z</dcterms:modified>
</cp:coreProperties>
</file>