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Z:\УПРАВЛЕНИЕ ДЕЛАМИ\УПРАВЛЕНИЕ ДЕЛАМИ 2023\Территориальное управление\499-п от 28.06.2023  + 11  комфортная среда изменение после сессии\"/>
    </mc:Choice>
  </mc:AlternateContent>
  <bookViews>
    <workbookView xWindow="0" yWindow="0" windowWidth="28800" windowHeight="12435" tabRatio="752" activeTab="13"/>
  </bookViews>
  <sheets>
    <sheet name="пр к пасп" sheetId="2" r:id="rId1"/>
    <sheet name="пр 1 к ПП1" sheetId="7" r:id="rId2"/>
    <sheet name="пр 2 к ПП1" sheetId="8" r:id="rId3"/>
    <sheet name="пр 1 к ПП2" sheetId="18" r:id="rId4"/>
    <sheet name="пр 2 к ПП2" sheetId="15" r:id="rId5"/>
    <sheet name="пр 1 к ПП3" sheetId="19" r:id="rId6"/>
    <sheet name="пр 2 к ПП3" sheetId="16" r:id="rId7"/>
    <sheet name="пр 1 к ПП4" sheetId="20" r:id="rId8"/>
    <sheet name="пр 2 к ПП4" sheetId="17" r:id="rId9"/>
    <sheet name="пр 7 ОМ" sheetId="22" r:id="rId10"/>
    <sheet name="пр 8 к ОМ" sheetId="23" r:id="rId11"/>
    <sheet name="пр 9 к МП" sheetId="3" r:id="rId12"/>
    <sheet name="пр 10 к МП" sheetId="5" r:id="rId13"/>
    <sheet name="пр 11 к МП" sheetId="6" r:id="rId14"/>
  </sheets>
  <definedNames>
    <definedName name="_xlnm._FilterDatabase" localSheetId="2" hidden="1">'пр 2 к ПП1'!$A$7:$L$15</definedName>
    <definedName name="_xlnm._FilterDatabase" localSheetId="4" hidden="1">'пр 2 к ПП2'!$A$7:$L$14</definedName>
    <definedName name="_xlnm._FilterDatabase" localSheetId="6" hidden="1">'пр 2 к ПП3'!$A$7:$L$11</definedName>
    <definedName name="_xlnm._FilterDatabase" localSheetId="8" hidden="1">'пр 2 к ПП4'!$A$6:$L$40</definedName>
    <definedName name="_xlnm.Print_Titles" localSheetId="1">'пр 1 к ПП1'!$6:$8</definedName>
    <definedName name="_xlnm.Print_Titles" localSheetId="3">'пр 1 к ПП2'!$7:$9</definedName>
    <definedName name="_xlnm.Print_Titles" localSheetId="5">'пр 1 к ПП3'!$7:$9</definedName>
    <definedName name="_xlnm.Print_Titles" localSheetId="7">'пр 1 к ПП4'!$7:$9</definedName>
    <definedName name="_xlnm.Print_Titles" localSheetId="12">'пр 10 к МП'!$11:$13</definedName>
    <definedName name="_xlnm.Print_Titles" localSheetId="13">'пр 11 к МП'!$12:$14</definedName>
    <definedName name="_xlnm.Print_Titles" localSheetId="11">'пр 9 к МП'!$11:$12</definedName>
    <definedName name="_xlnm.Print_Area" localSheetId="1">'пр 1 к ПП1'!$A$1:$H$14</definedName>
    <definedName name="_xlnm.Print_Area" localSheetId="3">'пр 1 к ПП2'!$A$1:$H$13</definedName>
    <definedName name="_xlnm.Print_Area" localSheetId="12">'пр 10 к МП'!$A$1:$L$39</definedName>
    <definedName name="_xlnm.Print_Area" localSheetId="13">'пр 11 к МП'!$A$1:$Q$70</definedName>
    <definedName name="_xlnm.Print_Area" localSheetId="2">'пр 2 к ПП1'!$A$1:$L$17</definedName>
    <definedName name="_xlnm.Print_Area" localSheetId="4">'пр 2 к ПП2'!$A$1:$L$17</definedName>
    <definedName name="_xlnm.Print_Area" localSheetId="6">'пр 2 к ПП3'!$A$1:$L$13</definedName>
    <definedName name="_xlnm.Print_Area" localSheetId="8">'пр 2 к ПП4'!$A$1:$L$40</definedName>
    <definedName name="_xlnm.Print_Area" localSheetId="9">'пр 7 ОМ'!$A$1:$H$19</definedName>
    <definedName name="_xlnm.Print_Area" localSheetId="11">'пр 9 к МП'!$A$1:$E$30</definedName>
    <definedName name="_xlnm.Print_Area" localSheetId="0">'пр к пасп'!$A$1:$P$24</definedName>
  </definedNames>
  <calcPr calcId="152511"/>
</workbook>
</file>

<file path=xl/calcChain.xml><?xml version="1.0" encoding="utf-8"?>
<calcChain xmlns="http://schemas.openxmlformats.org/spreadsheetml/2006/main">
  <c r="Q23" i="6" l="1"/>
  <c r="Q24" i="6"/>
  <c r="Q25" i="6"/>
  <c r="Q27" i="6"/>
  <c r="Q28" i="6"/>
  <c r="Q30" i="6"/>
  <c r="Q31" i="6"/>
  <c r="Q32" i="6"/>
  <c r="Q34" i="6"/>
  <c r="Q35" i="6"/>
  <c r="Q37" i="6"/>
  <c r="Q38" i="6"/>
  <c r="Q39" i="6"/>
  <c r="Q40" i="6"/>
  <c r="Q41" i="6"/>
  <c r="Q42" i="6"/>
  <c r="Q44" i="6"/>
  <c r="Q45" i="6"/>
  <c r="Q48" i="6"/>
  <c r="Q49" i="6"/>
  <c r="Q51" i="6"/>
  <c r="Q52" i="6"/>
  <c r="Q53" i="6"/>
  <c r="Q54" i="6"/>
  <c r="Q55" i="6"/>
  <c r="Q56" i="6"/>
  <c r="Q58" i="6"/>
  <c r="Q59" i="6"/>
  <c r="Q60" i="6"/>
  <c r="Q61" i="6"/>
  <c r="Q62" i="6"/>
  <c r="Q63" i="6"/>
  <c r="Q65" i="6"/>
  <c r="Q66" i="6"/>
  <c r="Q67" i="6"/>
  <c r="Q68" i="6"/>
  <c r="Q69" i="6"/>
  <c r="Q70" i="6"/>
  <c r="J21" i="23"/>
  <c r="I21" i="23"/>
  <c r="H21" i="23"/>
  <c r="J17" i="23"/>
  <c r="I17" i="23"/>
  <c r="H17" i="23"/>
  <c r="I13" i="23"/>
  <c r="J13" i="23"/>
  <c r="H13" i="23"/>
  <c r="K20" i="23"/>
  <c r="K21" i="23" s="1"/>
  <c r="K12" i="23"/>
  <c r="K13" i="23" s="1"/>
  <c r="M19" i="6"/>
  <c r="M17" i="6"/>
  <c r="M18" i="6"/>
  <c r="O46" i="6"/>
  <c r="P46" i="6"/>
  <c r="O47" i="6"/>
  <c r="P47" i="6"/>
  <c r="N47" i="6"/>
  <c r="H17" i="8"/>
  <c r="J17" i="8"/>
  <c r="P26" i="6" s="1"/>
  <c r="K16" i="8"/>
  <c r="I17" i="8"/>
  <c r="O26" i="6" s="1"/>
  <c r="O22" i="6" s="1"/>
  <c r="J20" i="5" s="1"/>
  <c r="J18" i="5" s="1"/>
  <c r="L19" i="5"/>
  <c r="L22" i="5"/>
  <c r="M22" i="5" s="1"/>
  <c r="L26" i="5"/>
  <c r="M26" i="5" s="1"/>
  <c r="L27" i="5"/>
  <c r="L29" i="5"/>
  <c r="M29" i="5" s="1"/>
  <c r="L32" i="5"/>
  <c r="M32" i="5" s="1"/>
  <c r="L35" i="5"/>
  <c r="L36" i="5"/>
  <c r="L38" i="5"/>
  <c r="M38" i="5" s="1"/>
  <c r="K12" i="17"/>
  <c r="K13" i="17"/>
  <c r="K14" i="17"/>
  <c r="K15" i="17"/>
  <c r="K16" i="17"/>
  <c r="K17" i="17"/>
  <c r="K18" i="17"/>
  <c r="K19" i="17"/>
  <c r="K20" i="17"/>
  <c r="K21" i="17"/>
  <c r="K22" i="17"/>
  <c r="K23" i="17"/>
  <c r="K24" i="17"/>
  <c r="K25" i="17"/>
  <c r="K26" i="17"/>
  <c r="K27" i="17"/>
  <c r="K28" i="17"/>
  <c r="K29" i="17"/>
  <c r="K30" i="17"/>
  <c r="K31" i="17"/>
  <c r="K32" i="17"/>
  <c r="K33" i="17"/>
  <c r="K34" i="17"/>
  <c r="K35" i="17"/>
  <c r="K36" i="17"/>
  <c r="K37" i="17"/>
  <c r="K38" i="17"/>
  <c r="K39" i="17"/>
  <c r="K11" i="17"/>
  <c r="K12" i="15"/>
  <c r="K12" i="8"/>
  <c r="K13" i="8"/>
  <c r="K14" i="8"/>
  <c r="K15" i="8"/>
  <c r="N46" i="6"/>
  <c r="N18" i="6" s="1"/>
  <c r="E12" i="19"/>
  <c r="F17" i="6"/>
  <c r="E17" i="6"/>
  <c r="E18" i="6"/>
  <c r="E19" i="6"/>
  <c r="E20" i="6"/>
  <c r="F18" i="6"/>
  <c r="F19" i="6"/>
  <c r="F20" i="6"/>
  <c r="F21" i="6"/>
  <c r="G17" i="6"/>
  <c r="G18" i="6"/>
  <c r="G19" i="6"/>
  <c r="G20" i="6"/>
  <c r="G21" i="6"/>
  <c r="P64" i="6"/>
  <c r="K39" i="5" s="1"/>
  <c r="O64" i="6"/>
  <c r="J39" i="5" s="1"/>
  <c r="J37" i="5" s="1"/>
  <c r="N64" i="6"/>
  <c r="I39" i="5"/>
  <c r="I37" i="5" s="1"/>
  <c r="M64" i="6"/>
  <c r="L64" i="6"/>
  <c r="H64" i="6"/>
  <c r="G64" i="6"/>
  <c r="F64" i="6"/>
  <c r="E64" i="6"/>
  <c r="I64" i="6"/>
  <c r="J64" i="6"/>
  <c r="K64" i="6"/>
  <c r="L43" i="6"/>
  <c r="K43" i="6"/>
  <c r="J43" i="6"/>
  <c r="I43" i="6"/>
  <c r="H43" i="6"/>
  <c r="G43" i="6"/>
  <c r="F43" i="6"/>
  <c r="E43" i="6"/>
  <c r="S70" i="6"/>
  <c r="S69" i="6"/>
  <c r="S68" i="6"/>
  <c r="S67" i="6"/>
  <c r="S66" i="6"/>
  <c r="S65" i="6"/>
  <c r="Q16" i="6"/>
  <c r="I20" i="6"/>
  <c r="J20" i="6"/>
  <c r="K20" i="6"/>
  <c r="L20" i="6"/>
  <c r="I19" i="6"/>
  <c r="J19" i="6"/>
  <c r="K19" i="6"/>
  <c r="L19" i="6"/>
  <c r="I18" i="6"/>
  <c r="J18" i="6"/>
  <c r="K18" i="6"/>
  <c r="L18" i="6"/>
  <c r="I17" i="6"/>
  <c r="J17" i="6"/>
  <c r="K17" i="6"/>
  <c r="L17" i="6"/>
  <c r="A9" i="7"/>
  <c r="A10" i="18"/>
  <c r="I22" i="6"/>
  <c r="J22" i="6"/>
  <c r="K22" i="6"/>
  <c r="L22" i="6"/>
  <c r="H22" i="6"/>
  <c r="I36" i="6"/>
  <c r="J36" i="6"/>
  <c r="K36" i="6"/>
  <c r="L36" i="6"/>
  <c r="H36" i="6"/>
  <c r="I50" i="6"/>
  <c r="J50" i="6"/>
  <c r="K50" i="6"/>
  <c r="L50" i="6"/>
  <c r="I57" i="6"/>
  <c r="J57" i="6"/>
  <c r="K57" i="6"/>
  <c r="L57" i="6"/>
  <c r="H57" i="6"/>
  <c r="N57" i="6"/>
  <c r="Q57" i="6" s="1"/>
  <c r="O57" i="6"/>
  <c r="P57" i="6"/>
  <c r="S63" i="6"/>
  <c r="S62" i="6"/>
  <c r="S60" i="6"/>
  <c r="S59" i="6"/>
  <c r="S58" i="6"/>
  <c r="G57" i="6"/>
  <c r="F57" i="6"/>
  <c r="E57" i="6"/>
  <c r="J34" i="5"/>
  <c r="K34" i="5"/>
  <c r="N14" i="6"/>
  <c r="O14" i="6"/>
  <c r="P14" i="6"/>
  <c r="Q14" i="6"/>
  <c r="M14" i="6"/>
  <c r="I12" i="6"/>
  <c r="J12" i="6" s="1"/>
  <c r="K12" i="6" s="1"/>
  <c r="L12" i="6" s="1"/>
  <c r="S16" i="6"/>
  <c r="S23" i="6"/>
  <c r="S24" i="6"/>
  <c r="S25" i="6"/>
  <c r="S27" i="6"/>
  <c r="S28" i="6"/>
  <c r="S30" i="6"/>
  <c r="S31" i="6"/>
  <c r="S32" i="6"/>
  <c r="S35" i="6"/>
  <c r="S37" i="6"/>
  <c r="S38" i="6"/>
  <c r="S39" i="6"/>
  <c r="S40" i="6"/>
  <c r="S41" i="6"/>
  <c r="S42" i="6"/>
  <c r="S44" i="6"/>
  <c r="S45" i="6"/>
  <c r="S48" i="6"/>
  <c r="S49" i="6"/>
  <c r="S51" i="6"/>
  <c r="S52" i="6"/>
  <c r="S54" i="6"/>
  <c r="S55" i="6"/>
  <c r="S56" i="6"/>
  <c r="I29" i="6"/>
  <c r="J29" i="6"/>
  <c r="K29" i="6"/>
  <c r="L29" i="6"/>
  <c r="K14" i="15"/>
  <c r="M15" i="5"/>
  <c r="I23" i="5"/>
  <c r="J23" i="5"/>
  <c r="K23" i="5"/>
  <c r="N12" i="2"/>
  <c r="N17" i="6"/>
  <c r="K13" i="15"/>
  <c r="H40" i="17"/>
  <c r="I40" i="17"/>
  <c r="J40" i="17"/>
  <c r="K12" i="16"/>
  <c r="K15" i="16" s="1"/>
  <c r="O50" i="6"/>
  <c r="J33" i="5"/>
  <c r="J31" i="5" s="1"/>
  <c r="N50" i="6"/>
  <c r="I33" i="5"/>
  <c r="I31" i="5" s="1"/>
  <c r="M50" i="6"/>
  <c r="M15" i="6" s="1"/>
  <c r="O36" i="6"/>
  <c r="N36" i="6"/>
  <c r="M36" i="6"/>
  <c r="O21" i="6"/>
  <c r="N21" i="6"/>
  <c r="M21" i="6"/>
  <c r="O17" i="6"/>
  <c r="I25" i="5"/>
  <c r="L25" i="5" s="1"/>
  <c r="M25" i="5" s="1"/>
  <c r="J25" i="5"/>
  <c r="K15" i="15"/>
  <c r="M19" i="5"/>
  <c r="M27" i="5"/>
  <c r="H50" i="6"/>
  <c r="P50" i="6"/>
  <c r="K33" i="5" s="1"/>
  <c r="K31" i="5" s="1"/>
  <c r="G50" i="6"/>
  <c r="F50" i="6"/>
  <c r="E50" i="6"/>
  <c r="K25" i="5"/>
  <c r="P21" i="6"/>
  <c r="P17" i="6"/>
  <c r="P36" i="6"/>
  <c r="H29" i="6"/>
  <c r="H19" i="6"/>
  <c r="H20" i="6"/>
  <c r="H18" i="6"/>
  <c r="H17" i="6"/>
  <c r="B12" i="20"/>
  <c r="A10" i="7"/>
  <c r="G22" i="6"/>
  <c r="B21" i="20"/>
  <c r="B20" i="20"/>
  <c r="B19" i="20"/>
  <c r="B18" i="20"/>
  <c r="B17" i="20"/>
  <c r="B16" i="20"/>
  <c r="B15" i="20"/>
  <c r="B14" i="20"/>
  <c r="A11" i="20"/>
  <c r="A10" i="20"/>
  <c r="G36" i="6"/>
  <c r="G15" i="6" s="1"/>
  <c r="F36" i="6"/>
  <c r="E36" i="6"/>
  <c r="I15" i="16"/>
  <c r="J15" i="16"/>
  <c r="H15" i="16"/>
  <c r="G29" i="6"/>
  <c r="F29" i="6"/>
  <c r="E29" i="6"/>
  <c r="E15" i="6" s="1"/>
  <c r="F22" i="6"/>
  <c r="E22" i="6"/>
  <c r="A11" i="19"/>
  <c r="A11" i="18"/>
  <c r="I13" i="16"/>
  <c r="I16" i="16" s="1"/>
  <c r="J13" i="16"/>
  <c r="J16" i="16" s="1"/>
  <c r="H13" i="16"/>
  <c r="H16" i="16" s="1"/>
  <c r="C43" i="6"/>
  <c r="C36" i="6"/>
  <c r="C29" i="6"/>
  <c r="C22" i="6"/>
  <c r="C15" i="6"/>
  <c r="E24" i="5"/>
  <c r="E20" i="5"/>
  <c r="M20" i="6"/>
  <c r="I16" i="15"/>
  <c r="O33" i="6" s="1"/>
  <c r="J16" i="15"/>
  <c r="P33" i="6" s="1"/>
  <c r="P29" i="6" s="1"/>
  <c r="I24" i="5"/>
  <c r="K24" i="5"/>
  <c r="K16" i="5" s="1"/>
  <c r="H16" i="15"/>
  <c r="N33" i="6"/>
  <c r="J24" i="5"/>
  <c r="J16" i="5" s="1"/>
  <c r="O20" i="6"/>
  <c r="P20" i="6"/>
  <c r="I34" i="5"/>
  <c r="N20" i="6"/>
  <c r="Q20" i="6" s="1"/>
  <c r="S53" i="6"/>
  <c r="S34" i="6"/>
  <c r="S61" i="6"/>
  <c r="Q21" i="6" l="1"/>
  <c r="Q36" i="6"/>
  <c r="S17" i="6"/>
  <c r="S50" i="6"/>
  <c r="H15" i="6"/>
  <c r="Q64" i="6"/>
  <c r="P43" i="6"/>
  <c r="K30" i="5" s="1"/>
  <c r="K28" i="5" s="1"/>
  <c r="K15" i="6"/>
  <c r="Q50" i="6"/>
  <c r="J15" i="6"/>
  <c r="Q47" i="6"/>
  <c r="L34" i="5"/>
  <c r="Q17" i="6"/>
  <c r="K21" i="5"/>
  <c r="J21" i="5"/>
  <c r="Q33" i="6"/>
  <c r="K13" i="16"/>
  <c r="K16" i="16" s="1"/>
  <c r="F15" i="6"/>
  <c r="K16" i="15"/>
  <c r="S36" i="6"/>
  <c r="S47" i="6"/>
  <c r="S20" i="6"/>
  <c r="S57" i="6"/>
  <c r="L15" i="6"/>
  <c r="I15" i="6"/>
  <c r="S64" i="6"/>
  <c r="K40" i="17"/>
  <c r="N43" i="6"/>
  <c r="I30" i="5" s="1"/>
  <c r="I28" i="5" s="1"/>
  <c r="S46" i="6"/>
  <c r="Q46" i="6"/>
  <c r="P19" i="6"/>
  <c r="N26" i="6"/>
  <c r="Q26" i="6" s="1"/>
  <c r="K17" i="8"/>
  <c r="S21" i="6"/>
  <c r="S33" i="6"/>
  <c r="P18" i="6"/>
  <c r="L24" i="5"/>
  <c r="M24" i="5" s="1"/>
  <c r="O29" i="6"/>
  <c r="I16" i="5"/>
  <c r="P22" i="6"/>
  <c r="P15" i="6" s="1"/>
  <c r="I21" i="5"/>
  <c r="N29" i="6"/>
  <c r="L33" i="5"/>
  <c r="M33" i="5" s="1"/>
  <c r="L23" i="5"/>
  <c r="M23" i="5" s="1"/>
  <c r="O19" i="6"/>
  <c r="L39" i="5"/>
  <c r="M39" i="5" s="1"/>
  <c r="O43" i="6"/>
  <c r="J30" i="5" s="1"/>
  <c r="J28" i="5" s="1"/>
  <c r="J17" i="5" s="1"/>
  <c r="J14" i="5" s="1"/>
  <c r="K16" i="23"/>
  <c r="K17" i="23" s="1"/>
  <c r="K37" i="5"/>
  <c r="L37" i="5" s="1"/>
  <c r="L31" i="5"/>
  <c r="M31" i="5" s="1"/>
  <c r="O18" i="6"/>
  <c r="S18" i="6" s="1"/>
  <c r="Q29" i="6" l="1"/>
  <c r="Q18" i="6"/>
  <c r="S43" i="6"/>
  <c r="Q43" i="6"/>
  <c r="S26" i="6"/>
  <c r="L30" i="5"/>
  <c r="M30" i="5" s="1"/>
  <c r="N22" i="6"/>
  <c r="Q22" i="6" s="1"/>
  <c r="N19" i="6"/>
  <c r="S29" i="6"/>
  <c r="L16" i="5"/>
  <c r="M16" i="5" s="1"/>
  <c r="K20" i="5"/>
  <c r="O15" i="6"/>
  <c r="L21" i="5"/>
  <c r="M21" i="5" s="1"/>
  <c r="L28" i="5"/>
  <c r="M28" i="5" s="1"/>
  <c r="M37" i="5"/>
  <c r="S22" i="6" l="1"/>
  <c r="N15" i="6"/>
  <c r="S15" i="6" s="1"/>
  <c r="Q15" i="6"/>
  <c r="S19" i="6"/>
  <c r="Q19" i="6"/>
  <c r="I20" i="5"/>
  <c r="I18" i="5" s="1"/>
  <c r="I17" i="5" s="1"/>
  <c r="L17" i="5" s="1"/>
  <c r="L14" i="5" s="1"/>
  <c r="K18" i="5"/>
  <c r="K17" i="5" s="1"/>
  <c r="K14" i="5" s="1"/>
  <c r="L20" i="5" l="1"/>
  <c r="M20" i="5" s="1"/>
  <c r="L18" i="5"/>
  <c r="M18" i="5" s="1"/>
  <c r="I14" i="5"/>
  <c r="M14" i="5" s="1"/>
  <c r="M17" i="5"/>
</calcChain>
</file>

<file path=xl/sharedStrings.xml><?xml version="1.0" encoding="utf-8"?>
<sst xmlns="http://schemas.openxmlformats.org/spreadsheetml/2006/main" count="845" uniqueCount="307">
  <si>
    <t>ИНФОРМАЦИЯ</t>
  </si>
  <si>
    <t>ПЕРЕЧЕНЬ</t>
  </si>
  <si>
    <t>Единица измерения</t>
  </si>
  <si>
    <t>1.1.</t>
  </si>
  <si>
    <t>Цели, целевые показатели муниципальной программы Туруханского района</t>
  </si>
  <si>
    <t>Годы реализации муниципальной программы Туруханского района</t>
  </si>
  <si>
    <t>годы до конца реализации муниципальной программы Туруханского района в пятилетнем интервале</t>
  </si>
  <si>
    <t>с указанием планируемых к достижению значений</t>
  </si>
  <si>
    <t>в результате реализации муниципальной программы Туруханского района</t>
  </si>
  <si>
    <t>целевых показателей муниципальной программы Туруханского района</t>
  </si>
  <si>
    <t>Приложение</t>
  </si>
  <si>
    <t>Форма нормативного правового акта</t>
  </si>
  <si>
    <t>Основные положения нормативного правового акта</t>
  </si>
  <si>
    <t>Ответственный исполнитель</t>
  </si>
  <si>
    <t>Ожидаемый срок принятия нормативного правового акта</t>
  </si>
  <si>
    <t>Подпрограмма 1</t>
  </si>
  <si>
    <t>об основных мерах правового регулирования в соответствующей</t>
  </si>
  <si>
    <t>сфере (области) муниципального управления, направленных</t>
  </si>
  <si>
    <t>на достижение цели и (или) задач муниципальной программы</t>
  </si>
  <si>
    <t>№ п/п</t>
  </si>
  <si>
    <t>(тыс. рублей)</t>
  </si>
  <si>
    <t>в том числе:</t>
  </si>
  <si>
    <t>внебюджетные источники</t>
  </si>
  <si>
    <t>Наименование главного распорядителя бюджетных средств (далее - ГРБС)</t>
  </si>
  <si>
    <t>Код бюджетной классификации</t>
  </si>
  <si>
    <t>Итого на очередной финансовый год и плановый период</t>
  </si>
  <si>
    <t>ГРБС</t>
  </si>
  <si>
    <t>РзПр</t>
  </si>
  <si>
    <t>ЦСР</t>
  </si>
  <si>
    <t>ВР</t>
  </si>
  <si>
    <t>план</t>
  </si>
  <si>
    <t>Х</t>
  </si>
  <si>
    <t>в том числе по ГРБС:</t>
  </si>
  <si>
    <t>Статус (муниципальная программа Туруханского района, подпрограмма)</t>
  </si>
  <si>
    <t>Наименование муниципальной программы Туруханского района, подпрограммы</t>
  </si>
  <si>
    <t>всего расходные обязательства по подпрограмме муниципальной программы Туруханского района</t>
  </si>
  <si>
    <t>внебюджетных фондов</t>
  </si>
  <si>
    <t>всего</t>
  </si>
  <si>
    <t>Уровень бюджетной системы / источники финансирования</t>
  </si>
  <si>
    <t>Муниципальная программа Туруханского района</t>
  </si>
  <si>
    <t>районный бюджет</t>
  </si>
  <si>
    <t>об источниках финансирования подпрограмм, отдельных</t>
  </si>
  <si>
    <t>мероприятий муниципальной программы Туруханского района</t>
  </si>
  <si>
    <t xml:space="preserve">(средства районного бюджета, в том числе средства, </t>
  </si>
  <si>
    <t>поступившие из бюджетов других уровней бюджетной системы,</t>
  </si>
  <si>
    <t>бюджетов государственных внебюджетных фондов)</t>
  </si>
  <si>
    <t>Цель, показатели результативности</t>
  </si>
  <si>
    <t>Источник информации</t>
  </si>
  <si>
    <t>Годы реализации подпрограммы</t>
  </si>
  <si>
    <t>Цели, задачи, мероприятия подпрограммы</t>
  </si>
  <si>
    <t>Расходы по годам реализации программы (тыс. руб.)</t>
  </si>
  <si>
    <t>Ожидаемый непосредственный результат (краткое описание) от реализации подпрограммного мероприятия (в том числе в натуральном выражении)</t>
  </si>
  <si>
    <t>итого на очередной финансовый год и плановый период</t>
  </si>
  <si>
    <t>2017 год</t>
  </si>
  <si>
    <t>2018 год</t>
  </si>
  <si>
    <t>2019 год</t>
  </si>
  <si>
    <t>2014 год</t>
  </si>
  <si>
    <t>2015 год</t>
  </si>
  <si>
    <t>2020 год</t>
  </si>
  <si>
    <t>2025 год</t>
  </si>
  <si>
    <t>2016 год</t>
  </si>
  <si>
    <t>Администрация Туруханского района</t>
  </si>
  <si>
    <t>0113</t>
  </si>
  <si>
    <t>отчетность исполнителя программных мероприятий</t>
  </si>
  <si>
    <t>1.2.</t>
  </si>
  <si>
    <t>2.1.</t>
  </si>
  <si>
    <t>1.3.</t>
  </si>
  <si>
    <t>1.4.</t>
  </si>
  <si>
    <t>2013 год</t>
  </si>
  <si>
    <t>Подпрограмма 2</t>
  </si>
  <si>
    <t>Подпрограмма 3</t>
  </si>
  <si>
    <t>Подпрограмма 4</t>
  </si>
  <si>
    <t>Территориальное управление администрации Туруханского района</t>
  </si>
  <si>
    <t>и значения показателей результативности подпрограммы 1</t>
  </si>
  <si>
    <t>федеральный бюджет</t>
  </si>
  <si>
    <t>краевой бюджет</t>
  </si>
  <si>
    <t>бюджеты муниципальных образований Туруханского района</t>
  </si>
  <si>
    <t>всего расходные обязательства по муниципальной программе Туруханского района</t>
  </si>
  <si>
    <t>ресурсном обеспечении муниципальной программы Туруханского района за счет средств районного бюджета,</t>
  </si>
  <si>
    <t>в том числе средств, поступивших из бюджетов других уровней бюджетной системы и бюджетов государственных</t>
  </si>
  <si>
    <t>3.1.</t>
  </si>
  <si>
    <t>4.1.</t>
  </si>
  <si>
    <t>Итого по подпрограмме</t>
  </si>
  <si>
    <t>1.1.1.</t>
  </si>
  <si>
    <t>3.1.1.</t>
  </si>
  <si>
    <t>4.1.1.</t>
  </si>
  <si>
    <t>декабрь 2016</t>
  </si>
  <si>
    <t>%</t>
  </si>
  <si>
    <t>Снижение потребления электроэнергии для нужд уличного освещения, в связи с установкой энергосберегающих ламп и приборов учета</t>
  </si>
  <si>
    <t>2.2.</t>
  </si>
  <si>
    <t>Увеличение количества элементов озеленения</t>
  </si>
  <si>
    <t>Организация и содержание мест захоронения</t>
  </si>
  <si>
    <t>Отсутствие жалоб от населения связанных с благоустройством населенных пунктов</t>
  </si>
  <si>
    <t>Количество трудоустроенных граждан на временные общественные работы</t>
  </si>
  <si>
    <t>Цель муниципальной программы Туруханского района: Улучшение жилищно-бытовых условий населения проживающего на территории Туруханского района</t>
  </si>
  <si>
    <t>Обеспечение населения Туруханского района печным отоплением</t>
  </si>
  <si>
    <t>Удовлетворенность получателей мер государственной поддержке (лица из числа коренных малочисленных народов, проживающих в местах традиционного проживания) качеством предоствления государственных услуг</t>
  </si>
  <si>
    <t>Количество</t>
  </si>
  <si>
    <t>Человек</t>
  </si>
  <si>
    <t>балл</t>
  </si>
  <si>
    <t>Обеспечение комфортной среды проживания на территории населенных пунктов Туруханского района</t>
  </si>
  <si>
    <t>Благоустройство сельских населенных пунктов</t>
  </si>
  <si>
    <t>Оказание содействия занятости населения</t>
  </si>
  <si>
    <t>Обеспечение условий реализации программы и прочие мероприятия</t>
  </si>
  <si>
    <t>мероприятий подпрограммы 4 «Обеспечение условий реализации программы и прочие мероприятия»</t>
  </si>
  <si>
    <t>Руководство и управление в сфере установленных                                                    функций органов местного самоуправления</t>
  </si>
  <si>
    <t>0104</t>
  </si>
  <si>
    <t>1006</t>
  </si>
  <si>
    <t>Реализация государственных полномочий по организации деятельности органа местного самоуправления, обеспечивающего решение вопросов защиты исконной среды обитания и традиционного образа жизни коренных малочисленных народов Севера</t>
  </si>
  <si>
    <t>Предоставление единовременной компенсационной выплаты для подготовке к промысловому сезону охотникам (рыбакам) сезонным из числа коренных малочисленных народов Севера с учетом почтовых расходов или расходов кредитных организаций</t>
  </si>
  <si>
    <t>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t>
  </si>
  <si>
    <t>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t>
  </si>
  <si>
    <t>Предоставление товарно-материальных ценностей лицам из числа коренных малочисленных народов Севера</t>
  </si>
  <si>
    <t>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t>
  </si>
  <si>
    <t>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</si>
  <si>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мероприятий подпрограммы 1 «Благоустройство сельских населенных пунктов»</t>
  </si>
  <si>
    <t>Приложение № 2
к подпрограмме 1 «Благоустройство сельских населенных пунктов»</t>
  </si>
  <si>
    <t>Уличное освещение населенных пунктов находящихся на межселенной территории Туруханского района</t>
  </si>
  <si>
    <t>Прочие мероприятия по благоустройству в сельских населенных пунктах Туруханского района;</t>
  </si>
  <si>
    <t>0503</t>
  </si>
  <si>
    <t>Цель. Совершенствование системы комплексного благоустройства в населенных пунктах, расположенных на межселенной территории Туруханского района.</t>
  </si>
  <si>
    <t>Приложение № 2
к подпрограмме 2 «Оказание содействия занятости населения»</t>
  </si>
  <si>
    <t>мероприятий подпрограммы 2 «Оказание содействия занятости населения»</t>
  </si>
  <si>
    <t>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</si>
  <si>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t>
  </si>
  <si>
    <t>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t>
  </si>
  <si>
    <t>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</si>
  <si>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t>
  </si>
  <si>
    <t>Приложение № 2
к подпрограмме 3 «Обеспечение населения Туруханского района печным отоплением»</t>
  </si>
  <si>
    <t>мероприятий подпрограммы 3 «Обеспечение населения Туруханского района печным отоплением»</t>
  </si>
  <si>
    <t>Цель. Улучшение жилищно-бытовых условий населения проживающего на территории Туруханского района</t>
  </si>
  <si>
    <t>Задача. 1. Повышение уровня пожарной безопасности, в жилом секторе населения проживающего на территории Туруханского района</t>
  </si>
  <si>
    <t>Обеспечение населения  Туруханского района печным отоплением</t>
  </si>
  <si>
    <t>1130081670</t>
  </si>
  <si>
    <t xml:space="preserve"> Обеспечение населения Туруханского района печным отоплением не менее 4 печей ежегодно</t>
  </si>
  <si>
    <t>Снижение потребления электроэнергии для нужд уличного освещения, в связи с установкой энергосберегающих светильников и приборов учета электроэнергии на 2%</t>
  </si>
  <si>
    <t>Организация и содержание мест захоронения в 12 населенных пунктах межселенной территории.</t>
  </si>
  <si>
    <t>чел.</t>
  </si>
  <si>
    <t>голова оленя</t>
  </si>
  <si>
    <t>Цель. Улучшение жилищно-бытовых условий населения проживающего на территории Туруханского района;</t>
  </si>
  <si>
    <t>кол-во</t>
  </si>
  <si>
    <t>расчетный показатель</t>
  </si>
  <si>
    <t>Цель муниципальной программы Туруханского района: совершенствование системы благоустройства населенный пунктов, расположенных на межселенной территории Туруханского района</t>
  </si>
  <si>
    <t xml:space="preserve"> </t>
  </si>
  <si>
    <t>1.1.2.</t>
  </si>
  <si>
    <t>Задача муниципальной программы Туруханского района: 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</si>
  <si>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 xml:space="preserve">Подпрограмма 2  "Оказание содействие занятости населения" </t>
  </si>
  <si>
    <t>2.2.1.</t>
  </si>
  <si>
    <t xml:space="preserve">Задача муниципальной программы Туруханского района: повышение уровня пожарной безопасности, в жилом секторе населения проживающего на территории Туруханского района </t>
  </si>
  <si>
    <t>Задача муниципальной программы Туруханского района: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t>
  </si>
  <si>
    <t>Постановление</t>
  </si>
  <si>
    <t xml:space="preserve">Постановление </t>
  </si>
  <si>
    <t>Об утверждении Правил благоустройства, озеленения и содержания   населенных пунктов, расположенных на межселенной территории Туруханского района</t>
  </si>
  <si>
    <t>Утверждение Положения об организации общественных работ</t>
  </si>
  <si>
    <t xml:space="preserve">Об утверждении Положения о порядке обеспечения населения Туруханского района печным отоплением </t>
  </si>
  <si>
    <t>Приказ</t>
  </si>
  <si>
    <t>Утверждение аукционной документации для проведения открытого аукциона в электронной форме на право заключения муниципальных контрактов на оказание услуг в рамках благоустройства в населенных пунктах, расположенных на межселенной территории Туруханского района</t>
  </si>
  <si>
    <t>Задача муниципальной программы Туруханского района: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t>
  </si>
  <si>
    <t>Утверждение аукционной документации для проведения открытого аукциона в электронной форме на право заключения муниципальных контрактов для реализации мероприятий подпрограммы 4 выбор (подрядчиков, поставщиков, исполнителей) в соответствии с Федеральным законом от 05.04.2013 № 44-ФЗ "О контрактной системе в сфере закупок товаров, работ, услуг для обеспечения государственных и муниципальных нужд"</t>
  </si>
  <si>
    <t xml:space="preserve">отчетность исполнителя программных мероприятий </t>
  </si>
  <si>
    <t>семей</t>
  </si>
  <si>
    <t>Приложение № 1
к подпрограмме 4 «Обеспечение условий реализации программы и прочие мероприятия»</t>
  </si>
  <si>
    <t>и значения показателей результативности подпрограммы  4 
«Обеспечение условий реализации программы и прочие мероприятия»</t>
  </si>
  <si>
    <t>комплект</t>
  </si>
  <si>
    <t>Увеличение количества элементов озеленения (два элемента)</t>
  </si>
  <si>
    <t>Ежегодно 100 семьям будет представлена материальная помощь лицам из числа КМНС, в целях уплаты налога на доходы физических лиц за предоставление товарно-материальных ценностей</t>
  </si>
  <si>
    <t>1.5.</t>
  </si>
  <si>
    <t>1.6.</t>
  </si>
  <si>
    <t>1.7.</t>
  </si>
  <si>
    <t>1.8.</t>
  </si>
  <si>
    <t>1.9.</t>
  </si>
  <si>
    <t>1.10.</t>
  </si>
  <si>
    <t>Предоставлена денежная компенсация оленеводам Туруханского района части расходов на содержание северного оленя на 790 голов из 21 семьи</t>
  </si>
  <si>
    <t>Предоставлена денежная компенсация оленеводам Туруханского района части расходов на содержание северного оленя на 807 голов из 21 семьи</t>
  </si>
  <si>
    <t>не                           менеее                  4</t>
  </si>
  <si>
    <t>не                                                                 менеее                  4</t>
  </si>
  <si>
    <t>не                                                     менеее                  4</t>
  </si>
  <si>
    <r>
      <t xml:space="preserve">к паспорту муниципальной  программы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</si>
  <si>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</si>
  <si>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паспорту муниципальной программы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</si>
  <si>
    <r>
      <t xml:space="preserve">к  муниципальной программе Туруханского района                                                                                                                                                                                                                                                                                                                                                                                                                                                                                                                 </t>
    </r>
    <r>
      <rPr>
        <sz val="14"/>
        <rFont val="Calibri"/>
        <family val="2"/>
        <charset val="204"/>
      </rPr>
      <t>«</t>
    </r>
    <r>
      <rPr>
        <sz val="14"/>
        <rFont val="Times New Roman"/>
        <family val="2"/>
        <charset val="204"/>
      </rPr>
      <t>Обеспечение комфортной среды проживания                                                                                                                                                                                                                                                                                                                                                                                                                                                                                                                  на территории населенных  пунктов                                                                                                                                                                                                                                                                                                                                                                                                                                             Туруханского района</t>
    </r>
    <r>
      <rPr>
        <sz val="14"/>
        <rFont val="Calibri"/>
        <family val="2"/>
        <charset val="204"/>
      </rPr>
      <t>»</t>
    </r>
    <r>
      <rPr>
        <sz val="14"/>
        <rFont val="Times New Roman"/>
        <family val="2"/>
        <charset val="204"/>
      </rPr>
      <t xml:space="preserve">                                                                                                                                                                                                                                                                                                                                                                                                                                                        </t>
    </r>
  </si>
  <si>
    <r>
      <t xml:space="preserve">Приложение № 1
к подпрограмме 1 </t>
    </r>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</si>
  <si>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rPr>
        <sz val="14"/>
        <rFont val="Calibri"/>
        <family val="2"/>
        <charset val="204"/>
      </rPr>
      <t>«</t>
    </r>
    <r>
      <rPr>
        <sz val="14"/>
        <rFont val="Times New Roman"/>
        <family val="2"/>
        <charset val="204"/>
      </rPr>
      <t>Благоустройство сельских населенных пунктов</t>
    </r>
    <r>
      <rPr>
        <sz val="14"/>
        <rFont val="Calibri"/>
        <family val="2"/>
        <charset val="204"/>
      </rPr>
      <t>»</t>
    </r>
  </si>
  <si>
    <r>
      <t xml:space="preserve">Приложение № 1
к подпрограмме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</si>
  <si>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и значения показателей результативности подпрограммы 2 
</t>
    </r>
    <r>
      <rPr>
        <sz val="14"/>
        <rFont val="Calibri"/>
        <family val="2"/>
        <charset val="204"/>
      </rPr>
      <t>«</t>
    </r>
    <r>
      <rPr>
        <sz val="14"/>
        <rFont val="Times New Roman"/>
        <family val="2"/>
        <charset val="204"/>
      </rPr>
      <t>Оказание содействия занятости населения</t>
    </r>
    <r>
      <rPr>
        <sz val="14"/>
        <rFont val="Calibri"/>
        <family val="2"/>
        <charset val="204"/>
      </rPr>
      <t>»</t>
    </r>
  </si>
  <si>
    <r>
      <t xml:space="preserve">Приложение № 1
к подпрограмме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</si>
  <si>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r>
      <t xml:space="preserve">и значения показателей результативности подпрограммы 3                                                                                                                                                                                                                                                                                                                                                                                                                  </t>
    </r>
    <r>
      <rPr>
        <sz val="14"/>
        <rFont val="Calibri"/>
        <family val="2"/>
        <charset val="204"/>
      </rPr>
      <t>«</t>
    </r>
    <r>
      <rPr>
        <sz val="14"/>
        <rFont val="Times New Roman"/>
        <family val="2"/>
        <charset val="204"/>
      </rPr>
      <t>Обеспечение населения Туруханского района печным отоплением</t>
    </r>
    <r>
      <rPr>
        <sz val="14"/>
        <rFont val="Calibri"/>
        <family val="2"/>
        <charset val="204"/>
      </rPr>
      <t>»</t>
    </r>
  </si>
  <si>
    <t>Приложение № 2 
к подпрограмме № 4 «Обеспечение условий реализации программы и прочие мероприятия»</t>
  </si>
  <si>
    <r>
      <t xml:space="preserve">Подпрограмма 1 </t>
    </r>
    <r>
      <rPr>
        <sz val="12"/>
        <rFont val="Calibri"/>
        <family val="2"/>
        <charset val="204"/>
      </rPr>
      <t>«</t>
    </r>
    <r>
      <rPr>
        <sz val="12"/>
        <rFont val="Times New Roman"/>
        <family val="2"/>
        <charset val="204"/>
      </rPr>
      <t>Благоустройство сельских населенных пунктов</t>
    </r>
    <r>
      <rPr>
        <sz val="12"/>
        <rFont val="Calibri"/>
        <family val="2"/>
        <charset val="204"/>
      </rPr>
      <t>»</t>
    </r>
    <r>
      <rPr>
        <sz val="12"/>
        <rFont val="Times New Roman"/>
        <family val="2"/>
        <charset val="204"/>
      </rPr>
      <t xml:space="preserve"> </t>
    </r>
  </si>
  <si>
    <r>
      <t xml:space="preserve">Подпрограмма 3 </t>
    </r>
    <r>
      <rPr>
        <sz val="12"/>
        <rFont val="Calibri"/>
        <family val="2"/>
        <charset val="204"/>
      </rPr>
      <t>«</t>
    </r>
    <r>
      <rPr>
        <sz val="12"/>
        <rFont val="Times New Roman"/>
        <family val="2"/>
        <charset val="204"/>
      </rPr>
      <t>Обеспечение населения Туруханского района печным отоплением</t>
    </r>
    <r>
      <rPr>
        <sz val="12"/>
        <rFont val="Calibri"/>
        <family val="2"/>
        <charset val="204"/>
      </rPr>
      <t>»</t>
    </r>
  </si>
  <si>
    <r>
      <t xml:space="preserve">Подпрограмма 4 </t>
    </r>
    <r>
      <rPr>
        <sz val="12"/>
        <color indexed="8"/>
        <rFont val="Calibri"/>
        <family val="2"/>
        <charset val="204"/>
      </rPr>
      <t>«</t>
    </r>
    <r>
      <rPr>
        <sz val="12"/>
        <color indexed="8"/>
        <rFont val="Times New Roman"/>
        <family val="1"/>
        <charset val="204"/>
      </rPr>
      <t>Обеспечение условий реализации программы и прочие мероприятия</t>
    </r>
    <r>
      <rPr>
        <sz val="12"/>
        <color indexed="8"/>
        <rFont val="Calibri"/>
        <family val="2"/>
        <charset val="204"/>
      </rPr>
      <t>»</t>
    </r>
  </si>
  <si>
    <t>Организация общественных работ временной занятости граждан, испытывающих трудности в поиске работы</t>
  </si>
  <si>
    <t xml:space="preserve">                                                      </t>
  </si>
  <si>
    <t xml:space="preserve">                           </t>
  </si>
  <si>
    <t>Цель муниципальной программы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</si>
  <si>
    <t>Приложение № 7</t>
  </si>
  <si>
    <t>Балл*</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</si>
  <si>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</si>
  <si>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не менее                 4</t>
  </si>
  <si>
    <t>1.11.</t>
  </si>
  <si>
    <t>1.12.</t>
  </si>
  <si>
    <t>1.13.</t>
  </si>
  <si>
    <t>1.14.</t>
  </si>
  <si>
    <t>1.15.</t>
  </si>
  <si>
    <t>1.16.</t>
  </si>
  <si>
    <t>1.17.</t>
  </si>
  <si>
    <t>1.18.</t>
  </si>
  <si>
    <t>1.19.</t>
  </si>
  <si>
    <t>1.20.</t>
  </si>
  <si>
    <t xml:space="preserve">17 детей из 10 семей будут обеспечены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тундре, лесу, на промысловых точках) и обратно один раз в год авиационным видом транспорта:                                                                                                                                                                                                                                                                                                                                                                       с. Фарково - 7 детей из 6 семей,                                                                                                                                                                                                                                                                                                                                                                                                                                                                                                       п. Советская Речка - 6 детей из 4 семей.                                                                                           </t>
  </si>
  <si>
    <t xml:space="preserve">* Расчет показателя:                                                                                                                                                                                                                                                                                 отсутствие обоснованных жалоб  (судебных исков (решений))    со стороны населения  - 5 баллов                                                                                                                                                                                                                                                                          наличие обоснованных жалоб  (судебных исков (решений)) со стороны населения:                                                                                                                                                                                                                                                                                                                                                                                                            до 8 жалоб в год - 4 балла                                                                                                                                                                                                                                                                                                                                                                                                                                                                                                                      до 10 жалоб - 3 балла                                                                                                                                                                                                                                                                                                                                                                                                                                                                                                                                                                         до 12 жалоб - 2 балла до 13 жалоб и больше - 1 балл           </t>
  </si>
  <si>
    <t>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t>
  </si>
  <si>
    <t xml:space="preserve">Предоставление ежемесячных социальных выплат оленеводам из числа малочисленных народов с учетом почтовых расходов или расходов российских кредитных организаций </t>
  </si>
  <si>
    <t>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t>
  </si>
  <si>
    <t>Предоставление ежемесячных социальных выплат  охотникам (рыбакам) промысловым их числа  коренных малочисленных народов Севера с учетом почтовых расходов или расходов кредитных организаций</t>
  </si>
  <si>
    <t>Предоставление лекарственных и медицинских средств для оказания первичной медицинской помощи оленеводам из числа коренных малочисленных народов, проживающим в Туруханском районе</t>
  </si>
  <si>
    <t>Организация и проведение праздников  День рыбака, День реки в Туруханском районе.</t>
  </si>
  <si>
    <t xml:space="preserve">23 человека получат лекарственные и медицинские средства для оказания первичной медицинской помощи: п.Советская Речка - 23; </t>
  </si>
  <si>
    <t>Всего получателей ежемесячных социальных выплат 45 человек, в том числе оленеводы:                                                                                                                                                                                                                                                                                                                                                                     п. Советская Речка - 45.</t>
  </si>
  <si>
    <t>1.22.</t>
  </si>
  <si>
    <t>1.23.</t>
  </si>
  <si>
    <t>1.24.</t>
  </si>
  <si>
    <t xml:space="preserve">Цель муниципальной программы Туруханского района: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</si>
  <si>
    <t xml:space="preserve">Количество обученных и трудоустроенных граждан </t>
  </si>
  <si>
    <t>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t>
  </si>
  <si>
    <t>1.21..</t>
  </si>
  <si>
    <t>1.25.</t>
  </si>
  <si>
    <t>-</t>
  </si>
  <si>
    <t>Возмещение затрат, связанных с организацией и проведением  обучения и трудоустройства жителей Туруханского района в компании сферы недропользования и их подрядные организации</t>
  </si>
  <si>
    <t>год, предшествующий очередному финансовому году</t>
  </si>
  <si>
    <t>к  паспорту муниципальной программе                                                                                                                                                                                                                                                                                                                                                                                                                                                                                                                   «Обеспечение комфортной                                                                                                                                                                                                                                                                                                                                                                                                                                                                                                                         среды проживания на территории населенных пунктов                                                                                                                                                                                                                                                                                                                                                                                                                                                    Туруханского района»</t>
  </si>
  <si>
    <t>2022 год</t>
  </si>
  <si>
    <t>Предоставление товарно-материальных ценностей лицам из числа малочисленных народов из федерального бюджета</t>
  </si>
  <si>
    <t>1003</t>
  </si>
  <si>
    <t>кол-во нас.п.</t>
  </si>
  <si>
    <t>1.26.</t>
  </si>
  <si>
    <t>Организация и проведение социально значимого мероприятия коренных малочисленных народов (День оленевода) (в соответствии с Законом края от 1 декабря 2011 года № 13-6668)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</si>
  <si>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Будет организован и проведен праздник «День Оленевода» в п. Советская Речка с участием около 110 человек</t>
  </si>
  <si>
    <t>2023 год</t>
  </si>
  <si>
    <t>2024 год</t>
  </si>
  <si>
    <t>Предоставление оленеводам из числа коренных малочисленных народов Севера, проживающим на территории муниципального района, ведущим личное подсобное хозяйство, и членам их семей санаторно-курортного и восстановительного лечения в пределах края Республики Хакасия в виде оплаты стоимости путевок, проезда к месту санаторно-курортного и восстановительного лечения и обратно или компенсации расходов , связанных с проездом (в соответствии с Законом края от 1 декабря 2011 года № 13-6668)в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t>
  </si>
  <si>
    <t xml:space="preserve">Всего получателей ежемесячных социальных выплат 1 человек :                                                                                                                                                                                                                                                                                                                                                                                                                                                                      п. Советская Речка -1;                                                                                                                                                                                                                                                                                                                                                                                                                                                  </t>
  </si>
  <si>
    <t>2021 год</t>
  </si>
  <si>
    <t>не менее 50</t>
  </si>
  <si>
    <t>Обучить и трудоустроить  50 человек</t>
  </si>
  <si>
    <t>2.2.2.</t>
  </si>
  <si>
    <t>Об утвердждении Порядка предоставления субсидии на компенсацию затрат, связанных с организацией и проведением обучения жителей Турухансокго района и их трудоустройством в компаниях сферы недропользования и их подрядные организации</t>
  </si>
  <si>
    <t>от 21.09.2017                                       № 1542-п ( в редакции от 13.04.2022 № 259-п)</t>
  </si>
  <si>
    <t>факт</t>
  </si>
  <si>
    <t>Отдельное мероприятие муниципальной программы</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</si>
  <si>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</si>
  <si>
    <t>Администрация Турухансокго района</t>
  </si>
  <si>
    <t xml:space="preserve">«Обеспечение комфортной среды проживания на территории населенных пунктов Туруханского района»       </t>
  </si>
  <si>
    <r>
      <rPr>
        <b/>
        <sz val="12"/>
        <rFont val="Times New Roman"/>
        <family val="1"/>
        <charset val="204"/>
      </rPr>
      <t>Отдельное мероприятие.</t>
    </r>
    <r>
      <rPr>
        <sz val="12"/>
        <rFont val="Times New Roman"/>
        <family val="1"/>
        <charset val="204"/>
      </rPr>
      <t xml:space="preserve">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t>
    </r>
  </si>
  <si>
    <t>исполнение Да-1, Нет-0</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</si>
  <si>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</si>
  <si>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Устройство новых деревянных тротуаров,  штакетных заборов; 
 Вывоз
снега, мусора, твердых бытовых отходов, ликвидация  несанкционированных свалок;
Приобретение техники, необходимой для проведения работ по благоустройству в населенных пунктах Приобретение ГСМ для тракторной техники;
Чистка  и ремонт 3 –х колодцев  общего пользования с питьевой водой в п. Келлог;
Оснащение улиц указателями с названиями улиц и номерами домов;</t>
  </si>
  <si>
    <t>Всего получателей ежемесячных социальных выплат 81 человек, в том числе охотники(рыбаки) промысловые:                                                                                                                                                                                                                                                                                                                                                                                                                                                    с. Фарково - 58;   п. Бахта -8;  п. Советская Речка -1;   г. Игарка -1; с. Туруханск -1;   п. Бор -2; с. Верещагино -5; д. Сургутиха -2;                                                                                                                                                                                                                                                                                                                                                                                                                                                                                                                                                         с. Бакланиха -3.</t>
  </si>
  <si>
    <t>Всего получателей ежемесячных социальных выплат 126 человек, в том числе оленеводы:                                                                                                                                                                                                                                                                                                                                                                     п. Советская Речка - 45; охотники(рыбаки) промысловые:  с. Фарково - 58; п. Бахта -8;                                                                                    п. Советская Речка -1; г. Игарка -1; с. Туруханск -1; п. Бор -2;                                                                                                                                                                                                                                                                                                                                                                                                                                                                                                                                                    с. Верещагино -5; д. Сургутиха -2;  с. Бакланиха -3.</t>
  </si>
  <si>
    <t>52 человека получат лекарственные и медицинские средства для оказания первичной медицинской помощи: с.Фарково -32; с.Бакланиха-3;                                                                                                                                                                                                                                                                                                                                                                                                                                                                                                                                                                                            п.Бор- 2; п.Бахта-7;с.Верещагино - 4;   г.Игарка- 1; с.Туруханск- 1;д.Сургутиха-2.</t>
  </si>
  <si>
    <t xml:space="preserve">Всего получателей товарно-материальных ценностей  36 человек:                                                                                                                                                                                                                                                                                                                                                                                                                                                               с. Фарково - 10;  п. Советская Речка -8;п. Келлог -12, Бор-1,   Верещагино-3,  Сургутиха-2.                                </t>
  </si>
  <si>
    <t>Будет организован и проведен праздник  "День Реки" в п. Келлог 150 чел, "День рыбака "в том числе:  д. Сургутиха 85 чел, с. Бакланиха  48 чел,  д. Старотуруханск 100 чел,  с. Верещагино  55 чел, д. Горошиха 90 чел,   п. Мадуйка  65 чел, п. Бахта   130 чел,  с. Фарково  200 чел.</t>
  </si>
  <si>
    <t>Получат комплект для новорожденного 21 человек, в том числе:  с. Туруханск -7;   п. Келлог -2, с. Фарково - 6, п. Светлогорск - 1;  п. Мадуйка - 1;п. Советская Речка - 2, д. Горошиха -1,   с. Верхнеимбатск - 1.</t>
  </si>
  <si>
    <t xml:space="preserve">Всего получателей товарно-материальных ценностей  36 человек: с. Фарково - 10; п. Советская Речка -8;п. Келлог -12, Бор-1,Верещагино-3, Сургутиха-2.                                </t>
  </si>
  <si>
    <t>130 человек получат единовременную компенсационную выплату, в том числе охотники(рыбаки) сезонные: с. Фарково - 4;  п. Бахта -3;  п. Советская Речка -1;    с. Туруханск -11;   п. Бор - 8;  с. Верещагино - 3;  д. Сургутиха - 14; с. Бакланиха - 6;  п. Келлог - 61; п. Мадуйка -14; с. Ворогово - 1; с. Верхнеимбатск - 1; д. Канготово - 2.</t>
  </si>
  <si>
    <r>
      <rPr>
        <b/>
        <sz val="12"/>
        <rFont val="Times New Roman"/>
        <family val="1"/>
        <charset val="204"/>
      </rPr>
      <t xml:space="preserve">Цель муниципальной программы Туруханского района: </t>
    </r>
    <r>
      <rPr>
        <sz val="12"/>
        <rFont val="Times New Roman"/>
        <family val="2"/>
        <charset val="204"/>
      </rPr>
      <t xml:space="preserve">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 Формирование условий для трудоустройства в компании сферы недропользования и их подрядные организации граждан из числа жителей Туруханского района.               </t>
    </r>
  </si>
  <si>
    <r>
      <rPr>
        <b/>
        <sz val="12"/>
        <rFont val="Times New Roman"/>
        <family val="1"/>
        <charset val="204"/>
      </rPr>
      <t xml:space="preserve">Цель муниципальной программы Туруханского района: </t>
    </r>
    <r>
      <rPr>
        <sz val="12"/>
        <rFont val="Times New Roman"/>
        <family val="2"/>
        <charset val="204"/>
      </rPr>
      <t>совершенствование системы благоустройства населенный пунктов, расположенных на межселенной территории Туруханского района</t>
    </r>
  </si>
  <si>
    <r>
      <rPr>
        <b/>
        <sz val="12"/>
        <rFont val="Times New Roman"/>
        <family val="1"/>
        <charset val="204"/>
      </rPr>
      <t>Цель муниципальной программы Туруханского района:</t>
    </r>
    <r>
      <rPr>
        <sz val="12"/>
        <rFont val="Times New Roman"/>
        <family val="2"/>
        <charset val="204"/>
      </rPr>
      <t xml:space="preserve"> улучшение жилищно-бытовых условий населения проживающего на территории Туруханского района</t>
    </r>
  </si>
  <si>
    <r>
      <rPr>
        <b/>
        <sz val="12"/>
        <rFont val="Times New Roman"/>
        <family val="1"/>
        <charset val="204"/>
      </rPr>
      <t xml:space="preserve">Цель муниципальной программы Туруханского района: </t>
    </r>
    <r>
      <rPr>
        <sz val="12"/>
        <rFont val="Times New Roman"/>
        <family val="2"/>
        <charset val="204"/>
      </rPr>
      <t>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 Создание условий для сохранения традиционного образа жизни коренных малочисленных народов проживающих на территории Туруханского района</t>
    </r>
  </si>
  <si>
    <t xml:space="preserve">показателей результативности отдельных мероприятий муниципальной программы </t>
  </si>
  <si>
    <t>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"Обеспечение комфортной среды проживания на территории населенных пунктов Туруханского района"</t>
  </si>
  <si>
    <t>Приложение № 9</t>
  </si>
  <si>
    <t>Приложение № 10</t>
  </si>
  <si>
    <r>
      <rPr>
        <b/>
        <sz val="12"/>
        <rFont val="Times New Roman"/>
        <family val="1"/>
        <charset val="204"/>
      </rPr>
      <t xml:space="preserve">Цель и задача реализации отдельного мероприятия: </t>
    </r>
    <r>
      <rPr>
        <sz val="12"/>
        <rFont val="Times New Roman"/>
        <family val="1"/>
        <charset val="204"/>
      </rPr>
      <t xml:space="preserve"> Повышение качества жизни жителей п. Светлогорск, развитие инфраструктуры жизнеобеспечения населенного пункта.</t>
    </r>
  </si>
  <si>
    <t xml:space="preserve">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</si>
  <si>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</si>
  <si>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территориидорожной сети и объектов транспортной инфраструктуры, благоустройство территории</t>
  </si>
  <si>
    <r>
      <rPr>
        <b/>
        <sz val="12"/>
        <rFont val="Times New Roman"/>
        <family val="1"/>
        <charset val="204"/>
      </rPr>
      <t>Отдельное мероприятие.</t>
    </r>
    <r>
      <rPr>
        <sz val="12"/>
        <rFont val="Times New Roman"/>
        <family val="1"/>
        <charset val="204"/>
      </rPr>
      <t xml:space="preserve">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r>
  </si>
  <si>
    <r>
      <rPr>
        <b/>
        <sz val="12"/>
        <rFont val="Times New Roman"/>
        <family val="1"/>
        <charset val="204"/>
      </rPr>
      <t xml:space="preserve">Цель реализации отдельного мероприятия: </t>
    </r>
    <r>
      <rPr>
        <sz val="12"/>
        <rFont val="Times New Roman"/>
        <family val="1"/>
        <charset val="204"/>
      </rPr>
      <t xml:space="preserve"> Увековечивание памяти о погибших при защите Отечества в годы Великой Отечественной войны 1941 - 1945 годов.</t>
    </r>
  </si>
  <si>
    <t>Формирование у молодого поколения патриотических чувств и гордости за великие подвиги советского народа в годы Великой Отечественной войны и воспитание их в духе достойного служения Родине</t>
  </si>
  <si>
    <r>
      <rPr>
        <b/>
        <sz val="12"/>
        <rFont val="Times New Roman"/>
        <family val="1"/>
        <charset val="204"/>
      </rPr>
      <t>Отдельное мероприятие.</t>
    </r>
    <r>
      <rPr>
        <sz val="12"/>
        <rFont val="Times New Roman"/>
        <family val="1"/>
        <charset val="204"/>
      </rPr>
      <t xml:space="preserve">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r>
  </si>
  <si>
    <r>
      <rPr>
        <b/>
        <sz val="12"/>
        <rFont val="Times New Roman"/>
        <family val="1"/>
        <charset val="204"/>
      </rPr>
      <t xml:space="preserve">Цель реализации отдельного мероприятия: </t>
    </r>
    <r>
      <rPr>
        <sz val="12"/>
        <rFont val="Times New Roman"/>
        <family val="1"/>
        <charset val="204"/>
      </rPr>
      <t xml:space="preserve"> Осуществление подвоза воды населению п.Бахта Туруханского района.</t>
    </r>
  </si>
  <si>
    <t>Осуществление подвоза воды населению п.Бахта Туруханского района.</t>
  </si>
  <si>
    <t>не менее 100</t>
  </si>
  <si>
    <t xml:space="preserve">не               менеее 100              </t>
  </si>
  <si>
    <t xml:space="preserve">Обеспечить материальную поддержку доходов 100 участникам общественных работ, из числа безработных граждан </t>
  </si>
  <si>
    <t>Доля исполненных мероприятий по обеспечению благоустройства сельских населенных пунктах, к общему количеству населенных пунктов, расположенных на межселенной территорииТуруханского района</t>
  </si>
  <si>
    <t>Предоставление субсидии на возмещение фактически понесенных затрат, возникающих при осуществлении подвоза воды населению п.Бахта Туруханского района в рамках отдельного мероприятия муниципальной программы "Обеспечение комфортной среды проживания на территории населенных пунктов Туруханского района"</t>
  </si>
  <si>
    <t>11400R5185</t>
  </si>
  <si>
    <t>1.5</t>
  </si>
  <si>
    <t>Изготовление аэронавигационных паспортов посадочных площадок (с элементами геодезии и картографии) в 12 поселках расположенных на межселенной территории</t>
  </si>
  <si>
    <t xml:space="preserve">Приложение № 8                                                                            к  муниципальной программе Туруханского района «Обеспечение комфортной среды проживания на территории населенных  пунктов   Туруханского района»  
</t>
  </si>
  <si>
    <t xml:space="preserve">Отдельное мероприятие. Подготовка и проведение торжественных мероприятий, посвященных празднованию Дня Победы в Великой Отечественной войне 1941-1945 годов, в рамках отдельных мероприятий муниципальной программы </t>
  </si>
  <si>
    <t>Цель реализации отдельного мероприятия:  Увековечивание памяти о погибших при защите Отечества в годы Великой Отечественной войны 1941 - 1945 годов.</t>
  </si>
  <si>
    <t>Подготовка и проведение торжественных мероприятий, посвященных празднованию Дня Победы в Великой Отечественной войне 1941 -1945 годов</t>
  </si>
  <si>
    <t>0804</t>
  </si>
  <si>
    <t xml:space="preserve">Отдельное мероприятие. Создание благоприятных услоий для проживания на территории п. 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территориимуниципальной программы </t>
  </si>
  <si>
    <t>Цель и задача реализации отдельного мероприятия:  Повышение качества жизни жителей п. Светлогорск, развитие инфраструктуры жизнеобеспечения населенного пункта.</t>
  </si>
  <si>
    <t>Итого по отдельному мероприятию</t>
  </si>
  <si>
    <t>Отдельное мероприятие. Предоставление субсидии на компенсацию расходов, возникающих при осуществлении подвоза воды населению п.Бахта Туруханского района в рамках отдельного мероприятия муниципальной программы</t>
  </si>
  <si>
    <t>Цель реализации отдельного мероприятия:  Осуществление подвоза воды населению п.Бахта Туруханского района.</t>
  </si>
  <si>
    <t>Предоставление субсидий на возмещение фактически понесенных затрат, возникших при осуществлении подвоза воды населению поселка Бахта Туруханского района</t>
  </si>
  <si>
    <t>0502</t>
  </si>
  <si>
    <t xml:space="preserve">отдельных мероприятий муниципальной программы </t>
  </si>
  <si>
    <t>Создание благоприятных условий для проживания на территории п.Светлогорск: ремонт объектов социальной сферы, модернизация и развитие инфраструктуры жилищно-коммунального хозяйства, ремонт улично-дорожной сети и объектов транспортной инфраструктуры, благоустройство территории (софинансирование)</t>
  </si>
  <si>
    <t>Проведение мероприятий направленных на ремонт объектов социальной сферы, модернизации и развитие инфраструктуры жилищно-коммунального хозяйства, ремонт улично-дорожной сети и объектов транспортной инфраструктуры, благоустройство на территории                  п. Светлогорск</t>
  </si>
  <si>
    <t>Приложение № 11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</si>
</sst>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quot;р.&quot;_-;\-* #,##0&quot;р.&quot;_-;_-* &quot;-&quot;&quot;р.&quot;_-;_-@_-"/>
    <numFmt numFmtId="165" formatCode="_-* #,##0.00_р_._-;\-* #,##0.00_р_._-;_-* &quot;-&quot;??_р_._-;_-@_-"/>
    <numFmt numFmtId="166" formatCode="_-* #,##0.000_р_._-;\-* #,##0.000_р_._-;_-* &quot;-&quot;??_р_._-;_-@_-"/>
    <numFmt numFmtId="167" formatCode="_(* #,##0.00_);_(* \(#,##0.00\);_(* &quot;-&quot;??_);_(@_)"/>
    <numFmt numFmtId="168" formatCode="#,##0.000"/>
    <numFmt numFmtId="169" formatCode="_-* #,##0.000_р_._-;\-* #,##0.000_р_._-;_-* &quot;-&quot;???_р_._-;_-@_-"/>
    <numFmt numFmtId="170" formatCode="#,##0_ ;\-#,##0\ "/>
    <numFmt numFmtId="171" formatCode="_-* #,##0_р_._-;\-* #,##0_р_._-;_-* &quot;-&quot;??_р_._-;_-@_-"/>
    <numFmt numFmtId="172" formatCode="?"/>
    <numFmt numFmtId="173" formatCode="000000"/>
  </numFmts>
  <fonts count="25" x14ac:knownFonts="1">
    <font>
      <sz val="12"/>
      <color theme="1"/>
      <name val="Times New Roman"/>
      <family val="2"/>
      <charset val="204"/>
    </font>
    <font>
      <sz val="12"/>
      <name val="Times New Roman"/>
      <family val="2"/>
      <charset val="204"/>
    </font>
    <font>
      <sz val="14"/>
      <name val="Times New Roman"/>
      <family val="2"/>
      <charset val="204"/>
    </font>
    <font>
      <sz val="12"/>
      <name val="Times New Roman"/>
      <family val="1"/>
      <charset val="204"/>
    </font>
    <font>
      <b/>
      <sz val="12"/>
      <name val="Times New Roman"/>
      <family val="1"/>
      <charset val="204"/>
    </font>
    <font>
      <sz val="10"/>
      <name val="Arial"/>
      <family val="2"/>
      <charset val="204"/>
    </font>
    <font>
      <b/>
      <sz val="12"/>
      <name val="Times New Roman"/>
      <family val="2"/>
      <charset val="204"/>
    </font>
    <font>
      <b/>
      <sz val="14"/>
      <name val="Times New Roman"/>
      <family val="1"/>
      <charset val="204"/>
    </font>
    <font>
      <sz val="10"/>
      <name val="Times New Roman"/>
      <family val="1"/>
      <charset val="204"/>
    </font>
    <font>
      <sz val="12"/>
      <color indexed="8"/>
      <name val="Times New Roman"/>
      <family val="1"/>
      <charset val="204"/>
    </font>
    <font>
      <sz val="11"/>
      <name val="Times New Roman"/>
      <family val="2"/>
      <charset val="204"/>
    </font>
    <font>
      <sz val="10"/>
      <color indexed="8"/>
      <name val="Times New Roman"/>
      <family val="1"/>
      <charset val="204"/>
    </font>
    <font>
      <sz val="10"/>
      <name val="Times New Roman"/>
      <family val="2"/>
      <charset val="204"/>
    </font>
    <font>
      <sz val="12"/>
      <color indexed="8"/>
      <name val="Times New Roman"/>
      <family val="1"/>
      <charset val="204"/>
    </font>
    <font>
      <sz val="11"/>
      <color indexed="8"/>
      <name val="Times New Roman"/>
      <family val="1"/>
      <charset val="204"/>
    </font>
    <font>
      <sz val="12"/>
      <name val="Calibri"/>
      <family val="2"/>
      <charset val="204"/>
    </font>
    <font>
      <sz val="14"/>
      <name val="Calibri"/>
      <family val="2"/>
      <charset val="204"/>
    </font>
    <font>
      <sz val="12"/>
      <color indexed="8"/>
      <name val="Calibri"/>
      <family val="2"/>
      <charset val="204"/>
    </font>
    <font>
      <sz val="12"/>
      <color theme="1"/>
      <name val="Times New Roman"/>
      <family val="2"/>
      <charset val="204"/>
    </font>
    <font>
      <u/>
      <sz val="12"/>
      <color theme="10"/>
      <name val="Times New Roman"/>
      <family val="2"/>
      <charset val="204"/>
    </font>
    <font>
      <sz val="12"/>
      <color rgb="FF000000"/>
      <name val="Times New Roman"/>
      <family val="1"/>
      <charset val="204"/>
    </font>
    <font>
      <sz val="12"/>
      <color theme="1"/>
      <name val="Times New Roman"/>
      <family val="1"/>
      <charset val="204"/>
    </font>
    <font>
      <sz val="11"/>
      <color rgb="FFFF0000"/>
      <name val="Times New Roman"/>
      <family val="2"/>
      <charset val="204"/>
    </font>
    <font>
      <sz val="11"/>
      <color theme="1"/>
      <name val="Times New Roman"/>
      <family val="2"/>
      <charset val="204"/>
    </font>
    <font>
      <b/>
      <sz val="12"/>
      <color theme="1"/>
      <name val="Times New Roman"/>
      <family val="1"/>
      <charset val="204"/>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4.9989318521683403E-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right/>
      <top style="thin">
        <color indexed="64"/>
      </top>
      <bottom/>
      <diagonal/>
    </border>
  </borders>
  <cellStyleXfs count="7">
    <xf numFmtId="0" fontId="0" fillId="0" borderId="0"/>
    <xf numFmtId="0" fontId="19" fillId="0" borderId="0" applyNumberFormat="0" applyFill="0" applyBorder="0" applyAlignment="0" applyProtection="0"/>
    <xf numFmtId="164" fontId="18" fillId="0" borderId="0" applyFont="0" applyFill="0" applyBorder="0" applyAlignment="0" applyProtection="0"/>
    <xf numFmtId="0" fontId="5" fillId="0" borderId="0"/>
    <xf numFmtId="0" fontId="5" fillId="0" borderId="0"/>
    <xf numFmtId="165" fontId="18" fillId="0" borderId="0" applyFont="0" applyFill="0" applyBorder="0" applyAlignment="0" applyProtection="0"/>
    <xf numFmtId="167" fontId="5" fillId="0" borderId="0" applyFont="0" applyFill="0" applyBorder="0" applyAlignment="0" applyProtection="0"/>
  </cellStyleXfs>
  <cellXfs count="299">
    <xf numFmtId="0" fontId="0" fillId="0" borderId="0" xfId="0"/>
    <xf numFmtId="0" fontId="10" fillId="2" borderId="1" xfId="0" applyFont="1" applyFill="1" applyBorder="1" applyAlignment="1">
      <alignment vertical="center" wrapText="1"/>
    </xf>
    <xf numFmtId="0" fontId="1" fillId="2" borderId="1" xfId="0" applyFont="1" applyFill="1" applyBorder="1" applyAlignment="1">
      <alignment horizontal="center" vertical="center" wrapText="1"/>
    </xf>
    <xf numFmtId="165" fontId="1" fillId="2" borderId="1" xfId="5" applyNumberFormat="1" applyFont="1" applyFill="1" applyBorder="1" applyAlignment="1">
      <alignment vertical="center" wrapText="1"/>
    </xf>
    <xf numFmtId="165" fontId="1" fillId="2" borderId="1" xfId="5" applyNumberFormat="1" applyFont="1" applyFill="1" applyBorder="1" applyAlignment="1">
      <alignment horizontal="center" vertical="center" wrapText="1"/>
    </xf>
    <xf numFmtId="1" fontId="1" fillId="2" borderId="1" xfId="5" applyNumberFormat="1" applyFont="1" applyFill="1" applyBorder="1" applyAlignment="1">
      <alignment vertical="center" wrapText="1"/>
    </xf>
    <xf numFmtId="168" fontId="3" fillId="2" borderId="1" xfId="0" applyNumberFormat="1" applyFont="1" applyFill="1" applyBorder="1" applyAlignment="1">
      <alignment horizontal="center" vertical="center" wrapText="1"/>
    </xf>
    <xf numFmtId="168" fontId="3" fillId="2" borderId="1" xfId="5" applyNumberFormat="1" applyFont="1" applyFill="1" applyBorder="1" applyAlignment="1">
      <alignment vertical="center" wrapText="1"/>
    </xf>
    <xf numFmtId="0" fontId="3"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0" fillId="2" borderId="1" xfId="0" applyFont="1" applyFill="1" applyBorder="1" applyAlignment="1">
      <alignment horizontal="justify" vertical="center" wrapText="1"/>
    </xf>
    <xf numFmtId="1" fontId="1" fillId="2" borderId="1" xfId="0" applyNumberFormat="1" applyFont="1" applyFill="1" applyBorder="1" applyAlignment="1">
      <alignment vertical="center"/>
    </xf>
    <xf numFmtId="0" fontId="8" fillId="2" borderId="1" xfId="0" applyNumberFormat="1" applyFont="1" applyFill="1" applyBorder="1" applyAlignment="1">
      <alignment vertical="top" wrapText="1"/>
    </xf>
    <xf numFmtId="0" fontId="1" fillId="2" borderId="1" xfId="0" applyFont="1" applyFill="1" applyBorder="1" applyAlignment="1">
      <alignment horizontal="center" vertical="top"/>
    </xf>
    <xf numFmtId="0" fontId="11" fillId="2" borderId="1" xfId="0" applyFont="1" applyFill="1" applyBorder="1" applyAlignment="1">
      <alignment vertical="top" wrapText="1"/>
    </xf>
    <xf numFmtId="171" fontId="1" fillId="2" borderId="1" xfId="5" applyNumberFormat="1" applyFont="1" applyFill="1" applyBorder="1" applyAlignment="1">
      <alignment horizontal="center" vertical="center" wrapText="1"/>
    </xf>
    <xf numFmtId="0" fontId="8" fillId="2" borderId="1" xfId="0" applyFont="1" applyFill="1" applyBorder="1" applyAlignment="1">
      <alignment vertical="top" wrapText="1"/>
    </xf>
    <xf numFmtId="0" fontId="1" fillId="2" borderId="0" xfId="0" applyFont="1" applyFill="1" applyAlignment="1">
      <alignment horizontal="center"/>
    </xf>
    <xf numFmtId="0" fontId="1" fillId="2" borderId="0" xfId="0" applyFont="1" applyFill="1"/>
    <xf numFmtId="0" fontId="2" fillId="2" borderId="0" xfId="0" applyFont="1" applyFill="1" applyAlignment="1">
      <alignment horizontal="center" vertical="center"/>
    </xf>
    <xf numFmtId="16" fontId="1" fillId="2" borderId="1" xfId="0" applyNumberFormat="1" applyFont="1" applyFill="1" applyBorder="1" applyAlignment="1">
      <alignment horizontal="center" vertical="center" wrapText="1"/>
    </xf>
    <xf numFmtId="0" fontId="1" fillId="2" borderId="2" xfId="0" applyFont="1" applyFill="1" applyBorder="1" applyAlignment="1">
      <alignment vertical="center" wrapText="1"/>
    </xf>
    <xf numFmtId="1" fontId="1" fillId="2" borderId="1" xfId="0"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49" fontId="1" fillId="2" borderId="1" xfId="0" applyNumberFormat="1" applyFont="1" applyFill="1" applyBorder="1" applyAlignment="1">
      <alignment horizontal="left" vertical="center" wrapText="1"/>
    </xf>
    <xf numFmtId="0" fontId="4" fillId="2" borderId="3" xfId="0" applyFont="1" applyFill="1" applyBorder="1" applyAlignment="1">
      <alignment horizontal="center" vertical="center" wrapText="1"/>
    </xf>
    <xf numFmtId="0" fontId="20" fillId="2" borderId="1" xfId="0" applyFont="1" applyFill="1" applyBorder="1" applyAlignment="1">
      <alignment horizontal="left" wrapText="1"/>
    </xf>
    <xf numFmtId="0" fontId="2" fillId="2" borderId="0" xfId="0" applyFont="1" applyFill="1" applyAlignment="1">
      <alignment horizontal="center"/>
    </xf>
    <xf numFmtId="0" fontId="2" fillId="2" borderId="0" xfId="0" applyFont="1" applyFill="1"/>
    <xf numFmtId="166" fontId="2" fillId="2" borderId="0" xfId="5" applyNumberFormat="1" applyFont="1" applyFill="1"/>
    <xf numFmtId="0" fontId="2" fillId="2" borderId="0" xfId="0" applyFont="1" applyFill="1" applyAlignment="1">
      <alignment horizontal="right" vertical="center" wrapText="1"/>
    </xf>
    <xf numFmtId="0" fontId="2" fillId="2" borderId="0" xfId="0" applyFont="1" applyFill="1" applyAlignment="1">
      <alignment horizontal="right" vertical="center"/>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0" fontId="7" fillId="2" borderId="0" xfId="0" applyFont="1" applyFill="1" applyAlignment="1"/>
    <xf numFmtId="0" fontId="2" fillId="2" borderId="0" xfId="0" applyFont="1" applyFill="1" applyAlignment="1"/>
    <xf numFmtId="0" fontId="13" fillId="2" borderId="1" xfId="0" applyFont="1" applyFill="1" applyBorder="1" applyAlignment="1">
      <alignment horizontal="left" vertical="center" wrapText="1"/>
    </xf>
    <xf numFmtId="0" fontId="2" fillId="2" borderId="1" xfId="0" applyFont="1" applyFill="1" applyBorder="1" applyAlignment="1">
      <alignment horizontal="center" vertical="center"/>
    </xf>
    <xf numFmtId="0" fontId="1" fillId="2" borderId="1" xfId="0" applyFont="1" applyFill="1" applyBorder="1" applyAlignment="1">
      <alignment horizontal="center"/>
    </xf>
    <xf numFmtId="0" fontId="14" fillId="2" borderId="1" xfId="0" applyFont="1" applyFill="1" applyBorder="1" applyAlignment="1">
      <alignment horizontal="left" vertical="center" wrapText="1"/>
    </xf>
    <xf numFmtId="165" fontId="1" fillId="2" borderId="0" xfId="0" applyNumberFormat="1" applyFont="1" applyFill="1"/>
    <xf numFmtId="0" fontId="3" fillId="2" borderId="1" xfId="0" applyFont="1" applyFill="1" applyBorder="1" applyAlignment="1">
      <alignment vertical="center" wrapText="1"/>
    </xf>
    <xf numFmtId="168" fontId="3" fillId="2" borderId="0" xfId="0" applyNumberFormat="1" applyFont="1" applyFill="1"/>
    <xf numFmtId="0" fontId="3" fillId="2" borderId="0" xfId="0" applyFont="1" applyFill="1"/>
    <xf numFmtId="164" fontId="3" fillId="2" borderId="1" xfId="2" applyFont="1" applyFill="1" applyBorder="1" applyAlignment="1">
      <alignment vertical="center"/>
    </xf>
    <xf numFmtId="168" fontId="21" fillId="2" borderId="1" xfId="0" applyNumberFormat="1" applyFont="1" applyFill="1" applyBorder="1" applyAlignment="1">
      <alignment horizontal="center" vertical="center"/>
    </xf>
    <xf numFmtId="0" fontId="3" fillId="2" borderId="0" xfId="0" applyFont="1" applyFill="1" applyAlignment="1"/>
    <xf numFmtId="168" fontId="21" fillId="2" borderId="0" xfId="0" applyNumberFormat="1" applyFont="1" applyFill="1" applyBorder="1" applyAlignment="1">
      <alignment horizontal="center" vertical="center"/>
    </xf>
    <xf numFmtId="2" fontId="21" fillId="2" borderId="5" xfId="0" applyNumberFormat="1" applyFont="1" applyFill="1" applyBorder="1" applyAlignment="1">
      <alignment vertical="center" wrapText="1"/>
    </xf>
    <xf numFmtId="0" fontId="1" fillId="2" borderId="0" xfId="0" applyFont="1" applyFill="1" applyAlignment="1">
      <alignment horizontal="center" vertical="center" wrapText="1"/>
    </xf>
    <xf numFmtId="0" fontId="1" fillId="2" borderId="6" xfId="0" applyFont="1" applyFill="1" applyBorder="1" applyAlignment="1">
      <alignment horizontal="center" vertical="center" wrapText="1"/>
    </xf>
    <xf numFmtId="0" fontId="1" fillId="2" borderId="0" xfId="0" applyFont="1" applyFill="1" applyAlignment="1">
      <alignment vertical="center"/>
    </xf>
    <xf numFmtId="1" fontId="1" fillId="2" borderId="3" xfId="5" applyNumberFormat="1" applyFont="1" applyFill="1" applyBorder="1" applyAlignment="1">
      <alignment vertical="center" wrapText="1"/>
    </xf>
    <xf numFmtId="1" fontId="1" fillId="2" borderId="2" xfId="5" applyNumberFormat="1" applyFont="1" applyFill="1" applyBorder="1" applyAlignment="1">
      <alignment vertical="center" wrapText="1"/>
    </xf>
    <xf numFmtId="1" fontId="1" fillId="2" borderId="1" xfId="0" applyNumberFormat="1" applyFont="1" applyFill="1" applyBorder="1" applyAlignment="1">
      <alignment vertical="center" wrapText="1"/>
    </xf>
    <xf numFmtId="0" fontId="2" fillId="2" borderId="0" xfId="0" applyFont="1" applyFill="1" applyAlignment="1">
      <alignment vertical="center"/>
    </xf>
    <xf numFmtId="0" fontId="7" fillId="2" borderId="0" xfId="0" applyFont="1" applyFill="1" applyAlignment="1">
      <alignment horizontal="left" vertical="center"/>
    </xf>
    <xf numFmtId="49" fontId="1" fillId="2" borderId="1" xfId="0" applyNumberFormat="1" applyFont="1" applyFill="1" applyBorder="1" applyAlignment="1">
      <alignment horizontal="center" vertical="center" wrapText="1"/>
    </xf>
    <xf numFmtId="168" fontId="1" fillId="2" borderId="1" xfId="5" applyNumberFormat="1" applyFont="1" applyFill="1" applyBorder="1" applyAlignment="1">
      <alignment horizontal="righ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vertical="center" wrapText="1"/>
    </xf>
    <xf numFmtId="168" fontId="4" fillId="2" borderId="1" xfId="5" applyNumberFormat="1" applyFont="1" applyFill="1" applyBorder="1" applyAlignment="1">
      <alignment horizontal="right" vertical="center" wrapText="1"/>
    </xf>
    <xf numFmtId="0" fontId="2" fillId="2" borderId="0" xfId="0" applyFont="1" applyFill="1" applyAlignment="1">
      <alignment vertical="center" wrapText="1"/>
    </xf>
    <xf numFmtId="2" fontId="2" fillId="2" borderId="0" xfId="0" applyNumberFormat="1" applyFont="1" applyFill="1" applyAlignment="1">
      <alignment vertical="center"/>
    </xf>
    <xf numFmtId="2" fontId="7" fillId="2" borderId="0" xfId="0" applyNumberFormat="1" applyFont="1" applyFill="1" applyAlignment="1">
      <alignment vertical="center"/>
    </xf>
    <xf numFmtId="0" fontId="1" fillId="2" borderId="0" xfId="0" applyFont="1" applyFill="1" applyAlignment="1">
      <alignment horizontal="left" vertical="center"/>
    </xf>
    <xf numFmtId="168" fontId="1" fillId="2" borderId="1" xfId="5"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4" fillId="2" borderId="1" xfId="0" applyFont="1" applyFill="1" applyBorder="1" applyAlignment="1">
      <alignment vertical="center" wrapText="1"/>
    </xf>
    <xf numFmtId="168" fontId="4" fillId="2" borderId="1" xfId="5" applyNumberFormat="1" applyFont="1" applyFill="1" applyBorder="1" applyAlignment="1">
      <alignment horizontal="center" vertical="center" wrapText="1"/>
    </xf>
    <xf numFmtId="0" fontId="7" fillId="2" borderId="0" xfId="0" applyFont="1" applyFill="1" applyAlignment="1">
      <alignment vertical="center"/>
    </xf>
    <xf numFmtId="2" fontId="21" fillId="2" borderId="0" xfId="0" applyNumberFormat="1" applyFont="1" applyFill="1" applyBorder="1" applyAlignment="1">
      <alignment vertical="center" wrapText="1"/>
    </xf>
    <xf numFmtId="0" fontId="1" fillId="2" borderId="1" xfId="3" applyFont="1" applyFill="1" applyBorder="1" applyAlignment="1">
      <alignment horizontal="left" vertical="center" wrapText="1"/>
    </xf>
    <xf numFmtId="0" fontId="1" fillId="2" borderId="1" xfId="3" applyFont="1" applyFill="1" applyBorder="1" applyAlignment="1">
      <alignment horizontal="center" vertical="center" wrapText="1"/>
    </xf>
    <xf numFmtId="49" fontId="1" fillId="2" borderId="1" xfId="3" applyNumberFormat="1" applyFont="1" applyFill="1" applyBorder="1" applyAlignment="1">
      <alignment horizontal="center" vertical="center" wrapText="1"/>
    </xf>
    <xf numFmtId="165" fontId="1" fillId="2" borderId="1" xfId="5" applyFont="1" applyFill="1" applyBorder="1" applyAlignment="1">
      <alignment horizontal="left" vertical="center" wrapText="1"/>
    </xf>
    <xf numFmtId="0" fontId="1" fillId="2" borderId="0" xfId="0" applyFont="1" applyFill="1" applyAlignment="1">
      <alignment vertical="center" wrapText="1"/>
    </xf>
    <xf numFmtId="165" fontId="4" fillId="2" borderId="1" xfId="5" applyFont="1" applyFill="1" applyBorder="1" applyAlignment="1">
      <alignment horizontal="left" vertical="center" wrapText="1"/>
    </xf>
    <xf numFmtId="0" fontId="2" fillId="2" borderId="7" xfId="0" applyFont="1" applyFill="1" applyBorder="1" applyAlignment="1">
      <alignment vertical="center"/>
    </xf>
    <xf numFmtId="0" fontId="2" fillId="2" borderId="0" xfId="0" applyFont="1" applyFill="1" applyBorder="1" applyAlignment="1">
      <alignment vertical="center"/>
    </xf>
    <xf numFmtId="0" fontId="2" fillId="2" borderId="0" xfId="0" applyFont="1" applyFill="1" applyBorder="1" applyAlignment="1">
      <alignment horizontal="justify" vertical="center"/>
    </xf>
    <xf numFmtId="0" fontId="2" fillId="2" borderId="0" xfId="0" applyFont="1" applyFill="1" applyAlignment="1">
      <alignment horizontal="justify" vertical="center"/>
    </xf>
    <xf numFmtId="0" fontId="1" fillId="2" borderId="1" xfId="0" applyFont="1" applyFill="1" applyBorder="1" applyAlignment="1">
      <alignment vertical="top" wrapText="1"/>
    </xf>
    <xf numFmtId="0" fontId="21" fillId="2" borderId="1" xfId="0" applyFont="1" applyFill="1" applyBorder="1" applyAlignment="1">
      <alignment vertical="top" wrapText="1"/>
    </xf>
    <xf numFmtId="0" fontId="1" fillId="2" borderId="1" xfId="0" applyFont="1" applyFill="1" applyBorder="1" applyAlignment="1">
      <alignment horizontal="left" vertical="top" wrapText="1"/>
    </xf>
    <xf numFmtId="0" fontId="1" fillId="2" borderId="1" xfId="0" applyFont="1" applyFill="1" applyBorder="1" applyAlignment="1">
      <alignment horizontal="center" vertical="top" wrapText="1"/>
    </xf>
    <xf numFmtId="49" fontId="1" fillId="2" borderId="1" xfId="0" applyNumberFormat="1" applyFont="1" applyFill="1" applyBorder="1" applyAlignment="1">
      <alignment horizontal="center" vertical="top" wrapText="1"/>
    </xf>
    <xf numFmtId="0" fontId="12" fillId="2" borderId="1" xfId="0" applyFont="1" applyFill="1" applyBorder="1" applyAlignment="1">
      <alignment vertical="top" wrapText="1"/>
    </xf>
    <xf numFmtId="169" fontId="1" fillId="2" borderId="1" xfId="5" applyNumberFormat="1" applyFont="1" applyFill="1" applyBorder="1" applyAlignment="1">
      <alignment vertical="top" wrapText="1"/>
    </xf>
    <xf numFmtId="0" fontId="20" fillId="2" borderId="1" xfId="0" applyFont="1" applyFill="1" applyBorder="1" applyAlignment="1">
      <alignment vertical="top" wrapText="1"/>
    </xf>
    <xf numFmtId="0" fontId="1" fillId="2" borderId="0" xfId="0" applyFont="1" applyFill="1" applyAlignment="1">
      <alignment horizontal="left" vertical="center" wrapText="1"/>
    </xf>
    <xf numFmtId="0" fontId="4" fillId="2" borderId="1" xfId="0" applyFont="1" applyFill="1" applyBorder="1" applyAlignment="1">
      <alignment wrapText="1"/>
    </xf>
    <xf numFmtId="0" fontId="7" fillId="2" borderId="1" xfId="0" applyFont="1" applyFill="1" applyBorder="1" applyAlignment="1">
      <alignment horizontal="center" wrapText="1"/>
    </xf>
    <xf numFmtId="169" fontId="4" fillId="2" borderId="1" xfId="5" applyNumberFormat="1" applyFont="1" applyFill="1" applyBorder="1" applyAlignment="1">
      <alignment horizontal="left" wrapText="1"/>
    </xf>
    <xf numFmtId="169" fontId="7" fillId="2" borderId="1" xfId="0" applyNumberFormat="1" applyFont="1" applyFill="1" applyBorder="1" applyAlignment="1"/>
    <xf numFmtId="165" fontId="2" fillId="2" borderId="0" xfId="0" applyNumberFormat="1" applyFont="1" applyFill="1" applyAlignment="1">
      <alignment vertical="center"/>
    </xf>
    <xf numFmtId="0" fontId="2" fillId="2" borderId="8" xfId="0" applyFont="1" applyFill="1" applyBorder="1" applyAlignment="1">
      <alignment vertical="center"/>
    </xf>
    <xf numFmtId="49" fontId="1" fillId="2" borderId="2" xfId="0" applyNumberFormat="1" applyFont="1" applyFill="1" applyBorder="1" applyAlignment="1">
      <alignment vertical="center" wrapText="1"/>
    </xf>
    <xf numFmtId="0" fontId="2" fillId="2" borderId="0" xfId="0" applyFont="1" applyFill="1" applyAlignment="1">
      <alignment horizontal="righ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2"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0" fillId="2" borderId="1" xfId="0" applyFont="1" applyFill="1" applyBorder="1" applyAlignment="1">
      <alignment horizontal="center" vertical="center" wrapText="1"/>
    </xf>
    <xf numFmtId="0" fontId="10" fillId="2" borderId="0" xfId="0" applyFont="1" applyFill="1"/>
    <xf numFmtId="166" fontId="22" fillId="2" borderId="0" xfId="5" applyNumberFormat="1" applyFont="1" applyFill="1"/>
    <xf numFmtId="0" fontId="10" fillId="2" borderId="9" xfId="0" applyFont="1" applyFill="1" applyBorder="1"/>
    <xf numFmtId="0" fontId="13" fillId="2" borderId="0" xfId="0" applyFont="1" applyFill="1" applyBorder="1" applyAlignment="1">
      <alignment vertical="center"/>
    </xf>
    <xf numFmtId="0" fontId="1" fillId="2" borderId="0" xfId="0" applyFont="1" applyFill="1" applyBorder="1" applyAlignment="1">
      <alignment vertical="center" wrapText="1"/>
    </xf>
    <xf numFmtId="0" fontId="2" fillId="2" borderId="0" xfId="0" applyFont="1" applyFill="1" applyAlignment="1">
      <alignment horizontal="left" vertical="center"/>
    </xf>
    <xf numFmtId="0" fontId="21" fillId="2" borderId="2" xfId="0" applyFont="1" applyFill="1" applyBorder="1" applyAlignment="1">
      <alignment vertical="top" wrapText="1"/>
    </xf>
    <xf numFmtId="49" fontId="1" fillId="2" borderId="2" xfId="0" applyNumberFormat="1" applyFont="1" applyFill="1" applyBorder="1" applyAlignment="1">
      <alignment horizontal="center" vertical="top" wrapText="1"/>
    </xf>
    <xf numFmtId="0" fontId="1" fillId="2" borderId="2" xfId="0" applyFont="1" applyFill="1" applyBorder="1" applyAlignment="1">
      <alignment horizontal="center" vertical="top"/>
    </xf>
    <xf numFmtId="169" fontId="1" fillId="2" borderId="2" xfId="5" applyNumberFormat="1" applyFont="1" applyFill="1" applyBorder="1" applyAlignment="1">
      <alignment horizontal="center" vertical="top" wrapText="1"/>
    </xf>
    <xf numFmtId="0" fontId="20" fillId="2" borderId="3" xfId="0" applyFont="1" applyFill="1" applyBorder="1" applyAlignment="1">
      <alignment vertical="top" wrapText="1"/>
    </xf>
    <xf numFmtId="49" fontId="1" fillId="2" borderId="3" xfId="0" applyNumberFormat="1" applyFont="1" applyFill="1" applyBorder="1" applyAlignment="1">
      <alignment horizontal="center" vertical="top" wrapText="1"/>
    </xf>
    <xf numFmtId="0" fontId="1" fillId="2" borderId="3" xfId="0" applyFont="1" applyFill="1" applyBorder="1" applyAlignment="1">
      <alignment horizontal="center" vertical="top"/>
    </xf>
    <xf numFmtId="169" fontId="1" fillId="2" borderId="3" xfId="5" applyNumberFormat="1" applyFont="1" applyFill="1" applyBorder="1" applyAlignment="1">
      <alignment vertical="top" wrapText="1"/>
    </xf>
    <xf numFmtId="1" fontId="1" fillId="2" borderId="1" xfId="5" applyNumberFormat="1" applyFont="1" applyFill="1" applyBorder="1" applyAlignment="1">
      <alignment horizontal="center" vertical="center" wrapText="1"/>
    </xf>
    <xf numFmtId="171" fontId="1" fillId="2" borderId="1" xfId="5" applyNumberFormat="1" applyFont="1" applyFill="1" applyBorder="1" applyAlignment="1">
      <alignment vertical="center" wrapText="1"/>
    </xf>
    <xf numFmtId="0" fontId="1" fillId="2" borderId="1" xfId="0" applyFont="1" applyFill="1" applyBorder="1" applyAlignment="1">
      <alignment horizontal="center" vertical="center" wrapText="1"/>
    </xf>
    <xf numFmtId="166" fontId="1" fillId="2" borderId="1" xfId="5" applyNumberFormat="1" applyFont="1" applyFill="1" applyBorder="1" applyAlignment="1">
      <alignment vertical="top" wrapText="1"/>
    </xf>
    <xf numFmtId="0" fontId="1" fillId="0" borderId="0" xfId="0" applyFont="1" applyAlignment="1">
      <alignment horizontal="center"/>
    </xf>
    <xf numFmtId="0" fontId="1" fillId="0" borderId="0" xfId="0" applyFont="1"/>
    <xf numFmtId="0" fontId="1" fillId="0" borderId="0" xfId="0" applyFont="1" applyAlignment="1">
      <alignment horizontal="left"/>
    </xf>
    <xf numFmtId="0" fontId="2" fillId="0" borderId="0" xfId="0" applyFont="1" applyAlignment="1">
      <alignment horizontal="left" vertical="center"/>
    </xf>
    <xf numFmtId="168" fontId="1" fillId="2" borderId="10" xfId="5" applyNumberFormat="1" applyFont="1" applyFill="1" applyBorder="1" applyAlignment="1">
      <alignment horizontal="right" vertical="center" wrapText="1"/>
    </xf>
    <xf numFmtId="168" fontId="1" fillId="2" borderId="3" xfId="5" applyNumberFormat="1" applyFont="1" applyFill="1" applyBorder="1" applyAlignment="1">
      <alignment horizontal="right" vertical="center" wrapText="1"/>
    </xf>
    <xf numFmtId="168" fontId="21" fillId="0" borderId="1" xfId="0" applyNumberFormat="1" applyFont="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0" xfId="0" applyFont="1"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13" fillId="2" borderId="1" xfId="0" applyFont="1" applyFill="1" applyBorder="1" applyAlignment="1">
      <alignment vertical="center" wrapText="1"/>
    </xf>
    <xf numFmtId="168" fontId="4" fillId="2" borderId="10" xfId="5" applyNumberFormat="1" applyFont="1" applyFill="1" applyBorder="1" applyAlignment="1">
      <alignment horizontal="right" vertical="center" wrapText="1"/>
    </xf>
    <xf numFmtId="0" fontId="1" fillId="2" borderId="2" xfId="0" applyFont="1" applyFill="1" applyBorder="1" applyAlignment="1">
      <alignment horizontal="left" vertical="top" wrapText="1"/>
    </xf>
    <xf numFmtId="169" fontId="1" fillId="2" borderId="2" xfId="5" applyNumberFormat="1" applyFont="1" applyFill="1" applyBorder="1" applyAlignment="1">
      <alignment vertical="top" wrapText="1"/>
    </xf>
    <xf numFmtId="0" fontId="1" fillId="2" borderId="1" xfId="0" applyFont="1" applyFill="1" applyBorder="1" applyAlignment="1">
      <alignment horizontal="center" vertical="center" wrapText="1"/>
    </xf>
    <xf numFmtId="168" fontId="2" fillId="2" borderId="0" xfId="0" applyNumberFormat="1" applyFont="1" applyFill="1" applyAlignment="1">
      <alignment vertical="center"/>
    </xf>
    <xf numFmtId="166" fontId="1" fillId="2" borderId="1" xfId="0" applyNumberFormat="1" applyFont="1" applyFill="1" applyBorder="1" applyAlignment="1">
      <alignment vertical="top" wrapText="1"/>
    </xf>
    <xf numFmtId="166" fontId="4" fillId="2" borderId="1" xfId="0" applyNumberFormat="1" applyFont="1" applyFill="1" applyBorder="1" applyAlignment="1">
      <alignment vertical="top"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top" wrapText="1"/>
    </xf>
    <xf numFmtId="0" fontId="1" fillId="2" borderId="1" xfId="0" applyFont="1" applyFill="1" applyBorder="1" applyAlignment="1">
      <alignment horizontal="left" vertical="top" wrapText="1"/>
    </xf>
    <xf numFmtId="0" fontId="8" fillId="2" borderId="1" xfId="0" applyFont="1" applyFill="1" applyBorder="1" applyAlignment="1">
      <alignment vertical="top" wrapText="1"/>
    </xf>
    <xf numFmtId="0" fontId="1" fillId="2" borderId="1" xfId="0" applyNumberFormat="1" applyFont="1" applyFill="1" applyBorder="1" applyAlignment="1">
      <alignment horizontal="left" vertical="center" wrapText="1"/>
    </xf>
    <xf numFmtId="172" fontId="3" fillId="0" borderId="11" xfId="0" applyNumberFormat="1" applyFont="1" applyBorder="1" applyAlignment="1" applyProtection="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1" fillId="2" borderId="1" xfId="0" applyFont="1" applyFill="1" applyBorder="1" applyAlignment="1">
      <alignment horizontal="center" vertical="center" wrapText="1"/>
    </xf>
    <xf numFmtId="0" fontId="1" fillId="2" borderId="1" xfId="1" applyFont="1" applyFill="1" applyBorder="1" applyAlignment="1">
      <alignment horizontal="center" vertical="center" wrapText="1"/>
    </xf>
    <xf numFmtId="0" fontId="1" fillId="3" borderId="0" xfId="0" applyFont="1" applyFill="1"/>
    <xf numFmtId="0" fontId="1" fillId="4" borderId="0" xfId="0" applyFont="1" applyFill="1"/>
    <xf numFmtId="0" fontId="1" fillId="4" borderId="0" xfId="0" applyFont="1" applyFill="1" applyAlignment="1">
      <alignment vertical="center"/>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168" fontId="3" fillId="5" borderId="1" xfId="0" applyNumberFormat="1" applyFont="1" applyFill="1" applyBorder="1" applyAlignment="1">
      <alignment horizontal="center" vertical="center" wrapText="1"/>
    </xf>
    <xf numFmtId="168" fontId="4" fillId="5" borderId="1" xfId="5" applyNumberFormat="1" applyFont="1" applyFill="1" applyBorder="1" applyAlignment="1">
      <alignment vertical="center" wrapText="1"/>
    </xf>
    <xf numFmtId="0" fontId="2" fillId="3" borderId="0" xfId="0" applyFont="1" applyFill="1"/>
    <xf numFmtId="166" fontId="2" fillId="2" borderId="1" xfId="5" applyNumberFormat="1" applyFont="1" applyFill="1" applyBorder="1"/>
    <xf numFmtId="166" fontId="7" fillId="2" borderId="1" xfId="5" applyNumberFormat="1" applyFont="1" applyFill="1" applyBorder="1"/>
    <xf numFmtId="170" fontId="1" fillId="2" borderId="1" xfId="5" applyNumberFormat="1" applyFont="1" applyFill="1" applyBorder="1" applyAlignment="1">
      <alignment horizontal="center" vertical="center" wrapText="1"/>
    </xf>
    <xf numFmtId="1" fontId="1" fillId="2" borderId="1" xfId="0" applyNumberFormat="1" applyFont="1" applyFill="1" applyBorder="1" applyAlignment="1">
      <alignment horizontal="center" vertical="center"/>
    </xf>
    <xf numFmtId="0" fontId="20" fillId="2" borderId="1" xfId="0" applyFont="1" applyFill="1" applyBorder="1" applyAlignment="1">
      <alignment vertical="center" wrapText="1"/>
    </xf>
    <xf numFmtId="0" fontId="21" fillId="2" borderId="1" xfId="0" applyFont="1" applyFill="1" applyBorder="1" applyAlignment="1">
      <alignment vertical="center" wrapText="1"/>
    </xf>
    <xf numFmtId="0" fontId="21" fillId="2" borderId="2" xfId="0" applyFont="1" applyFill="1" applyBorder="1" applyAlignment="1">
      <alignment vertical="center" wrapText="1"/>
    </xf>
    <xf numFmtId="0" fontId="0" fillId="2" borderId="1" xfId="0" applyFill="1" applyBorder="1" applyAlignment="1">
      <alignment vertical="center" wrapText="1"/>
    </xf>
    <xf numFmtId="0" fontId="9"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3" fillId="2" borderId="1" xfId="0" applyFont="1" applyFill="1" applyBorder="1" applyAlignment="1">
      <alignment vertical="center" wrapText="1"/>
    </xf>
    <xf numFmtId="0" fontId="1" fillId="2" borderId="1" xfId="0" applyFont="1" applyFill="1" applyBorder="1" applyAlignment="1">
      <alignment horizontal="center" vertical="center" wrapText="1"/>
    </xf>
    <xf numFmtId="168" fontId="1" fillId="0" borderId="1" xfId="0" applyNumberFormat="1" applyFont="1" applyFill="1" applyBorder="1" applyAlignment="1">
      <alignment vertical="center" wrapText="1"/>
    </xf>
    <xf numFmtId="168" fontId="3" fillId="0" borderId="1" xfId="5" applyNumberFormat="1" applyFont="1" applyFill="1" applyBorder="1" applyAlignment="1">
      <alignment vertical="center" wrapText="1"/>
    </xf>
    <xf numFmtId="168" fontId="1" fillId="0" borderId="1" xfId="1" applyNumberFormat="1" applyFont="1" applyFill="1" applyBorder="1" applyAlignment="1">
      <alignment vertical="center" wrapText="1"/>
    </xf>
    <xf numFmtId="168" fontId="1" fillId="0" borderId="1" xfId="0" applyNumberFormat="1" applyFont="1" applyFill="1" applyBorder="1" applyAlignment="1">
      <alignment wrapText="1"/>
    </xf>
    <xf numFmtId="168" fontId="1" fillId="0" borderId="1" xfId="5" applyNumberFormat="1" applyFont="1" applyFill="1" applyBorder="1" applyAlignment="1">
      <alignment vertical="center" wrapText="1"/>
    </xf>
    <xf numFmtId="168" fontId="1" fillId="0" borderId="1" xfId="5" applyNumberFormat="1" applyFont="1" applyFill="1" applyBorder="1" applyAlignment="1">
      <alignment wrapText="1"/>
    </xf>
    <xf numFmtId="0" fontId="2" fillId="0" borderId="0" xfId="0" applyFont="1" applyFill="1"/>
    <xf numFmtId="0" fontId="1"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23" fillId="0" borderId="1" xfId="0" applyFont="1" applyFill="1" applyBorder="1" applyAlignment="1">
      <alignment horizontal="center" vertical="center" wrapText="1"/>
    </xf>
    <xf numFmtId="1" fontId="1"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14" fillId="0" borderId="1" xfId="0" applyFont="1" applyFill="1" applyBorder="1" applyAlignment="1">
      <alignment horizontal="left" vertical="center" wrapText="1"/>
    </xf>
    <xf numFmtId="171" fontId="1" fillId="0" borderId="1" xfId="5" applyNumberFormat="1" applyFont="1" applyFill="1" applyBorder="1" applyAlignment="1">
      <alignment vertical="center" wrapText="1"/>
    </xf>
    <xf numFmtId="165" fontId="1" fillId="0" borderId="1" xfId="5"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49" fontId="1" fillId="0" borderId="1" xfId="0" applyNumberFormat="1" applyFont="1" applyFill="1" applyBorder="1" applyAlignment="1">
      <alignment horizontal="center" vertical="center" wrapText="1"/>
    </xf>
    <xf numFmtId="168" fontId="1" fillId="0" borderId="1" xfId="5"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0" xfId="0" applyFont="1" applyFill="1" applyAlignment="1">
      <alignment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2" fillId="2" borderId="0" xfId="0" applyFont="1" applyFill="1" applyAlignment="1">
      <alignment horizontal="left" vertical="center"/>
    </xf>
    <xf numFmtId="0" fontId="4" fillId="0" borderId="1" xfId="0" applyFont="1" applyFill="1" applyBorder="1" applyAlignment="1">
      <alignment vertical="center" wrapText="1"/>
    </xf>
    <xf numFmtId="168" fontId="4" fillId="0" borderId="1" xfId="5" applyNumberFormat="1" applyFont="1" applyFill="1" applyBorder="1" applyAlignment="1">
      <alignment vertical="center" wrapText="1"/>
    </xf>
    <xf numFmtId="0" fontId="1" fillId="0" borderId="1" xfId="1" applyFont="1" applyFill="1" applyBorder="1" applyAlignment="1">
      <alignment vertical="center" wrapText="1"/>
    </xf>
    <xf numFmtId="0" fontId="1" fillId="0" borderId="1" xfId="0" applyFont="1" applyFill="1" applyBorder="1" applyAlignment="1">
      <alignment wrapText="1"/>
    </xf>
    <xf numFmtId="168" fontId="24" fillId="0" borderId="1" xfId="5" applyNumberFormat="1" applyFont="1" applyFill="1" applyBorder="1" applyAlignment="1">
      <alignment vertical="center" wrapText="1"/>
    </xf>
    <xf numFmtId="168" fontId="4" fillId="0" borderId="1" xfId="0" applyNumberFormat="1"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168" fontId="1" fillId="6" borderId="1" xfId="5" applyNumberFormat="1"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1" xfId="0" applyFont="1" applyFill="1" applyBorder="1" applyAlignment="1">
      <alignment horizontal="center" vertical="center" wrapText="1"/>
    </xf>
    <xf numFmtId="0" fontId="2" fillId="2" borderId="0" xfId="0" applyFont="1" applyFill="1" applyAlignment="1">
      <alignment horizontal="center" vertical="center"/>
    </xf>
    <xf numFmtId="0" fontId="1" fillId="2" borderId="1" xfId="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3" fillId="2" borderId="6" xfId="0" applyFont="1" applyFill="1" applyBorder="1" applyAlignment="1">
      <alignment horizontal="left" vertical="center" wrapText="1"/>
    </xf>
    <xf numFmtId="0" fontId="1" fillId="2" borderId="5"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3" fillId="2" borderId="1" xfId="0" applyFont="1" applyFill="1" applyBorder="1" applyAlignment="1">
      <alignment vertical="center" wrapText="1"/>
    </xf>
    <xf numFmtId="0" fontId="1" fillId="2" borderId="1" xfId="0" applyFont="1" applyFill="1" applyBorder="1" applyAlignment="1">
      <alignment vertical="center" wrapText="1"/>
    </xf>
    <xf numFmtId="0" fontId="1" fillId="2" borderId="0" xfId="0" applyFont="1" applyFill="1" applyAlignment="1">
      <alignment horizontal="center"/>
    </xf>
    <xf numFmtId="0" fontId="2" fillId="2" borderId="0" xfId="0" applyFont="1" applyFill="1" applyAlignment="1">
      <alignment horizontal="center" vertical="center" wrapText="1"/>
    </xf>
    <xf numFmtId="0" fontId="4" fillId="2" borderId="6" xfId="4" applyFont="1" applyFill="1" applyBorder="1" applyAlignment="1">
      <alignment horizontal="left" vertical="center" wrapText="1"/>
    </xf>
    <xf numFmtId="0" fontId="4" fillId="2" borderId="5" xfId="4" applyFont="1" applyFill="1" applyBorder="1" applyAlignment="1">
      <alignment horizontal="left" vertical="center" wrapText="1"/>
    </xf>
    <xf numFmtId="0" fontId="4" fillId="2" borderId="10" xfId="4"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10" xfId="0" applyFont="1" applyFill="1" applyBorder="1" applyAlignment="1">
      <alignment horizontal="left" vertical="center" wrapText="1"/>
    </xf>
    <xf numFmtId="0" fontId="1" fillId="2" borderId="5"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4" fillId="2" borderId="1" xfId="4" applyFont="1" applyFill="1" applyBorder="1" applyAlignment="1">
      <alignment horizontal="left" vertical="center" wrapText="1"/>
    </xf>
    <xf numFmtId="0" fontId="6" fillId="2" borderId="6" xfId="3" applyFont="1" applyFill="1" applyBorder="1" applyAlignment="1">
      <alignment horizontal="left" vertical="center" wrapText="1"/>
    </xf>
    <xf numFmtId="0" fontId="6" fillId="2" borderId="5" xfId="3" applyFont="1" applyFill="1" applyBorder="1" applyAlignment="1">
      <alignment horizontal="left" vertical="center" wrapText="1"/>
    </xf>
    <xf numFmtId="0" fontId="6" fillId="2" borderId="10" xfId="3"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8" fillId="2" borderId="1" xfId="0" applyFont="1" applyFill="1" applyBorder="1" applyAlignment="1">
      <alignment vertical="top" wrapText="1"/>
    </xf>
    <xf numFmtId="0" fontId="6" fillId="2" borderId="6"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12" fillId="2" borderId="2" xfId="0" applyFont="1" applyFill="1" applyBorder="1" applyAlignment="1">
      <alignment horizontal="center" vertical="center" wrapText="1"/>
    </xf>
    <xf numFmtId="0" fontId="12" fillId="2" borderId="4" xfId="0" applyFont="1" applyFill="1" applyBorder="1" applyAlignment="1">
      <alignment horizontal="center" vertical="center" wrapText="1"/>
    </xf>
    <xf numFmtId="0" fontId="12" fillId="2" borderId="3" xfId="0" applyFont="1" applyFill="1" applyBorder="1" applyAlignment="1">
      <alignment horizontal="center" vertical="center" wrapText="1"/>
    </xf>
    <xf numFmtId="0" fontId="2" fillId="2" borderId="0" xfId="0" applyFont="1" applyFill="1" applyBorder="1" applyAlignment="1">
      <alignment horizontal="left" vertical="center" wrapText="1"/>
    </xf>
    <xf numFmtId="0" fontId="2" fillId="2" borderId="0" xfId="0" applyFont="1" applyFill="1" applyBorder="1" applyAlignment="1">
      <alignment horizontal="center" vertical="center"/>
    </xf>
    <xf numFmtId="0" fontId="3" fillId="2" borderId="6" xfId="4" applyFont="1" applyFill="1" applyBorder="1" applyAlignment="1">
      <alignment horizontal="left" vertical="center" wrapText="1"/>
    </xf>
    <xf numFmtId="0" fontId="3" fillId="2" borderId="5" xfId="4" applyFont="1" applyFill="1" applyBorder="1" applyAlignment="1">
      <alignment horizontal="left" vertical="center" wrapText="1"/>
    </xf>
    <xf numFmtId="0" fontId="3" fillId="2" borderId="10" xfId="4"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center" vertical="center" wrapText="1"/>
    </xf>
    <xf numFmtId="0" fontId="20" fillId="2" borderId="6" xfId="0" applyFont="1" applyFill="1" applyBorder="1" applyAlignment="1">
      <alignment horizontal="left" wrapText="1"/>
    </xf>
    <xf numFmtId="0" fontId="20" fillId="2" borderId="5" xfId="0" applyFont="1" applyFill="1" applyBorder="1" applyAlignment="1">
      <alignment horizontal="left" wrapText="1"/>
    </xf>
    <xf numFmtId="0" fontId="20" fillId="2" borderId="10" xfId="0" applyFont="1" applyFill="1" applyBorder="1" applyAlignment="1">
      <alignment horizontal="left" wrapText="1"/>
    </xf>
    <xf numFmtId="0" fontId="1" fillId="2" borderId="6" xfId="0" applyFont="1" applyFill="1" applyBorder="1" applyAlignment="1">
      <alignment horizontal="left" vertical="center" wrapText="1"/>
    </xf>
    <xf numFmtId="0" fontId="2" fillId="2" borderId="0" xfId="0" applyFont="1" applyFill="1" applyAlignment="1">
      <alignment horizontal="left" vertical="center"/>
    </xf>
    <xf numFmtId="0" fontId="1" fillId="2" borderId="2" xfId="0" applyFont="1" applyFill="1" applyBorder="1" applyAlignment="1">
      <alignment horizontal="left" wrapText="1"/>
    </xf>
    <xf numFmtId="0" fontId="1" fillId="2" borderId="4" xfId="0" applyFont="1" applyFill="1" applyBorder="1" applyAlignment="1">
      <alignment horizontal="left" wrapText="1"/>
    </xf>
    <xf numFmtId="0" fontId="1" fillId="2" borderId="3" xfId="0" applyFont="1" applyFill="1" applyBorder="1" applyAlignment="1">
      <alignment horizontal="left" wrapText="1"/>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3" xfId="0" applyFont="1" applyFill="1" applyBorder="1" applyAlignment="1">
      <alignment horizontal="left" vertical="top" wrapText="1"/>
    </xf>
    <xf numFmtId="173" fontId="3" fillId="2" borderId="2" xfId="0" applyNumberFormat="1" applyFont="1" applyFill="1" applyBorder="1" applyAlignment="1">
      <alignment horizontal="center" vertical="top" wrapText="1"/>
    </xf>
    <xf numFmtId="173" fontId="3" fillId="2" borderId="4" xfId="0" applyNumberFormat="1" applyFont="1" applyFill="1" applyBorder="1" applyAlignment="1">
      <alignment horizontal="center" vertical="top" wrapText="1"/>
    </xf>
    <xf numFmtId="173" fontId="3" fillId="2" borderId="3" xfId="0" applyNumberFormat="1" applyFont="1" applyFill="1" applyBorder="1" applyAlignment="1">
      <alignment horizontal="center" vertical="top" wrapText="1"/>
    </xf>
    <xf numFmtId="0" fontId="3" fillId="2" borderId="1" xfId="0" applyFont="1" applyFill="1" applyBorder="1" applyAlignment="1">
      <alignment vertical="top" wrapText="1"/>
    </xf>
    <xf numFmtId="0" fontId="3" fillId="2" borderId="1"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3" fillId="2" borderId="2"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3" xfId="0" applyFont="1" applyFill="1" applyBorder="1" applyAlignment="1">
      <alignment horizontal="left" vertical="top" wrapText="1"/>
    </xf>
    <xf numFmtId="0" fontId="1" fillId="2" borderId="1" xfId="0" applyFont="1" applyFill="1" applyBorder="1" applyAlignment="1">
      <alignment horizontal="center" vertical="top" wrapText="1"/>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4" xfId="0" applyFont="1" applyFill="1" applyBorder="1" applyAlignment="1">
      <alignment horizontal="left" vertical="top" wrapText="1"/>
    </xf>
    <xf numFmtId="0" fontId="1" fillId="0" borderId="3" xfId="0" applyFont="1" applyFill="1" applyBorder="1" applyAlignment="1">
      <alignment horizontal="left" vertical="top" wrapText="1"/>
    </xf>
    <xf numFmtId="0" fontId="1" fillId="2" borderId="2" xfId="0" applyFont="1" applyFill="1" applyBorder="1" applyAlignment="1">
      <alignment horizontal="center" vertical="top" wrapText="1"/>
    </xf>
    <xf numFmtId="0" fontId="1" fillId="2" borderId="4" xfId="0" applyFont="1" applyFill="1" applyBorder="1" applyAlignment="1">
      <alignment horizontal="center" vertical="top" wrapText="1"/>
    </xf>
    <xf numFmtId="0" fontId="1" fillId="2" borderId="3" xfId="0" applyFont="1" applyFill="1" applyBorder="1" applyAlignment="1">
      <alignment horizontal="center" vertical="top" wrapText="1"/>
    </xf>
    <xf numFmtId="2" fontId="1" fillId="0" borderId="2" xfId="0" applyNumberFormat="1" applyFont="1" applyFill="1" applyBorder="1" applyAlignment="1">
      <alignment horizontal="left" vertical="top" wrapText="1"/>
    </xf>
    <xf numFmtId="2" fontId="1" fillId="0" borderId="4" xfId="0" applyNumberFormat="1" applyFont="1" applyFill="1" applyBorder="1" applyAlignment="1">
      <alignment horizontal="left" vertical="top" wrapText="1"/>
    </xf>
    <xf numFmtId="2" fontId="1" fillId="0" borderId="3" xfId="0" applyNumberFormat="1" applyFont="1" applyFill="1" applyBorder="1" applyAlignment="1">
      <alignment horizontal="left" vertical="top" wrapText="1"/>
    </xf>
  </cellXfs>
  <cellStyles count="7">
    <cellStyle name="Гиперссылка" xfId="1" builtinId="8"/>
    <cellStyle name="Денежный [0]" xfId="2" builtinId="7"/>
    <cellStyle name="Обычный" xfId="0" builtinId="0"/>
    <cellStyle name="Обычный 2" xfId="3"/>
    <cellStyle name="Обычный 3" xfId="4"/>
    <cellStyle name="Финансовый" xfId="5" builtinId="3"/>
    <cellStyle name="Финансовый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W25"/>
  <sheetViews>
    <sheetView view="pageBreakPreview" zoomScaleNormal="70" zoomScaleSheetLayoutView="100" workbookViewId="0">
      <selection activeCell="A22" sqref="A22"/>
    </sheetView>
  </sheetViews>
  <sheetFormatPr defaultRowHeight="15.75" outlineLevelRow="1" x14ac:dyDescent="0.25"/>
  <cols>
    <col min="1" max="1" width="6.375" style="17" customWidth="1"/>
    <col min="2" max="2" width="24.375" style="18" customWidth="1"/>
    <col min="3" max="3" width="11.75" style="18" customWidth="1"/>
    <col min="4" max="4" width="10.125" style="18" customWidth="1"/>
    <col min="5" max="6" width="9.25" style="18" customWidth="1"/>
    <col min="7" max="8" width="8.5" style="18" customWidth="1"/>
    <col min="9" max="10" width="10.25" style="18" customWidth="1"/>
    <col min="11" max="12" width="10.25" style="160" customWidth="1"/>
    <col min="13" max="16" width="11" style="18" customWidth="1"/>
    <col min="17" max="16384" width="9" style="18"/>
  </cols>
  <sheetData>
    <row r="1" spans="1:17" ht="18.75" x14ac:dyDescent="0.25">
      <c r="A1" s="133"/>
      <c r="J1" s="157" t="s">
        <v>10</v>
      </c>
      <c r="K1" s="157"/>
      <c r="L1" s="157"/>
      <c r="M1" s="157"/>
      <c r="N1" s="157"/>
      <c r="O1" s="205"/>
      <c r="P1" s="157"/>
      <c r="Q1" s="157"/>
    </row>
    <row r="2" spans="1:17" ht="56.25" customHeight="1" x14ac:dyDescent="0.25">
      <c r="J2" s="220" t="s">
        <v>177</v>
      </c>
      <c r="K2" s="220"/>
      <c r="L2" s="220"/>
      <c r="M2" s="220"/>
      <c r="N2" s="220"/>
      <c r="O2" s="220"/>
      <c r="P2" s="220"/>
      <c r="Q2" s="64"/>
    </row>
    <row r="3" spans="1:17" x14ac:dyDescent="0.25">
      <c r="K3" s="18"/>
      <c r="L3" s="18"/>
    </row>
    <row r="4" spans="1:17" x14ac:dyDescent="0.25">
      <c r="K4" s="18"/>
      <c r="L4" s="18"/>
    </row>
    <row r="5" spans="1:17" ht="18.75" x14ac:dyDescent="0.25">
      <c r="A5" s="222" t="s">
        <v>1</v>
      </c>
      <c r="B5" s="222"/>
      <c r="C5" s="222"/>
      <c r="D5" s="222"/>
      <c r="E5" s="222"/>
      <c r="F5" s="222"/>
      <c r="G5" s="222"/>
      <c r="H5" s="222"/>
      <c r="I5" s="222"/>
      <c r="J5" s="222"/>
      <c r="K5" s="222"/>
      <c r="L5" s="222"/>
      <c r="M5" s="222"/>
      <c r="N5" s="222"/>
      <c r="O5" s="222"/>
      <c r="P5" s="222"/>
    </row>
    <row r="6" spans="1:17" ht="18.75" x14ac:dyDescent="0.25">
      <c r="A6" s="222" t="s">
        <v>9</v>
      </c>
      <c r="B6" s="222"/>
      <c r="C6" s="222"/>
      <c r="D6" s="222"/>
      <c r="E6" s="222"/>
      <c r="F6" s="222"/>
      <c r="G6" s="222"/>
      <c r="H6" s="222"/>
      <c r="I6" s="222"/>
      <c r="J6" s="222"/>
      <c r="K6" s="222"/>
      <c r="L6" s="222"/>
      <c r="M6" s="222"/>
      <c r="N6" s="222"/>
      <c r="O6" s="222"/>
      <c r="P6" s="222"/>
    </row>
    <row r="7" spans="1:17" ht="18.75" x14ac:dyDescent="0.25">
      <c r="A7" s="222" t="s">
        <v>7</v>
      </c>
      <c r="B7" s="222"/>
      <c r="C7" s="222"/>
      <c r="D7" s="222"/>
      <c r="E7" s="222"/>
      <c r="F7" s="222"/>
      <c r="G7" s="222"/>
      <c r="H7" s="222"/>
      <c r="I7" s="222"/>
      <c r="J7" s="222"/>
      <c r="K7" s="222"/>
      <c r="L7" s="222"/>
      <c r="M7" s="222"/>
      <c r="N7" s="222"/>
      <c r="O7" s="222"/>
      <c r="P7" s="222"/>
    </row>
    <row r="8" spans="1:17" ht="18.75" x14ac:dyDescent="0.25">
      <c r="A8" s="222" t="s">
        <v>8</v>
      </c>
      <c r="B8" s="222"/>
      <c r="C8" s="222"/>
      <c r="D8" s="222"/>
      <c r="E8" s="222"/>
      <c r="F8" s="222"/>
      <c r="G8" s="222"/>
      <c r="H8" s="222"/>
      <c r="I8" s="222"/>
      <c r="J8" s="222"/>
      <c r="K8" s="222"/>
      <c r="L8" s="222"/>
      <c r="M8" s="222"/>
      <c r="N8" s="222"/>
      <c r="O8" s="222"/>
      <c r="P8" s="222"/>
    </row>
    <row r="9" spans="1:17" ht="18.75" x14ac:dyDescent="0.25">
      <c r="A9" s="19"/>
      <c r="K9" s="18"/>
      <c r="L9" s="18"/>
    </row>
    <row r="10" spans="1:17" x14ac:dyDescent="0.25">
      <c r="A10" s="221" t="s">
        <v>19</v>
      </c>
      <c r="B10" s="221" t="s">
        <v>4</v>
      </c>
      <c r="C10" s="221" t="s">
        <v>2</v>
      </c>
      <c r="D10" s="221" t="s">
        <v>68</v>
      </c>
      <c r="E10" s="221" t="s">
        <v>5</v>
      </c>
      <c r="F10" s="221"/>
      <c r="G10" s="221"/>
      <c r="H10" s="221"/>
      <c r="I10" s="221"/>
      <c r="J10" s="221"/>
      <c r="K10" s="221"/>
      <c r="L10" s="221"/>
      <c r="M10" s="221"/>
      <c r="N10" s="221"/>
      <c r="O10" s="221"/>
      <c r="P10" s="221"/>
    </row>
    <row r="11" spans="1:17" ht="52.5" customHeight="1" x14ac:dyDescent="0.25">
      <c r="A11" s="221"/>
      <c r="B11" s="221"/>
      <c r="C11" s="221"/>
      <c r="D11" s="221"/>
      <c r="E11" s="221" t="s">
        <v>56</v>
      </c>
      <c r="F11" s="221" t="s">
        <v>57</v>
      </c>
      <c r="G11" s="223" t="s">
        <v>60</v>
      </c>
      <c r="H11" s="221" t="s">
        <v>53</v>
      </c>
      <c r="I11" s="221" t="s">
        <v>54</v>
      </c>
      <c r="J11" s="221" t="s">
        <v>55</v>
      </c>
      <c r="K11" s="224" t="s">
        <v>58</v>
      </c>
      <c r="L11" s="224" t="s">
        <v>242</v>
      </c>
      <c r="M11" s="221" t="s">
        <v>6</v>
      </c>
      <c r="N11" s="221"/>
      <c r="O11" s="221"/>
      <c r="P11" s="221"/>
    </row>
    <row r="12" spans="1:17" x14ac:dyDescent="0.25">
      <c r="A12" s="221"/>
      <c r="B12" s="221"/>
      <c r="C12" s="221"/>
      <c r="D12" s="221"/>
      <c r="E12" s="221"/>
      <c r="F12" s="221"/>
      <c r="G12" s="223"/>
      <c r="H12" s="221"/>
      <c r="I12" s="221"/>
      <c r="J12" s="221"/>
      <c r="K12" s="225"/>
      <c r="L12" s="225"/>
      <c r="M12" s="177">
        <v>2022</v>
      </c>
      <c r="N12" s="177">
        <f>M12+1</f>
        <v>2023</v>
      </c>
      <c r="O12" s="203" t="s">
        <v>239</v>
      </c>
      <c r="P12" s="203" t="s">
        <v>59</v>
      </c>
    </row>
    <row r="13" spans="1:17" x14ac:dyDescent="0.25">
      <c r="A13" s="2">
        <v>1</v>
      </c>
      <c r="B13" s="177">
        <v>2</v>
      </c>
      <c r="C13" s="177">
        <v>3</v>
      </c>
      <c r="D13" s="177">
        <v>4</v>
      </c>
      <c r="E13" s="177">
        <v>5</v>
      </c>
      <c r="F13" s="177">
        <v>6</v>
      </c>
      <c r="G13" s="177">
        <v>7</v>
      </c>
      <c r="H13" s="177">
        <v>8</v>
      </c>
      <c r="I13" s="177">
        <v>9</v>
      </c>
      <c r="J13" s="177">
        <v>10</v>
      </c>
      <c r="K13" s="177">
        <v>11</v>
      </c>
      <c r="L13" s="177">
        <v>12</v>
      </c>
      <c r="M13" s="177">
        <v>13</v>
      </c>
      <c r="N13" s="177">
        <v>14</v>
      </c>
      <c r="O13" s="203">
        <v>15</v>
      </c>
      <c r="P13" s="177">
        <v>16</v>
      </c>
    </row>
    <row r="14" spans="1:17" x14ac:dyDescent="0.25">
      <c r="A14" s="2">
        <v>1</v>
      </c>
      <c r="B14" s="231" t="s">
        <v>266</v>
      </c>
      <c r="C14" s="232"/>
      <c r="D14" s="232"/>
      <c r="E14" s="232"/>
      <c r="F14" s="232"/>
      <c r="G14" s="232"/>
      <c r="H14" s="232"/>
      <c r="I14" s="232"/>
      <c r="J14" s="232"/>
      <c r="K14" s="232"/>
      <c r="L14" s="232"/>
      <c r="M14" s="232"/>
      <c r="N14" s="232"/>
      <c r="O14" s="232"/>
      <c r="P14" s="232"/>
    </row>
    <row r="15" spans="1:17" ht="157.5" customHeight="1" x14ac:dyDescent="0.25">
      <c r="A15" s="20" t="s">
        <v>3</v>
      </c>
      <c r="B15" s="99" t="s">
        <v>286</v>
      </c>
      <c r="C15" s="177" t="s">
        <v>87</v>
      </c>
      <c r="D15" s="177">
        <v>100</v>
      </c>
      <c r="E15" s="177">
        <v>100</v>
      </c>
      <c r="F15" s="177">
        <v>100</v>
      </c>
      <c r="G15" s="177">
        <v>100</v>
      </c>
      <c r="H15" s="177">
        <v>100</v>
      </c>
      <c r="I15" s="177">
        <v>100</v>
      </c>
      <c r="J15" s="177">
        <v>100</v>
      </c>
      <c r="K15" s="177">
        <v>100</v>
      </c>
      <c r="L15" s="177">
        <v>100</v>
      </c>
      <c r="M15" s="177">
        <v>100</v>
      </c>
      <c r="N15" s="177">
        <v>100</v>
      </c>
      <c r="O15" s="203">
        <v>100</v>
      </c>
      <c r="P15" s="177">
        <v>100</v>
      </c>
    </row>
    <row r="16" spans="1:17" ht="46.5" customHeight="1" x14ac:dyDescent="0.25">
      <c r="A16" s="22">
        <v>2</v>
      </c>
      <c r="B16" s="231" t="s">
        <v>265</v>
      </c>
      <c r="C16" s="232"/>
      <c r="D16" s="232"/>
      <c r="E16" s="232"/>
      <c r="F16" s="232"/>
      <c r="G16" s="232"/>
      <c r="H16" s="232"/>
      <c r="I16" s="232"/>
      <c r="J16" s="232"/>
      <c r="K16" s="232"/>
      <c r="L16" s="232"/>
      <c r="M16" s="232"/>
      <c r="N16" s="232"/>
      <c r="O16" s="232"/>
      <c r="P16" s="232"/>
    </row>
    <row r="17" spans="1:23" ht="69.75" customHeight="1" x14ac:dyDescent="0.25">
      <c r="A17" s="22" t="s">
        <v>65</v>
      </c>
      <c r="B17" s="21" t="s">
        <v>93</v>
      </c>
      <c r="C17" s="9" t="s">
        <v>98</v>
      </c>
      <c r="D17" s="2">
        <v>122</v>
      </c>
      <c r="E17" s="202">
        <v>122</v>
      </c>
      <c r="F17" s="202">
        <v>4</v>
      </c>
      <c r="G17" s="202">
        <v>143</v>
      </c>
      <c r="H17" s="202">
        <v>143</v>
      </c>
      <c r="I17" s="202">
        <v>145</v>
      </c>
      <c r="J17" s="202">
        <v>125</v>
      </c>
      <c r="K17" s="202">
        <v>103</v>
      </c>
      <c r="L17" s="202">
        <v>100</v>
      </c>
      <c r="M17" s="202" t="s">
        <v>284</v>
      </c>
      <c r="N17" s="202" t="s">
        <v>283</v>
      </c>
      <c r="O17" s="203" t="s">
        <v>283</v>
      </c>
      <c r="P17" s="202" t="s">
        <v>283</v>
      </c>
    </row>
    <row r="18" spans="1:23" s="161" customFormat="1" ht="50.25" customHeight="1" x14ac:dyDescent="0.25">
      <c r="A18" s="192" t="s">
        <v>89</v>
      </c>
      <c r="B18" s="193" t="s">
        <v>223</v>
      </c>
      <c r="C18" s="193" t="s">
        <v>98</v>
      </c>
      <c r="D18" s="188">
        <v>0</v>
      </c>
      <c r="E18" s="188">
        <v>0</v>
      </c>
      <c r="F18" s="188">
        <v>0</v>
      </c>
      <c r="G18" s="188">
        <v>0</v>
      </c>
      <c r="H18" s="188">
        <v>11</v>
      </c>
      <c r="I18" s="188">
        <v>31</v>
      </c>
      <c r="J18" s="188">
        <v>32</v>
      </c>
      <c r="K18" s="188">
        <v>0</v>
      </c>
      <c r="L18" s="188">
        <v>0</v>
      </c>
      <c r="M18" s="188" t="s">
        <v>243</v>
      </c>
      <c r="N18" s="188">
        <v>0</v>
      </c>
      <c r="O18" s="188">
        <v>0</v>
      </c>
      <c r="P18" s="188">
        <v>0</v>
      </c>
    </row>
    <row r="19" spans="1:23" ht="22.5" customHeight="1" x14ac:dyDescent="0.25">
      <c r="A19" s="22">
        <v>3</v>
      </c>
      <c r="B19" s="228" t="s">
        <v>267</v>
      </c>
      <c r="C19" s="229"/>
      <c r="D19" s="229"/>
      <c r="E19" s="229"/>
      <c r="F19" s="229"/>
      <c r="G19" s="229"/>
      <c r="H19" s="229"/>
      <c r="I19" s="229"/>
      <c r="J19" s="229"/>
      <c r="K19" s="229"/>
      <c r="L19" s="229"/>
      <c r="M19" s="229"/>
      <c r="N19" s="229"/>
      <c r="O19" s="229"/>
      <c r="P19" s="230"/>
      <c r="W19" s="18" t="s">
        <v>143</v>
      </c>
    </row>
    <row r="20" spans="1:23" ht="52.5" customHeight="1" x14ac:dyDescent="0.25">
      <c r="A20" s="20" t="s">
        <v>80</v>
      </c>
      <c r="B20" s="21" t="s">
        <v>95</v>
      </c>
      <c r="C20" s="9" t="s">
        <v>97</v>
      </c>
      <c r="D20" s="2"/>
      <c r="E20" s="2">
        <v>20</v>
      </c>
      <c r="F20" s="2">
        <v>20</v>
      </c>
      <c r="G20" s="2">
        <v>4</v>
      </c>
      <c r="H20" s="2" t="s">
        <v>227</v>
      </c>
      <c r="I20" s="2" t="s">
        <v>227</v>
      </c>
      <c r="J20" s="2" t="s">
        <v>227</v>
      </c>
      <c r="K20" s="177">
        <v>4</v>
      </c>
      <c r="L20" s="177">
        <v>4</v>
      </c>
      <c r="M20" s="2" t="s">
        <v>174</v>
      </c>
      <c r="N20" s="2" t="s">
        <v>175</v>
      </c>
      <c r="O20" s="203" t="s">
        <v>176</v>
      </c>
      <c r="P20" s="2" t="s">
        <v>176</v>
      </c>
    </row>
    <row r="21" spans="1:23" ht="51.75" customHeight="1" x14ac:dyDescent="0.25">
      <c r="A21" s="22">
        <v>4</v>
      </c>
      <c r="B21" s="228" t="s">
        <v>268</v>
      </c>
      <c r="C21" s="229"/>
      <c r="D21" s="229"/>
      <c r="E21" s="229"/>
      <c r="F21" s="229"/>
      <c r="G21" s="229"/>
      <c r="H21" s="229"/>
      <c r="I21" s="229"/>
      <c r="J21" s="229"/>
      <c r="K21" s="229"/>
      <c r="L21" s="229"/>
      <c r="M21" s="229"/>
      <c r="N21" s="229"/>
      <c r="O21" s="229"/>
      <c r="P21" s="230"/>
    </row>
    <row r="22" spans="1:23" ht="171.75" customHeight="1" x14ac:dyDescent="0.25">
      <c r="A22" s="20" t="s">
        <v>81</v>
      </c>
      <c r="B22" s="9" t="s">
        <v>96</v>
      </c>
      <c r="C22" s="9" t="s">
        <v>196</v>
      </c>
      <c r="D22" s="9">
        <v>5</v>
      </c>
      <c r="E22" s="9">
        <v>5</v>
      </c>
      <c r="F22" s="9">
        <v>5</v>
      </c>
      <c r="G22" s="9">
        <v>5</v>
      </c>
      <c r="H22" s="9">
        <v>5</v>
      </c>
      <c r="I22" s="9">
        <v>5</v>
      </c>
      <c r="J22" s="9">
        <v>5</v>
      </c>
      <c r="K22" s="178">
        <v>5</v>
      </c>
      <c r="L22" s="178">
        <v>5</v>
      </c>
      <c r="M22" s="9">
        <v>5</v>
      </c>
      <c r="N22" s="9">
        <v>5</v>
      </c>
      <c r="O22" s="204">
        <v>5</v>
      </c>
      <c r="P22" s="9">
        <v>5</v>
      </c>
    </row>
    <row r="23" spans="1:23" ht="110.25" customHeight="1" outlineLevel="1" x14ac:dyDescent="0.25">
      <c r="A23" s="226" t="s">
        <v>197</v>
      </c>
      <c r="B23" s="226"/>
      <c r="C23" s="226"/>
      <c r="D23" s="226"/>
      <c r="E23" s="226"/>
      <c r="F23" s="226"/>
      <c r="G23" s="226"/>
      <c r="H23" s="226"/>
      <c r="I23" s="226"/>
      <c r="J23" s="226"/>
      <c r="K23" s="226"/>
      <c r="L23" s="226"/>
      <c r="M23" s="226"/>
      <c r="N23" s="226"/>
      <c r="O23" s="226"/>
      <c r="P23" s="226"/>
    </row>
    <row r="24" spans="1:23" ht="38.25" hidden="1" customHeight="1" x14ac:dyDescent="0.25">
      <c r="A24" s="227"/>
      <c r="B24" s="227"/>
      <c r="C24" s="227"/>
      <c r="D24" s="227"/>
      <c r="E24" s="227"/>
      <c r="F24" s="227"/>
      <c r="G24" s="227"/>
      <c r="H24" s="227"/>
      <c r="I24" s="227"/>
      <c r="J24" s="227"/>
      <c r="K24" s="227"/>
      <c r="L24" s="227"/>
      <c r="M24" s="227"/>
      <c r="N24" s="227"/>
      <c r="O24" s="227"/>
      <c r="P24" s="227"/>
    </row>
    <row r="25" spans="1:23" ht="18.75" x14ac:dyDescent="0.25">
      <c r="A25" s="19"/>
    </row>
  </sheetData>
  <mergeCells count="25">
    <mergeCell ref="C10:C12"/>
    <mergeCell ref="D10:D12"/>
    <mergeCell ref="F11:F12"/>
    <mergeCell ref="A23:P23"/>
    <mergeCell ref="A24:P24"/>
    <mergeCell ref="B21:P21"/>
    <mergeCell ref="B19:P19"/>
    <mergeCell ref="B14:P14"/>
    <mergeCell ref="B16:P16"/>
    <mergeCell ref="J2:P2"/>
    <mergeCell ref="J11:J12"/>
    <mergeCell ref="M11:P11"/>
    <mergeCell ref="A5:P5"/>
    <mergeCell ref="A6:P6"/>
    <mergeCell ref="G11:G12"/>
    <mergeCell ref="L11:L12"/>
    <mergeCell ref="K11:K12"/>
    <mergeCell ref="E11:E12"/>
    <mergeCell ref="A7:P7"/>
    <mergeCell ref="A8:P8"/>
    <mergeCell ref="H11:H12"/>
    <mergeCell ref="I11:I12"/>
    <mergeCell ref="E10:P10"/>
    <mergeCell ref="A10:A12"/>
    <mergeCell ref="B10:B12"/>
  </mergeCells>
  <pageMargins left="0.78740157480314965" right="0.78740157480314965" top="1.1811023622047245" bottom="0.39370078740157483" header="0.31496062992125984" footer="0.31496062992125984"/>
  <pageSetup paperSize="9" scale="7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H19"/>
  <sheetViews>
    <sheetView view="pageBreakPreview" topLeftCell="A19" zoomScale="115" zoomScaleNormal="100" zoomScaleSheetLayoutView="115" workbookViewId="0">
      <selection activeCell="B16" sqref="B16"/>
    </sheetView>
  </sheetViews>
  <sheetFormatPr defaultRowHeight="15.75" x14ac:dyDescent="0.25"/>
  <cols>
    <col min="2" max="2" width="27.375" customWidth="1"/>
    <col min="3" max="3" width="11.375" customWidth="1"/>
    <col min="4" max="4" width="14.75" customWidth="1"/>
    <col min="5" max="8" width="12.125" customWidth="1"/>
    <col min="9" max="9" width="1.25" customWidth="1"/>
  </cols>
  <sheetData>
    <row r="1" spans="1:8" ht="18.75" x14ac:dyDescent="0.25">
      <c r="A1" s="126"/>
      <c r="B1" s="127"/>
      <c r="C1" s="127"/>
      <c r="D1" s="127"/>
      <c r="E1" s="129" t="s">
        <v>195</v>
      </c>
      <c r="G1" s="128"/>
      <c r="H1" s="128"/>
    </row>
    <row r="2" spans="1:8" ht="75.75" customHeight="1" x14ac:dyDescent="0.25">
      <c r="A2" s="126"/>
      <c r="B2" s="127"/>
      <c r="C2" s="127"/>
      <c r="D2" s="127"/>
      <c r="E2" s="263" t="s">
        <v>274</v>
      </c>
      <c r="F2" s="263"/>
      <c r="G2" s="263"/>
      <c r="H2" s="263"/>
    </row>
    <row r="3" spans="1:8" x14ac:dyDescent="0.25">
      <c r="A3" s="126"/>
      <c r="B3" s="127"/>
      <c r="C3" s="127"/>
      <c r="D3" s="127"/>
      <c r="E3" s="127"/>
      <c r="F3" s="127"/>
      <c r="G3" s="127"/>
      <c r="H3" s="127"/>
    </row>
    <row r="4" spans="1:8" ht="18.75" x14ac:dyDescent="0.25">
      <c r="A4" s="264" t="s">
        <v>1</v>
      </c>
      <c r="B4" s="264"/>
      <c r="C4" s="264"/>
      <c r="D4" s="264"/>
      <c r="E4" s="264"/>
      <c r="F4" s="264"/>
      <c r="G4" s="264"/>
      <c r="H4" s="264"/>
    </row>
    <row r="5" spans="1:8" ht="18.75" x14ac:dyDescent="0.25">
      <c r="A5" s="265" t="s">
        <v>269</v>
      </c>
      <c r="B5" s="265"/>
      <c r="C5" s="265"/>
      <c r="D5" s="265"/>
      <c r="E5" s="265"/>
      <c r="F5" s="265"/>
      <c r="G5" s="265"/>
      <c r="H5" s="265"/>
    </row>
    <row r="6" spans="1:8" ht="18.75" x14ac:dyDescent="0.25">
      <c r="A6" s="265" t="s">
        <v>252</v>
      </c>
      <c r="B6" s="265"/>
      <c r="C6" s="265"/>
      <c r="D6" s="265"/>
      <c r="E6" s="265"/>
      <c r="F6" s="265"/>
      <c r="G6" s="265"/>
      <c r="H6" s="265"/>
    </row>
    <row r="8" spans="1:8" ht="15.75" customHeight="1" x14ac:dyDescent="0.25">
      <c r="A8" s="221" t="s">
        <v>19</v>
      </c>
      <c r="B8" s="221" t="s">
        <v>46</v>
      </c>
      <c r="C8" s="221" t="s">
        <v>2</v>
      </c>
      <c r="D8" s="221" t="s">
        <v>47</v>
      </c>
      <c r="E8" s="221" t="s">
        <v>48</v>
      </c>
      <c r="F8" s="221"/>
      <c r="G8" s="221"/>
      <c r="H8" s="221"/>
    </row>
    <row r="9" spans="1:8" x14ac:dyDescent="0.25">
      <c r="A9" s="221"/>
      <c r="B9" s="221"/>
      <c r="C9" s="221"/>
      <c r="D9" s="221"/>
      <c r="E9" s="159" t="s">
        <v>231</v>
      </c>
      <c r="F9" s="159" t="s">
        <v>238</v>
      </c>
      <c r="G9" s="159" t="s">
        <v>239</v>
      </c>
      <c r="H9" s="159" t="s">
        <v>59</v>
      </c>
    </row>
    <row r="10" spans="1:8" x14ac:dyDescent="0.25">
      <c r="A10" s="158">
        <v>1</v>
      </c>
      <c r="B10" s="158">
        <v>2</v>
      </c>
      <c r="C10" s="158">
        <v>3</v>
      </c>
      <c r="D10" s="158">
        <v>4</v>
      </c>
      <c r="E10" s="158">
        <v>5</v>
      </c>
      <c r="F10" s="158">
        <v>6</v>
      </c>
      <c r="G10" s="158">
        <v>7</v>
      </c>
      <c r="H10" s="158">
        <v>8</v>
      </c>
    </row>
    <row r="11" spans="1:8" ht="45.75" customHeight="1" x14ac:dyDescent="0.25">
      <c r="A11" s="260" t="s">
        <v>277</v>
      </c>
      <c r="B11" s="261"/>
      <c r="C11" s="261"/>
      <c r="D11" s="261"/>
      <c r="E11" s="261"/>
      <c r="F11" s="261"/>
      <c r="G11" s="261"/>
      <c r="H11" s="262"/>
    </row>
    <row r="12" spans="1:8" ht="45.75" customHeight="1" x14ac:dyDescent="0.25">
      <c r="A12" s="260" t="s">
        <v>278</v>
      </c>
      <c r="B12" s="261"/>
      <c r="C12" s="261"/>
      <c r="D12" s="261"/>
      <c r="E12" s="261"/>
      <c r="F12" s="261"/>
      <c r="G12" s="261"/>
      <c r="H12" s="262"/>
    </row>
    <row r="13" spans="1:8" ht="115.5" customHeight="1" x14ac:dyDescent="0.25">
      <c r="A13" s="20" t="s">
        <v>3</v>
      </c>
      <c r="B13" s="41" t="s">
        <v>279</v>
      </c>
      <c r="C13" s="180" t="s">
        <v>254</v>
      </c>
      <c r="D13" s="180" t="s">
        <v>63</v>
      </c>
      <c r="E13" s="123">
        <v>1</v>
      </c>
      <c r="F13" s="15">
        <v>1</v>
      </c>
      <c r="G13" s="15">
        <v>1</v>
      </c>
      <c r="H13" s="15">
        <v>1</v>
      </c>
    </row>
    <row r="14" spans="1:8" ht="46.5" customHeight="1" x14ac:dyDescent="0.25">
      <c r="A14" s="260" t="s">
        <v>253</v>
      </c>
      <c r="B14" s="261"/>
      <c r="C14" s="261"/>
      <c r="D14" s="261"/>
      <c r="E14" s="261"/>
      <c r="F14" s="261"/>
      <c r="G14" s="261"/>
      <c r="H14" s="262"/>
    </row>
    <row r="15" spans="1:8" ht="38.25" customHeight="1" x14ac:dyDescent="0.25">
      <c r="A15" s="260" t="s">
        <v>273</v>
      </c>
      <c r="B15" s="261"/>
      <c r="C15" s="261"/>
      <c r="D15" s="261"/>
      <c r="E15" s="261"/>
      <c r="F15" s="261"/>
      <c r="G15" s="261"/>
      <c r="H15" s="262"/>
    </row>
    <row r="16" spans="1:8" ht="165" x14ac:dyDescent="0.25">
      <c r="A16" s="202" t="s">
        <v>64</v>
      </c>
      <c r="B16" s="41" t="s">
        <v>255</v>
      </c>
      <c r="C16" s="202" t="s">
        <v>254</v>
      </c>
      <c r="D16" s="202" t="s">
        <v>63</v>
      </c>
      <c r="E16" s="123">
        <v>1</v>
      </c>
      <c r="F16" s="15">
        <v>1</v>
      </c>
      <c r="G16" s="15">
        <v>1</v>
      </c>
      <c r="H16" s="15">
        <v>1</v>
      </c>
    </row>
    <row r="17" spans="1:8" ht="48" customHeight="1" x14ac:dyDescent="0.25">
      <c r="A17" s="260" t="s">
        <v>280</v>
      </c>
      <c r="B17" s="261"/>
      <c r="C17" s="261"/>
      <c r="D17" s="261"/>
      <c r="E17" s="261"/>
      <c r="F17" s="261"/>
      <c r="G17" s="261"/>
      <c r="H17" s="262"/>
    </row>
    <row r="18" spans="1:8" ht="15.75" customHeight="1" x14ac:dyDescent="0.25">
      <c r="A18" s="260" t="s">
        <v>281</v>
      </c>
      <c r="B18" s="261"/>
      <c r="C18" s="261"/>
      <c r="D18" s="261"/>
      <c r="E18" s="261"/>
      <c r="F18" s="261"/>
      <c r="G18" s="261"/>
      <c r="H18" s="262"/>
    </row>
    <row r="19" spans="1:8" ht="83.25" customHeight="1" x14ac:dyDescent="0.25">
      <c r="A19" s="20" t="s">
        <v>66</v>
      </c>
      <c r="B19" s="41" t="s">
        <v>282</v>
      </c>
      <c r="C19" s="180" t="s">
        <v>254</v>
      </c>
      <c r="D19" s="180" t="s">
        <v>63</v>
      </c>
      <c r="E19" s="123">
        <v>1</v>
      </c>
      <c r="F19" s="15">
        <v>1</v>
      </c>
      <c r="G19" s="15">
        <v>1</v>
      </c>
      <c r="H19" s="15">
        <v>1</v>
      </c>
    </row>
  </sheetData>
  <mergeCells count="15">
    <mergeCell ref="E2:H2"/>
    <mergeCell ref="A8:A9"/>
    <mergeCell ref="B8:B9"/>
    <mergeCell ref="C8:C9"/>
    <mergeCell ref="D8:D9"/>
    <mergeCell ref="E8:H8"/>
    <mergeCell ref="A4:H4"/>
    <mergeCell ref="A5:H5"/>
    <mergeCell ref="A6:H6"/>
    <mergeCell ref="A18:H18"/>
    <mergeCell ref="A15:H15"/>
    <mergeCell ref="A11:H11"/>
    <mergeCell ref="A12:H12"/>
    <mergeCell ref="A14:H14"/>
    <mergeCell ref="A17:H17"/>
  </mergeCells>
  <pageMargins left="0.7" right="0.7" top="0.75" bottom="0.75" header="0.3" footer="0.3"/>
  <pageSetup paperSize="9" scale="85" orientation="landscape" r:id="rId1"/>
  <colBreaks count="1" manualBreakCount="1">
    <brk id="8"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N32"/>
  <sheetViews>
    <sheetView view="pageBreakPreview" topLeftCell="A9" zoomScale="85" zoomScaleNormal="100" zoomScaleSheetLayoutView="85" workbookViewId="0">
      <selection activeCell="I16" sqref="I16"/>
    </sheetView>
  </sheetViews>
  <sheetFormatPr defaultRowHeight="18.75" x14ac:dyDescent="0.25"/>
  <cols>
    <col min="1" max="1" width="4.75" style="218" customWidth="1"/>
    <col min="2" max="2" width="30.125" style="57" customWidth="1"/>
    <col min="3" max="3" width="24.5" style="57" customWidth="1"/>
    <col min="4" max="5" width="7.375" style="57" customWidth="1"/>
    <col min="6" max="6" width="14.5" style="57" customWidth="1"/>
    <col min="7" max="7" width="5.75" style="57" customWidth="1"/>
    <col min="8" max="10" width="12" style="57" customWidth="1"/>
    <col min="11" max="11" width="15.875" style="57" customWidth="1"/>
    <col min="12" max="12" width="42.375" style="57" customWidth="1"/>
    <col min="13" max="16384" width="9" style="57"/>
  </cols>
  <sheetData>
    <row r="1" spans="1:14" ht="93.75" customHeight="1" x14ac:dyDescent="0.25">
      <c r="K1" s="220" t="s">
        <v>291</v>
      </c>
      <c r="L1" s="220"/>
    </row>
    <row r="3" spans="1:14" customFormat="1" x14ac:dyDescent="0.25">
      <c r="A3" s="264" t="s">
        <v>1</v>
      </c>
      <c r="B3" s="264"/>
      <c r="C3" s="264"/>
      <c r="D3" s="264"/>
      <c r="E3" s="264"/>
      <c r="F3" s="264"/>
      <c r="G3" s="264"/>
      <c r="H3" s="264"/>
      <c r="I3" s="264"/>
      <c r="J3" s="264"/>
      <c r="K3" s="264"/>
      <c r="L3" s="264"/>
      <c r="M3" s="264"/>
      <c r="N3" s="264"/>
    </row>
    <row r="4" spans="1:14" customFormat="1" ht="18.75" customHeight="1" x14ac:dyDescent="0.25">
      <c r="A4" s="265" t="s">
        <v>303</v>
      </c>
      <c r="B4" s="265"/>
      <c r="C4" s="265"/>
      <c r="D4" s="265"/>
      <c r="E4" s="265"/>
      <c r="F4" s="265"/>
      <c r="G4" s="265"/>
      <c r="H4" s="265"/>
      <c r="I4" s="265"/>
      <c r="J4" s="265"/>
      <c r="K4" s="265"/>
      <c r="L4" s="265"/>
      <c r="M4" s="265"/>
      <c r="N4" s="265"/>
    </row>
    <row r="5" spans="1:14" customFormat="1" ht="18.75" customHeight="1" x14ac:dyDescent="0.25">
      <c r="A5" s="265" t="s">
        <v>252</v>
      </c>
      <c r="B5" s="265"/>
      <c r="C5" s="265"/>
      <c r="D5" s="265"/>
      <c r="E5" s="265"/>
      <c r="F5" s="265"/>
      <c r="G5" s="265"/>
      <c r="H5" s="265"/>
      <c r="I5" s="265"/>
      <c r="J5" s="265"/>
      <c r="K5" s="265"/>
      <c r="L5" s="265"/>
      <c r="M5" s="265"/>
      <c r="N5" s="265"/>
    </row>
    <row r="7" spans="1:14" ht="18.75" customHeight="1" x14ac:dyDescent="0.25">
      <c r="A7" s="221" t="s">
        <v>19</v>
      </c>
      <c r="B7" s="221" t="s">
        <v>49</v>
      </c>
      <c r="C7" s="221" t="s">
        <v>26</v>
      </c>
      <c r="D7" s="221" t="s">
        <v>24</v>
      </c>
      <c r="E7" s="221"/>
      <c r="F7" s="221"/>
      <c r="G7" s="221"/>
      <c r="H7" s="242"/>
      <c r="I7" s="242"/>
      <c r="J7" s="242"/>
      <c r="K7" s="243"/>
      <c r="L7" s="221" t="s">
        <v>51</v>
      </c>
    </row>
    <row r="8" spans="1:14" ht="117.75" customHeight="1" x14ac:dyDescent="0.25">
      <c r="A8" s="221"/>
      <c r="B8" s="221"/>
      <c r="C8" s="221"/>
      <c r="D8" s="217" t="s">
        <v>26</v>
      </c>
      <c r="E8" s="217" t="s">
        <v>27</v>
      </c>
      <c r="F8" s="217" t="s">
        <v>28</v>
      </c>
      <c r="G8" s="217" t="s">
        <v>29</v>
      </c>
      <c r="H8" s="217">
        <v>2023</v>
      </c>
      <c r="I8" s="217">
        <v>2024</v>
      </c>
      <c r="J8" s="217">
        <v>2025</v>
      </c>
      <c r="K8" s="217" t="s">
        <v>52</v>
      </c>
      <c r="L8" s="221"/>
    </row>
    <row r="9" spans="1:14" x14ac:dyDescent="0.25">
      <c r="A9" s="217">
        <v>1</v>
      </c>
      <c r="B9" s="217">
        <v>2</v>
      </c>
      <c r="C9" s="217">
        <v>3</v>
      </c>
      <c r="D9" s="217">
        <v>4</v>
      </c>
      <c r="E9" s="217">
        <v>5</v>
      </c>
      <c r="F9" s="217">
        <v>6</v>
      </c>
      <c r="G9" s="217">
        <v>7</v>
      </c>
      <c r="H9" s="217">
        <v>9</v>
      </c>
      <c r="I9" s="217">
        <v>10</v>
      </c>
      <c r="J9" s="217">
        <v>11</v>
      </c>
      <c r="K9" s="217">
        <v>12</v>
      </c>
      <c r="L9" s="217">
        <v>13</v>
      </c>
    </row>
    <row r="10" spans="1:14" s="58" customFormat="1" x14ac:dyDescent="0.25">
      <c r="A10" s="238" t="s">
        <v>293</v>
      </c>
      <c r="B10" s="239"/>
      <c r="C10" s="239"/>
      <c r="D10" s="239"/>
      <c r="E10" s="239"/>
      <c r="F10" s="239"/>
      <c r="G10" s="239"/>
      <c r="H10" s="239"/>
      <c r="I10" s="239"/>
      <c r="J10" s="239"/>
      <c r="K10" s="239"/>
      <c r="L10" s="241"/>
    </row>
    <row r="11" spans="1:14" s="58" customFormat="1" ht="35.25" customHeight="1" x14ac:dyDescent="0.25">
      <c r="A11" s="238" t="s">
        <v>292</v>
      </c>
      <c r="B11" s="239"/>
      <c r="C11" s="239"/>
      <c r="D11" s="239"/>
      <c r="E11" s="239"/>
      <c r="F11" s="239"/>
      <c r="G11" s="239"/>
      <c r="H11" s="240"/>
      <c r="I11" s="240"/>
      <c r="J11" s="240"/>
      <c r="K11" s="239"/>
      <c r="L11" s="241"/>
    </row>
    <row r="12" spans="1:14" ht="94.5" x14ac:dyDescent="0.25">
      <c r="A12" s="20" t="s">
        <v>3</v>
      </c>
      <c r="B12" s="172" t="s">
        <v>294</v>
      </c>
      <c r="C12" s="216" t="s">
        <v>72</v>
      </c>
      <c r="D12" s="217">
        <v>242</v>
      </c>
      <c r="E12" s="59" t="s">
        <v>295</v>
      </c>
      <c r="F12" s="217">
        <v>1150083000</v>
      </c>
      <c r="G12" s="52">
        <v>244</v>
      </c>
      <c r="H12" s="132">
        <v>543.625</v>
      </c>
      <c r="I12" s="132">
        <v>543.625</v>
      </c>
      <c r="J12" s="132">
        <v>543.625</v>
      </c>
      <c r="K12" s="130">
        <f t="shared" ref="K12:K20" si="0">SUM(H12:J12)</f>
        <v>1630.875</v>
      </c>
      <c r="L12" s="1" t="s">
        <v>279</v>
      </c>
    </row>
    <row r="13" spans="1:14" s="64" customFormat="1" ht="31.5" x14ac:dyDescent="0.25">
      <c r="A13" s="61"/>
      <c r="B13" s="216" t="s">
        <v>298</v>
      </c>
      <c r="C13" s="61" t="s">
        <v>31</v>
      </c>
      <c r="D13" s="61" t="s">
        <v>31</v>
      </c>
      <c r="E13" s="61" t="s">
        <v>31</v>
      </c>
      <c r="F13" s="61" t="s">
        <v>31</v>
      </c>
      <c r="G13" s="62" t="s">
        <v>31</v>
      </c>
      <c r="H13" s="63">
        <f>H12</f>
        <v>543.625</v>
      </c>
      <c r="I13" s="63">
        <f t="shared" ref="I13:K13" si="1">I12</f>
        <v>543.625</v>
      </c>
      <c r="J13" s="63">
        <f t="shared" si="1"/>
        <v>543.625</v>
      </c>
      <c r="K13" s="63">
        <f t="shared" si="1"/>
        <v>1630.875</v>
      </c>
      <c r="L13" s="62"/>
    </row>
    <row r="14" spans="1:14" s="58" customFormat="1" x14ac:dyDescent="0.25">
      <c r="A14" s="238" t="s">
        <v>297</v>
      </c>
      <c r="B14" s="239"/>
      <c r="C14" s="239"/>
      <c r="D14" s="239"/>
      <c r="E14" s="239"/>
      <c r="F14" s="239"/>
      <c r="G14" s="239"/>
      <c r="H14" s="239"/>
      <c r="I14" s="239"/>
      <c r="J14" s="239"/>
      <c r="K14" s="239"/>
      <c r="L14" s="241"/>
    </row>
    <row r="15" spans="1:14" s="58" customFormat="1" ht="35.25" customHeight="1" x14ac:dyDescent="0.25">
      <c r="A15" s="238" t="s">
        <v>296</v>
      </c>
      <c r="B15" s="239"/>
      <c r="C15" s="239"/>
      <c r="D15" s="239"/>
      <c r="E15" s="239"/>
      <c r="F15" s="239"/>
      <c r="G15" s="239"/>
      <c r="H15" s="240"/>
      <c r="I15" s="240"/>
      <c r="J15" s="240"/>
      <c r="K15" s="239"/>
      <c r="L15" s="241"/>
    </row>
    <row r="16" spans="1:14" ht="189" x14ac:dyDescent="0.25">
      <c r="A16" s="20" t="s">
        <v>67</v>
      </c>
      <c r="B16" s="172" t="s">
        <v>304</v>
      </c>
      <c r="C16" s="216" t="s">
        <v>251</v>
      </c>
      <c r="D16" s="217">
        <v>241</v>
      </c>
      <c r="E16" s="59" t="s">
        <v>119</v>
      </c>
      <c r="F16" s="217">
        <v>1150084370</v>
      </c>
      <c r="G16" s="217">
        <v>540</v>
      </c>
      <c r="H16" s="60">
        <v>100</v>
      </c>
      <c r="I16" s="60">
        <v>100</v>
      </c>
      <c r="J16" s="60">
        <v>100</v>
      </c>
      <c r="K16" s="130">
        <f t="shared" si="0"/>
        <v>300</v>
      </c>
      <c r="L16" s="1" t="s">
        <v>305</v>
      </c>
    </row>
    <row r="17" spans="1:12" s="64" customFormat="1" ht="31.5" x14ac:dyDescent="0.25">
      <c r="A17" s="61"/>
      <c r="B17" s="216" t="s">
        <v>298</v>
      </c>
      <c r="C17" s="61" t="s">
        <v>31</v>
      </c>
      <c r="D17" s="61" t="s">
        <v>31</v>
      </c>
      <c r="E17" s="61" t="s">
        <v>31</v>
      </c>
      <c r="F17" s="61" t="s">
        <v>31</v>
      </c>
      <c r="G17" s="62" t="s">
        <v>31</v>
      </c>
      <c r="H17" s="63">
        <f>H16</f>
        <v>100</v>
      </c>
      <c r="I17" s="63">
        <f t="shared" ref="I17" si="2">I16</f>
        <v>100</v>
      </c>
      <c r="J17" s="63">
        <f t="shared" ref="J17" si="3">J16</f>
        <v>100</v>
      </c>
      <c r="K17" s="63">
        <f t="shared" ref="K17" si="4">K16</f>
        <v>300</v>
      </c>
      <c r="L17" s="62"/>
    </row>
    <row r="18" spans="1:12" s="58" customFormat="1" x14ac:dyDescent="0.25">
      <c r="A18" s="238" t="s">
        <v>300</v>
      </c>
      <c r="B18" s="239"/>
      <c r="C18" s="239"/>
      <c r="D18" s="239"/>
      <c r="E18" s="239"/>
      <c r="F18" s="239"/>
      <c r="G18" s="239"/>
      <c r="H18" s="239"/>
      <c r="I18" s="239"/>
      <c r="J18" s="239"/>
      <c r="K18" s="239"/>
      <c r="L18" s="241"/>
    </row>
    <row r="19" spans="1:12" s="58" customFormat="1" ht="35.25" customHeight="1" x14ac:dyDescent="0.25">
      <c r="A19" s="238" t="s">
        <v>299</v>
      </c>
      <c r="B19" s="239"/>
      <c r="C19" s="239"/>
      <c r="D19" s="239"/>
      <c r="E19" s="239"/>
      <c r="F19" s="239"/>
      <c r="G19" s="239"/>
      <c r="H19" s="240"/>
      <c r="I19" s="240"/>
      <c r="J19" s="240"/>
      <c r="K19" s="239"/>
      <c r="L19" s="241"/>
    </row>
    <row r="20" spans="1:12" ht="114.75" customHeight="1" x14ac:dyDescent="0.25">
      <c r="A20" s="59" t="s">
        <v>289</v>
      </c>
      <c r="B20" s="172" t="s">
        <v>301</v>
      </c>
      <c r="C20" s="216" t="s">
        <v>72</v>
      </c>
      <c r="D20" s="217">
        <v>242</v>
      </c>
      <c r="E20" s="59" t="s">
        <v>302</v>
      </c>
      <c r="F20" s="217">
        <v>1150084770</v>
      </c>
      <c r="G20" s="217">
        <v>811</v>
      </c>
      <c r="H20" s="60">
        <v>2647.1498299999998</v>
      </c>
      <c r="I20" s="60">
        <v>0</v>
      </c>
      <c r="J20" s="60">
        <v>0</v>
      </c>
      <c r="K20" s="130">
        <f t="shared" si="0"/>
        <v>2647.1498299999998</v>
      </c>
      <c r="L20" s="214" t="s">
        <v>282</v>
      </c>
    </row>
    <row r="21" spans="1:12" s="64" customFormat="1" ht="31.5" x14ac:dyDescent="0.25">
      <c r="A21" s="61"/>
      <c r="B21" s="216" t="s">
        <v>298</v>
      </c>
      <c r="C21" s="61" t="s">
        <v>31</v>
      </c>
      <c r="D21" s="61" t="s">
        <v>31</v>
      </c>
      <c r="E21" s="61" t="s">
        <v>31</v>
      </c>
      <c r="F21" s="61" t="s">
        <v>31</v>
      </c>
      <c r="G21" s="62" t="s">
        <v>31</v>
      </c>
      <c r="H21" s="63">
        <f>H20</f>
        <v>2647.1498299999998</v>
      </c>
      <c r="I21" s="63">
        <f t="shared" ref="I21" si="5">I20</f>
        <v>0</v>
      </c>
      <c r="J21" s="63">
        <f t="shared" ref="J21" si="6">J20</f>
        <v>0</v>
      </c>
      <c r="K21" s="63">
        <f t="shared" ref="K21" si="7">K20</f>
        <v>2647.1498299999998</v>
      </c>
      <c r="L21" s="62"/>
    </row>
    <row r="25" spans="1:12" x14ac:dyDescent="0.25">
      <c r="H25" s="65"/>
      <c r="I25" s="65"/>
      <c r="J25" s="65"/>
      <c r="K25" s="65"/>
    </row>
    <row r="26" spans="1:12" x14ac:dyDescent="0.25">
      <c r="H26" s="65"/>
      <c r="I26" s="65"/>
      <c r="J26" s="65"/>
      <c r="K26" s="65"/>
    </row>
    <row r="27" spans="1:12" x14ac:dyDescent="0.25">
      <c r="H27" s="65"/>
      <c r="I27" s="65"/>
      <c r="J27" s="65"/>
      <c r="K27" s="65"/>
    </row>
    <row r="28" spans="1:12" x14ac:dyDescent="0.25">
      <c r="H28" s="65"/>
      <c r="I28" s="65"/>
      <c r="J28" s="65"/>
      <c r="K28" s="65"/>
    </row>
    <row r="29" spans="1:12" x14ac:dyDescent="0.25">
      <c r="H29" s="66"/>
      <c r="I29" s="66"/>
      <c r="J29" s="66"/>
      <c r="K29" s="66"/>
    </row>
    <row r="30" spans="1:12" x14ac:dyDescent="0.25">
      <c r="H30" s="65"/>
      <c r="I30" s="65"/>
      <c r="J30" s="65"/>
      <c r="K30" s="65"/>
    </row>
    <row r="31" spans="1:12" x14ac:dyDescent="0.25">
      <c r="H31" s="65"/>
      <c r="I31" s="65"/>
      <c r="J31" s="65"/>
      <c r="K31" s="65"/>
    </row>
    <row r="32" spans="1:12" x14ac:dyDescent="0.25">
      <c r="H32" s="65"/>
      <c r="I32" s="65"/>
      <c r="J32" s="65"/>
      <c r="K32" s="65"/>
    </row>
  </sheetData>
  <mergeCells count="16">
    <mergeCell ref="A15:L15"/>
    <mergeCell ref="A18:L18"/>
    <mergeCell ref="A19:L19"/>
    <mergeCell ref="A10:L10"/>
    <mergeCell ref="A11:L11"/>
    <mergeCell ref="A3:N3"/>
    <mergeCell ref="A4:N4"/>
    <mergeCell ref="A5:N5"/>
    <mergeCell ref="A14:L14"/>
    <mergeCell ref="K1:L1"/>
    <mergeCell ref="A7:A8"/>
    <mergeCell ref="B7:B8"/>
    <mergeCell ref="C7:C8"/>
    <mergeCell ref="D7:G7"/>
    <mergeCell ref="H7:K7"/>
    <mergeCell ref="L7:L8"/>
  </mergeCells>
  <pageMargins left="0.70866141732283472" right="0.70866141732283472" top="0.74803149606299213" bottom="0.74803149606299213" header="0.31496062992125984" footer="0.31496062992125984"/>
  <pageSetup paperSize="9" scale="5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L30"/>
  <sheetViews>
    <sheetView view="pageBreakPreview" topLeftCell="A4" zoomScaleNormal="100" zoomScaleSheetLayoutView="100" workbookViewId="0">
      <selection activeCell="A9" sqref="A9:E9"/>
    </sheetView>
  </sheetViews>
  <sheetFormatPr defaultRowHeight="15.75" x14ac:dyDescent="0.25"/>
  <cols>
    <col min="1" max="1" width="6.625" style="17" customWidth="1"/>
    <col min="2" max="2" width="15.75" style="18" customWidth="1"/>
    <col min="3" max="3" width="62.125" style="18" customWidth="1"/>
    <col min="4" max="5" width="16.375" style="18" customWidth="1"/>
    <col min="6" max="16384" width="9" style="18"/>
  </cols>
  <sheetData>
    <row r="1" spans="1:12" ht="18.75" x14ac:dyDescent="0.25">
      <c r="D1" s="113" t="s">
        <v>271</v>
      </c>
      <c r="E1" s="57"/>
    </row>
    <row r="2" spans="1:12" ht="132.75" customHeight="1" x14ac:dyDescent="0.25">
      <c r="D2" s="220" t="s">
        <v>180</v>
      </c>
      <c r="E2" s="220"/>
    </row>
    <row r="3" spans="1:12" ht="18.75" x14ac:dyDescent="0.25">
      <c r="A3" s="19"/>
    </row>
    <row r="4" spans="1:12" ht="18.75" x14ac:dyDescent="0.25">
      <c r="A4" s="19"/>
    </row>
    <row r="5" spans="1:12" ht="18.75" x14ac:dyDescent="0.25">
      <c r="A5" s="222" t="s">
        <v>0</v>
      </c>
      <c r="B5" s="222"/>
      <c r="C5" s="222"/>
      <c r="D5" s="222"/>
      <c r="E5" s="222"/>
    </row>
    <row r="6" spans="1:12" ht="18.75" x14ac:dyDescent="0.25">
      <c r="A6" s="222" t="s">
        <v>16</v>
      </c>
      <c r="B6" s="222"/>
      <c r="C6" s="222"/>
      <c r="D6" s="222"/>
      <c r="E6" s="222"/>
    </row>
    <row r="7" spans="1:12" ht="18.75" x14ac:dyDescent="0.25">
      <c r="A7" s="222" t="s">
        <v>17</v>
      </c>
      <c r="B7" s="222"/>
      <c r="C7" s="222"/>
      <c r="D7" s="222"/>
      <c r="E7" s="222"/>
    </row>
    <row r="8" spans="1:12" ht="18.75" x14ac:dyDescent="0.25">
      <c r="A8" s="222" t="s">
        <v>18</v>
      </c>
      <c r="B8" s="222"/>
      <c r="C8" s="222"/>
      <c r="D8" s="222"/>
      <c r="E8" s="222"/>
    </row>
    <row r="9" spans="1:12" ht="18.75" x14ac:dyDescent="0.25">
      <c r="A9" s="222" t="s">
        <v>178</v>
      </c>
      <c r="B9" s="222"/>
      <c r="C9" s="222"/>
      <c r="D9" s="222"/>
      <c r="E9" s="222"/>
    </row>
    <row r="10" spans="1:12" ht="18.75" x14ac:dyDescent="0.25">
      <c r="A10" s="19"/>
    </row>
    <row r="11" spans="1:12" ht="63" x14ac:dyDescent="0.25">
      <c r="A11" s="2" t="s">
        <v>19</v>
      </c>
      <c r="B11" s="2" t="s">
        <v>11</v>
      </c>
      <c r="C11" s="2" t="s">
        <v>12</v>
      </c>
      <c r="D11" s="2" t="s">
        <v>13</v>
      </c>
      <c r="E11" s="2" t="s">
        <v>14</v>
      </c>
    </row>
    <row r="12" spans="1:12" x14ac:dyDescent="0.25">
      <c r="A12" s="2">
        <v>1</v>
      </c>
      <c r="B12" s="2">
        <v>2</v>
      </c>
      <c r="C12" s="2">
        <v>3</v>
      </c>
      <c r="D12" s="2">
        <v>4</v>
      </c>
      <c r="E12" s="2">
        <v>5</v>
      </c>
    </row>
    <row r="13" spans="1:12" ht="54.75" customHeight="1" x14ac:dyDescent="0.25">
      <c r="A13" s="23">
        <v>1</v>
      </c>
      <c r="B13" s="238" t="s">
        <v>142</v>
      </c>
      <c r="C13" s="239"/>
      <c r="D13" s="239"/>
      <c r="E13" s="241"/>
      <c r="H13" s="233"/>
      <c r="I13" s="233"/>
      <c r="J13" s="233"/>
      <c r="K13" s="233"/>
      <c r="L13" s="233"/>
    </row>
    <row r="14" spans="1:12" ht="48.75" customHeight="1" x14ac:dyDescent="0.25">
      <c r="A14" s="224" t="s">
        <v>3</v>
      </c>
      <c r="B14" s="269" t="s">
        <v>145</v>
      </c>
      <c r="C14" s="229"/>
      <c r="D14" s="229"/>
      <c r="E14" s="230"/>
    </row>
    <row r="15" spans="1:12" ht="26.25" customHeight="1" x14ac:dyDescent="0.25">
      <c r="A15" s="225"/>
      <c r="B15" s="269" t="s">
        <v>188</v>
      </c>
      <c r="C15" s="229"/>
      <c r="D15" s="229"/>
      <c r="E15" s="230"/>
    </row>
    <row r="16" spans="1:12" ht="81.75" customHeight="1" x14ac:dyDescent="0.25">
      <c r="A16" s="2" t="s">
        <v>83</v>
      </c>
      <c r="B16" s="24" t="s">
        <v>151</v>
      </c>
      <c r="C16" s="24" t="s">
        <v>152</v>
      </c>
      <c r="D16" s="24" t="s">
        <v>72</v>
      </c>
      <c r="E16" s="25" t="s">
        <v>86</v>
      </c>
    </row>
    <row r="17" spans="1:5" ht="81" customHeight="1" x14ac:dyDescent="0.25">
      <c r="A17" s="2" t="s">
        <v>144</v>
      </c>
      <c r="B17" s="25" t="s">
        <v>155</v>
      </c>
      <c r="C17" s="151" t="s">
        <v>156</v>
      </c>
      <c r="D17" s="25" t="s">
        <v>72</v>
      </c>
      <c r="E17" s="25" t="s">
        <v>229</v>
      </c>
    </row>
    <row r="18" spans="1:5" ht="76.5" customHeight="1" x14ac:dyDescent="0.25">
      <c r="A18" s="26">
        <v>2</v>
      </c>
      <c r="B18" s="238" t="s">
        <v>222</v>
      </c>
      <c r="C18" s="239"/>
      <c r="D18" s="239"/>
      <c r="E18" s="241"/>
    </row>
    <row r="19" spans="1:5" ht="32.25" customHeight="1" x14ac:dyDescent="0.25">
      <c r="A19" s="224" t="s">
        <v>89</v>
      </c>
      <c r="B19" s="269" t="s">
        <v>157</v>
      </c>
      <c r="C19" s="229"/>
      <c r="D19" s="229"/>
      <c r="E19" s="230"/>
    </row>
    <row r="20" spans="1:5" ht="26.25" customHeight="1" x14ac:dyDescent="0.25">
      <c r="A20" s="225"/>
      <c r="B20" s="269" t="s">
        <v>146</v>
      </c>
      <c r="C20" s="229"/>
      <c r="D20" s="229"/>
      <c r="E20" s="230"/>
    </row>
    <row r="21" spans="1:5" ht="82.5" customHeight="1" x14ac:dyDescent="0.25">
      <c r="A21" s="2" t="s">
        <v>147</v>
      </c>
      <c r="B21" s="25" t="s">
        <v>151</v>
      </c>
      <c r="C21" s="24" t="s">
        <v>153</v>
      </c>
      <c r="D21" s="24" t="s">
        <v>72</v>
      </c>
      <c r="E21" s="25" t="s">
        <v>86</v>
      </c>
    </row>
    <row r="22" spans="1:5" s="161" customFormat="1" ht="82.5" customHeight="1" x14ac:dyDescent="0.25">
      <c r="A22" s="202" t="s">
        <v>245</v>
      </c>
      <c r="B22" s="25" t="s">
        <v>150</v>
      </c>
      <c r="C22" s="24" t="s">
        <v>246</v>
      </c>
      <c r="D22" s="24" t="s">
        <v>61</v>
      </c>
      <c r="E22" s="25" t="s">
        <v>247</v>
      </c>
    </row>
    <row r="23" spans="1:5" ht="41.25" customHeight="1" x14ac:dyDescent="0.25">
      <c r="A23" s="26">
        <v>3</v>
      </c>
      <c r="B23" s="238" t="s">
        <v>94</v>
      </c>
      <c r="C23" s="239"/>
      <c r="D23" s="239"/>
      <c r="E23" s="241"/>
    </row>
    <row r="24" spans="1:5" ht="33" customHeight="1" x14ac:dyDescent="0.25">
      <c r="A24" s="224" t="s">
        <v>80</v>
      </c>
      <c r="B24" s="269" t="s">
        <v>148</v>
      </c>
      <c r="C24" s="229"/>
      <c r="D24" s="229"/>
      <c r="E24" s="230"/>
    </row>
    <row r="25" spans="1:5" ht="26.25" customHeight="1" x14ac:dyDescent="0.25">
      <c r="A25" s="225"/>
      <c r="B25" s="269" t="s">
        <v>189</v>
      </c>
      <c r="C25" s="229"/>
      <c r="D25" s="229"/>
      <c r="E25" s="230"/>
    </row>
    <row r="26" spans="1:5" ht="81.75" customHeight="1" x14ac:dyDescent="0.25">
      <c r="A26" s="2" t="s">
        <v>84</v>
      </c>
      <c r="B26" s="24" t="s">
        <v>150</v>
      </c>
      <c r="C26" s="24" t="s">
        <v>154</v>
      </c>
      <c r="D26" s="24" t="s">
        <v>72</v>
      </c>
      <c r="E26" s="25" t="s">
        <v>86</v>
      </c>
    </row>
    <row r="27" spans="1:5" ht="75" customHeight="1" x14ac:dyDescent="0.25">
      <c r="A27" s="26">
        <v>4</v>
      </c>
      <c r="B27" s="238" t="s">
        <v>194</v>
      </c>
      <c r="C27" s="239"/>
      <c r="D27" s="239"/>
      <c r="E27" s="241"/>
    </row>
    <row r="28" spans="1:5" ht="51" customHeight="1" x14ac:dyDescent="0.25">
      <c r="A28" s="224" t="s">
        <v>81</v>
      </c>
      <c r="B28" s="266" t="s">
        <v>149</v>
      </c>
      <c r="C28" s="267"/>
      <c r="D28" s="267"/>
      <c r="E28" s="268"/>
    </row>
    <row r="29" spans="1:5" ht="24.75" customHeight="1" x14ac:dyDescent="0.25">
      <c r="A29" s="225"/>
      <c r="B29" s="266" t="s">
        <v>190</v>
      </c>
      <c r="C29" s="267"/>
      <c r="D29" s="267"/>
      <c r="E29" s="268"/>
    </row>
    <row r="30" spans="1:5" ht="119.25" customHeight="1" x14ac:dyDescent="0.25">
      <c r="A30" s="2" t="s">
        <v>85</v>
      </c>
      <c r="B30" s="27" t="s">
        <v>155</v>
      </c>
      <c r="C30" s="151" t="s">
        <v>158</v>
      </c>
      <c r="D30" s="25" t="s">
        <v>72</v>
      </c>
      <c r="E30" s="25" t="s">
        <v>229</v>
      </c>
    </row>
  </sheetData>
  <mergeCells count="23">
    <mergeCell ref="A14:A15"/>
    <mergeCell ref="B14:E14"/>
    <mergeCell ref="B15:E15"/>
    <mergeCell ref="B18:E18"/>
    <mergeCell ref="B19:E19"/>
    <mergeCell ref="B23:E23"/>
    <mergeCell ref="B24:E24"/>
    <mergeCell ref="B25:E25"/>
    <mergeCell ref="B20:E20"/>
    <mergeCell ref="A19:A20"/>
    <mergeCell ref="A28:A29"/>
    <mergeCell ref="B27:E27"/>
    <mergeCell ref="B28:E28"/>
    <mergeCell ref="B29:E29"/>
    <mergeCell ref="A24:A25"/>
    <mergeCell ref="D2:E2"/>
    <mergeCell ref="H13:L13"/>
    <mergeCell ref="B13:E13"/>
    <mergeCell ref="A5:E5"/>
    <mergeCell ref="A6:E6"/>
    <mergeCell ref="A7:E7"/>
    <mergeCell ref="A8:E8"/>
    <mergeCell ref="A9:E9"/>
  </mergeCells>
  <pageMargins left="0.78740157480314965" right="0.78740157480314965" top="1.1811023622047245" bottom="0.39370078740157483" header="0.31496062992125984" footer="0.31496062992125984"/>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39"/>
  <sheetViews>
    <sheetView view="pageBreakPreview" topLeftCell="A10" zoomScale="85" zoomScaleNormal="85" zoomScaleSheetLayoutView="85" workbookViewId="0">
      <selection activeCell="I33" sqref="I33"/>
    </sheetView>
  </sheetViews>
  <sheetFormatPr defaultRowHeight="15.75" x14ac:dyDescent="0.25"/>
  <cols>
    <col min="1" max="1" width="4.875" style="17" customWidth="1"/>
    <col min="2" max="2" width="15.75" style="18" customWidth="1"/>
    <col min="3" max="3" width="30" style="18" customWidth="1"/>
    <col min="4" max="4" width="45.125" style="18" customWidth="1"/>
    <col min="5" max="5" width="9" style="17"/>
    <col min="6" max="7" width="6.25" style="18" customWidth="1"/>
    <col min="8" max="8" width="6" style="18" customWidth="1"/>
    <col min="9" max="9" width="13.875" style="18" customWidth="1"/>
    <col min="10" max="11" width="12.25" style="18" customWidth="1"/>
    <col min="12" max="12" width="14.25" style="18" customWidth="1"/>
    <col min="13" max="14" width="10.875" style="18" bestFit="1" customWidth="1"/>
    <col min="15" max="16384" width="9" style="18"/>
  </cols>
  <sheetData>
    <row r="1" spans="1:14" x14ac:dyDescent="0.25">
      <c r="A1" s="135"/>
      <c r="E1" s="135"/>
    </row>
    <row r="2" spans="1:14" ht="15.75" customHeight="1" x14ac:dyDescent="0.25">
      <c r="I2" s="270" t="s">
        <v>272</v>
      </c>
      <c r="J2" s="270"/>
      <c r="K2" s="270"/>
      <c r="L2" s="270"/>
    </row>
    <row r="3" spans="1:14" ht="73.5" customHeight="1" x14ac:dyDescent="0.25">
      <c r="I3" s="220" t="s">
        <v>179</v>
      </c>
      <c r="J3" s="220"/>
      <c r="K3" s="220"/>
      <c r="L3" s="220"/>
    </row>
    <row r="4" spans="1:14" ht="18.75" x14ac:dyDescent="0.25">
      <c r="A4" s="19"/>
    </row>
    <row r="5" spans="1:14" ht="18.75" x14ac:dyDescent="0.25">
      <c r="A5" s="19"/>
    </row>
    <row r="6" spans="1:14" ht="18.75" x14ac:dyDescent="0.25">
      <c r="A6" s="222" t="s">
        <v>0</v>
      </c>
      <c r="B6" s="222"/>
      <c r="C6" s="222"/>
      <c r="D6" s="222"/>
      <c r="E6" s="222"/>
      <c r="F6" s="222"/>
      <c r="G6" s="222"/>
      <c r="H6" s="222"/>
      <c r="I6" s="222"/>
      <c r="J6" s="222"/>
      <c r="K6" s="222"/>
      <c r="L6" s="222"/>
    </row>
    <row r="7" spans="1:14" ht="18.75" x14ac:dyDescent="0.25">
      <c r="A7" s="222" t="s">
        <v>78</v>
      </c>
      <c r="B7" s="222"/>
      <c r="C7" s="222"/>
      <c r="D7" s="222"/>
      <c r="E7" s="222"/>
      <c r="F7" s="222"/>
      <c r="G7" s="222"/>
      <c r="H7" s="222"/>
      <c r="I7" s="222"/>
      <c r="J7" s="222"/>
      <c r="K7" s="222"/>
      <c r="L7" s="222"/>
    </row>
    <row r="8" spans="1:14" ht="18.75" x14ac:dyDescent="0.25">
      <c r="A8" s="222" t="s">
        <v>79</v>
      </c>
      <c r="B8" s="222"/>
      <c r="C8" s="222"/>
      <c r="D8" s="222"/>
      <c r="E8" s="222"/>
      <c r="F8" s="222"/>
      <c r="G8" s="222"/>
      <c r="H8" s="222"/>
      <c r="I8" s="222"/>
      <c r="J8" s="222"/>
      <c r="K8" s="222"/>
      <c r="L8" s="222"/>
    </row>
    <row r="9" spans="1:14" ht="18.75" x14ac:dyDescent="0.25">
      <c r="A9" s="222" t="s">
        <v>36</v>
      </c>
      <c r="B9" s="222"/>
      <c r="C9" s="222"/>
      <c r="D9" s="222"/>
      <c r="E9" s="222"/>
      <c r="F9" s="222"/>
      <c r="G9" s="222"/>
      <c r="H9" s="222"/>
      <c r="I9" s="222"/>
      <c r="J9" s="222"/>
      <c r="K9" s="222"/>
      <c r="L9" s="222"/>
    </row>
    <row r="10" spans="1:14" ht="18.75" x14ac:dyDescent="0.25">
      <c r="L10" s="32" t="s">
        <v>20</v>
      </c>
    </row>
    <row r="11" spans="1:14" ht="86.25" customHeight="1" x14ac:dyDescent="0.25">
      <c r="A11" s="221" t="s">
        <v>19</v>
      </c>
      <c r="B11" s="221" t="s">
        <v>33</v>
      </c>
      <c r="C11" s="221" t="s">
        <v>34</v>
      </c>
      <c r="D11" s="221" t="s">
        <v>23</v>
      </c>
      <c r="E11" s="221" t="s">
        <v>24</v>
      </c>
      <c r="F11" s="221"/>
      <c r="G11" s="221"/>
      <c r="H11" s="221"/>
      <c r="I11" s="124">
        <v>2023</v>
      </c>
      <c r="J11" s="124">
        <v>2024</v>
      </c>
      <c r="K11" s="101">
        <v>2025</v>
      </c>
      <c r="L11" s="221" t="s">
        <v>25</v>
      </c>
    </row>
    <row r="12" spans="1:14" x14ac:dyDescent="0.25">
      <c r="A12" s="221"/>
      <c r="B12" s="221"/>
      <c r="C12" s="221"/>
      <c r="D12" s="221"/>
      <c r="E12" s="2" t="s">
        <v>26</v>
      </c>
      <c r="F12" s="2" t="s">
        <v>27</v>
      </c>
      <c r="G12" s="2" t="s">
        <v>28</v>
      </c>
      <c r="H12" s="2" t="s">
        <v>29</v>
      </c>
      <c r="I12" s="2" t="s">
        <v>30</v>
      </c>
      <c r="J12" s="2" t="s">
        <v>30</v>
      </c>
      <c r="K12" s="101" t="s">
        <v>30</v>
      </c>
      <c r="L12" s="221"/>
    </row>
    <row r="13" spans="1:14" x14ac:dyDescent="0.25">
      <c r="A13" s="2">
        <v>1</v>
      </c>
      <c r="B13" s="2">
        <v>2</v>
      </c>
      <c r="C13" s="2">
        <v>3</v>
      </c>
      <c r="D13" s="2">
        <v>4</v>
      </c>
      <c r="E13" s="2">
        <v>5</v>
      </c>
      <c r="F13" s="2">
        <v>6</v>
      </c>
      <c r="G13" s="2">
        <v>7</v>
      </c>
      <c r="H13" s="2">
        <v>8</v>
      </c>
      <c r="I13" s="2">
        <v>11</v>
      </c>
      <c r="J13" s="2">
        <v>12</v>
      </c>
      <c r="K13" s="101">
        <v>12</v>
      </c>
      <c r="L13" s="2">
        <v>13</v>
      </c>
    </row>
    <row r="14" spans="1:14" s="45" customFormat="1" ht="31.5" x14ac:dyDescent="0.25">
      <c r="A14" s="281">
        <v>1</v>
      </c>
      <c r="B14" s="280" t="s">
        <v>39</v>
      </c>
      <c r="C14" s="280" t="s">
        <v>100</v>
      </c>
      <c r="D14" s="163" t="s">
        <v>77</v>
      </c>
      <c r="E14" s="164" t="s">
        <v>31</v>
      </c>
      <c r="F14" s="164" t="s">
        <v>31</v>
      </c>
      <c r="G14" s="164" t="s">
        <v>31</v>
      </c>
      <c r="H14" s="165" t="s">
        <v>31</v>
      </c>
      <c r="I14" s="166">
        <f>I16+I17</f>
        <v>178055.85339999999</v>
      </c>
      <c r="J14" s="166">
        <f>J16+J17+J34</f>
        <v>101512.96089</v>
      </c>
      <c r="K14" s="166">
        <f>K16+K17+K34</f>
        <v>101512.96089</v>
      </c>
      <c r="L14" s="166">
        <f>L16+L17</f>
        <v>380881.77518</v>
      </c>
      <c r="M14" s="44" t="e">
        <f>#REF!+I14+J14+K14-L14</f>
        <v>#REF!</v>
      </c>
      <c r="N14" s="44"/>
    </row>
    <row r="15" spans="1:14" s="45" customFormat="1" x14ac:dyDescent="0.25">
      <c r="A15" s="281"/>
      <c r="B15" s="280"/>
      <c r="C15" s="280"/>
      <c r="D15" s="43" t="s">
        <v>32</v>
      </c>
      <c r="E15" s="8"/>
      <c r="F15" s="8" t="s">
        <v>31</v>
      </c>
      <c r="G15" s="8" t="s">
        <v>31</v>
      </c>
      <c r="H15" s="6" t="s">
        <v>31</v>
      </c>
      <c r="I15" s="7"/>
      <c r="J15" s="7"/>
      <c r="K15" s="7"/>
      <c r="L15" s="7"/>
      <c r="M15" s="44" t="e">
        <f>#REF!+I15+J15+K15-L15</f>
        <v>#REF!</v>
      </c>
    </row>
    <row r="16" spans="1:14" s="45" customFormat="1" x14ac:dyDescent="0.25">
      <c r="A16" s="281"/>
      <c r="B16" s="280"/>
      <c r="C16" s="280"/>
      <c r="D16" s="43" t="s">
        <v>61</v>
      </c>
      <c r="E16" s="8">
        <v>241</v>
      </c>
      <c r="F16" s="8" t="s">
        <v>31</v>
      </c>
      <c r="G16" s="8" t="s">
        <v>31</v>
      </c>
      <c r="H16" s="6" t="s">
        <v>31</v>
      </c>
      <c r="I16" s="7">
        <f>I24</f>
        <v>3391.49</v>
      </c>
      <c r="J16" s="7">
        <f>J24</f>
        <v>1124.2650000000001</v>
      </c>
      <c r="K16" s="7">
        <f>K24</f>
        <v>1124.2650000000001</v>
      </c>
      <c r="L16" s="7">
        <f>I16+J16+K16</f>
        <v>5640.02</v>
      </c>
      <c r="M16" s="44" t="e">
        <f>#REF!+I16+J16+K16-L16</f>
        <v>#REF!</v>
      </c>
      <c r="N16" s="44"/>
    </row>
    <row r="17" spans="1:18" s="45" customFormat="1" ht="31.5" x14ac:dyDescent="0.25">
      <c r="A17" s="281"/>
      <c r="B17" s="280"/>
      <c r="C17" s="280"/>
      <c r="D17" s="43" t="s">
        <v>72</v>
      </c>
      <c r="E17" s="8">
        <v>242</v>
      </c>
      <c r="F17" s="8" t="s">
        <v>31</v>
      </c>
      <c r="G17" s="8" t="s">
        <v>31</v>
      </c>
      <c r="H17" s="6" t="s">
        <v>31</v>
      </c>
      <c r="I17" s="7">
        <f>I18+I23+I25+I28+I33+I34+I37</f>
        <v>174664.3634</v>
      </c>
      <c r="J17" s="7">
        <f>J18+J23+J25+J28+J33+J34+J37</f>
        <v>100288.69589</v>
      </c>
      <c r="K17" s="7">
        <f>K18+K23+K25+K28+K33+K34+K37</f>
        <v>100288.69589</v>
      </c>
      <c r="L17" s="7">
        <f t="shared" ref="L17:L39" si="0">I17+J17+K17</f>
        <v>375241.75517999998</v>
      </c>
      <c r="M17" s="44" t="e">
        <f>#REF!+I17+J17+K17-L17</f>
        <v>#REF!</v>
      </c>
      <c r="N17" s="44"/>
    </row>
    <row r="18" spans="1:18" s="45" customFormat="1" ht="31.5" x14ac:dyDescent="0.25">
      <c r="A18" s="281" t="s">
        <v>3</v>
      </c>
      <c r="B18" s="280" t="s">
        <v>15</v>
      </c>
      <c r="C18" s="280" t="s">
        <v>101</v>
      </c>
      <c r="D18" s="163" t="s">
        <v>35</v>
      </c>
      <c r="E18" s="164"/>
      <c r="F18" s="164" t="s">
        <v>31</v>
      </c>
      <c r="G18" s="164" t="s">
        <v>31</v>
      </c>
      <c r="H18" s="165" t="s">
        <v>31</v>
      </c>
      <c r="I18" s="166">
        <f>I20</f>
        <v>71392.599000000002</v>
      </c>
      <c r="J18" s="166">
        <f>J20</f>
        <v>16709.257000000001</v>
      </c>
      <c r="K18" s="166">
        <f>K20</f>
        <v>16709.257000000001</v>
      </c>
      <c r="L18" s="7">
        <f t="shared" si="0"/>
        <v>104811.113</v>
      </c>
      <c r="M18" s="44" t="e">
        <f>#REF!+I18+J18+K18-L18</f>
        <v>#REF!</v>
      </c>
    </row>
    <row r="19" spans="1:18" s="45" customFormat="1" x14ac:dyDescent="0.25">
      <c r="A19" s="281"/>
      <c r="B19" s="280"/>
      <c r="C19" s="280"/>
      <c r="D19" s="43" t="s">
        <v>32</v>
      </c>
      <c r="E19" s="8"/>
      <c r="F19" s="8" t="s">
        <v>31</v>
      </c>
      <c r="G19" s="8" t="s">
        <v>31</v>
      </c>
      <c r="H19" s="6" t="s">
        <v>31</v>
      </c>
      <c r="I19" s="7"/>
      <c r="J19" s="7"/>
      <c r="K19" s="7"/>
      <c r="L19" s="7">
        <f t="shared" si="0"/>
        <v>0</v>
      </c>
      <c r="M19" s="44" t="e">
        <f>#REF!+I19+J19+K19-L19</f>
        <v>#REF!</v>
      </c>
    </row>
    <row r="20" spans="1:18" s="45" customFormat="1" ht="31.5" x14ac:dyDescent="0.25">
      <c r="A20" s="281"/>
      <c r="B20" s="280"/>
      <c r="C20" s="280"/>
      <c r="D20" s="43" t="s">
        <v>72</v>
      </c>
      <c r="E20" s="8">
        <f>E17</f>
        <v>242</v>
      </c>
      <c r="F20" s="8" t="s">
        <v>31</v>
      </c>
      <c r="G20" s="8" t="s">
        <v>31</v>
      </c>
      <c r="H20" s="6" t="s">
        <v>31</v>
      </c>
      <c r="I20" s="7">
        <f>'пр 11 к МП'!N22</f>
        <v>71392.599000000002</v>
      </c>
      <c r="J20" s="7">
        <f>'пр 11 к МП'!O22</f>
        <v>16709.257000000001</v>
      </c>
      <c r="K20" s="7">
        <f>'пр 11 к МП'!P22</f>
        <v>16709.257000000001</v>
      </c>
      <c r="L20" s="7">
        <f t="shared" si="0"/>
        <v>104811.113</v>
      </c>
      <c r="M20" s="44" t="e">
        <f>#REF!+I20+J20+K20-L20</f>
        <v>#REF!</v>
      </c>
    </row>
    <row r="21" spans="1:18" s="45" customFormat="1" ht="31.5" x14ac:dyDescent="0.25">
      <c r="A21" s="281" t="s">
        <v>64</v>
      </c>
      <c r="B21" s="280" t="s">
        <v>69</v>
      </c>
      <c r="C21" s="280" t="s">
        <v>102</v>
      </c>
      <c r="D21" s="163" t="s">
        <v>35</v>
      </c>
      <c r="E21" s="164"/>
      <c r="F21" s="164" t="s">
        <v>31</v>
      </c>
      <c r="G21" s="164" t="s">
        <v>31</v>
      </c>
      <c r="H21" s="165" t="s">
        <v>31</v>
      </c>
      <c r="I21" s="166">
        <f>I23+I24</f>
        <v>3742.7448899999999</v>
      </c>
      <c r="J21" s="166">
        <f>J23+J24</f>
        <v>1475.51989</v>
      </c>
      <c r="K21" s="166">
        <f>K23+K24</f>
        <v>1475.51989</v>
      </c>
      <c r="L21" s="7">
        <f t="shared" si="0"/>
        <v>6693.7846699999991</v>
      </c>
      <c r="M21" s="44" t="e">
        <f>#REF!+I21+J21+K21-L21</f>
        <v>#REF!</v>
      </c>
    </row>
    <row r="22" spans="1:18" s="45" customFormat="1" x14ac:dyDescent="0.25">
      <c r="A22" s="281"/>
      <c r="B22" s="280"/>
      <c r="C22" s="280"/>
      <c r="D22" s="43" t="s">
        <v>32</v>
      </c>
      <c r="E22" s="8"/>
      <c r="F22" s="8" t="s">
        <v>31</v>
      </c>
      <c r="G22" s="8" t="s">
        <v>31</v>
      </c>
      <c r="H22" s="6" t="s">
        <v>31</v>
      </c>
      <c r="I22" s="46"/>
      <c r="J22" s="7"/>
      <c r="K22" s="7"/>
      <c r="L22" s="7">
        <f t="shared" si="0"/>
        <v>0</v>
      </c>
      <c r="M22" s="44" t="e">
        <f>#REF!+I22+J22+K22-L22</f>
        <v>#REF!</v>
      </c>
    </row>
    <row r="23" spans="1:18" s="45" customFormat="1" ht="31.5" x14ac:dyDescent="0.25">
      <c r="A23" s="281"/>
      <c r="B23" s="280"/>
      <c r="C23" s="280"/>
      <c r="D23" s="43" t="s">
        <v>72</v>
      </c>
      <c r="E23" s="8">
        <v>242</v>
      </c>
      <c r="F23" s="8"/>
      <c r="G23" s="8"/>
      <c r="H23" s="6"/>
      <c r="I23" s="47">
        <f>'пр 2 к ПП2'!H12+'пр 2 к ПП2'!H13</f>
        <v>351.25488999999999</v>
      </c>
      <c r="J23" s="47">
        <f>'пр 2 к ПП2'!I12+'пр 2 к ПП2'!I13</f>
        <v>351.25488999999999</v>
      </c>
      <c r="K23" s="47">
        <f>'пр 2 к ПП2'!J12+'пр 2 к ПП2'!J13</f>
        <v>351.25488999999999</v>
      </c>
      <c r="L23" s="7">
        <f t="shared" si="0"/>
        <v>1053.76467</v>
      </c>
      <c r="M23" s="44" t="e">
        <f>#REF!+I23+J23+K23-L23</f>
        <v>#REF!</v>
      </c>
    </row>
    <row r="24" spans="1:18" s="45" customFormat="1" x14ac:dyDescent="0.25">
      <c r="A24" s="281"/>
      <c r="B24" s="280"/>
      <c r="C24" s="280"/>
      <c r="D24" s="43" t="s">
        <v>61</v>
      </c>
      <c r="E24" s="8">
        <f>E16</f>
        <v>241</v>
      </c>
      <c r="F24" s="8" t="s">
        <v>31</v>
      </c>
      <c r="G24" s="8" t="s">
        <v>31</v>
      </c>
      <c r="H24" s="6" t="s">
        <v>31</v>
      </c>
      <c r="I24" s="47">
        <f>'пр 2 к ПП2'!H14+'пр 2 к ПП2'!H15</f>
        <v>3391.49</v>
      </c>
      <c r="J24" s="47">
        <f>'пр 2 к ПП2'!I14+'пр 2 к ПП2'!I15</f>
        <v>1124.2650000000001</v>
      </c>
      <c r="K24" s="47">
        <f>'пр 2 к ПП2'!J14+'пр 2 к ПП2'!J15</f>
        <v>1124.2650000000001</v>
      </c>
      <c r="L24" s="7">
        <f t="shared" si="0"/>
        <v>5640.02</v>
      </c>
      <c r="M24" s="44" t="e">
        <f>#REF!+I24+J24+K24-L24</f>
        <v>#REF!</v>
      </c>
    </row>
    <row r="25" spans="1:18" s="45" customFormat="1" ht="31.5" x14ac:dyDescent="0.25">
      <c r="A25" s="281" t="s">
        <v>66</v>
      </c>
      <c r="B25" s="280" t="s">
        <v>70</v>
      </c>
      <c r="C25" s="280" t="s">
        <v>95</v>
      </c>
      <c r="D25" s="163" t="s">
        <v>35</v>
      </c>
      <c r="E25" s="164"/>
      <c r="F25" s="164" t="s">
        <v>31</v>
      </c>
      <c r="G25" s="164" t="s">
        <v>31</v>
      </c>
      <c r="H25" s="165" t="s">
        <v>31</v>
      </c>
      <c r="I25" s="166">
        <f>I27</f>
        <v>400</v>
      </c>
      <c r="J25" s="166">
        <f>J27</f>
        <v>400</v>
      </c>
      <c r="K25" s="166">
        <f>K27</f>
        <v>400</v>
      </c>
      <c r="L25" s="7">
        <f t="shared" si="0"/>
        <v>1200</v>
      </c>
      <c r="M25" s="44" t="e">
        <f>#REF!+I25+J25+K25-L25</f>
        <v>#REF!</v>
      </c>
    </row>
    <row r="26" spans="1:18" s="45" customFormat="1" x14ac:dyDescent="0.25">
      <c r="A26" s="281"/>
      <c r="B26" s="280"/>
      <c r="C26" s="280"/>
      <c r="D26" s="43" t="s">
        <v>32</v>
      </c>
      <c r="E26" s="8"/>
      <c r="F26" s="8" t="s">
        <v>31</v>
      </c>
      <c r="G26" s="8" t="s">
        <v>31</v>
      </c>
      <c r="H26" s="6" t="s">
        <v>31</v>
      </c>
      <c r="I26" s="7"/>
      <c r="J26" s="7"/>
      <c r="K26" s="7"/>
      <c r="L26" s="7">
        <f t="shared" si="0"/>
        <v>0</v>
      </c>
      <c r="M26" s="44" t="e">
        <f>#REF!+I26+J26+K26-L26</f>
        <v>#REF!</v>
      </c>
    </row>
    <row r="27" spans="1:18" s="45" customFormat="1" ht="31.5" x14ac:dyDescent="0.25">
      <c r="A27" s="281"/>
      <c r="B27" s="280"/>
      <c r="C27" s="280"/>
      <c r="D27" s="43" t="s">
        <v>72</v>
      </c>
      <c r="E27" s="8">
        <v>242</v>
      </c>
      <c r="F27" s="8" t="s">
        <v>31</v>
      </c>
      <c r="G27" s="8" t="s">
        <v>31</v>
      </c>
      <c r="H27" s="6" t="s">
        <v>31</v>
      </c>
      <c r="I27" s="7">
        <v>400</v>
      </c>
      <c r="J27" s="7">
        <v>400</v>
      </c>
      <c r="K27" s="7">
        <v>400</v>
      </c>
      <c r="L27" s="7">
        <f t="shared" si="0"/>
        <v>1200</v>
      </c>
      <c r="M27" s="44" t="e">
        <f>#REF!+I27+J27+K27-L27</f>
        <v>#REF!</v>
      </c>
    </row>
    <row r="28" spans="1:18" s="48" customFormat="1" ht="31.5" x14ac:dyDescent="0.25">
      <c r="A28" s="282" t="s">
        <v>67</v>
      </c>
      <c r="B28" s="282" t="s">
        <v>71</v>
      </c>
      <c r="C28" s="285" t="s">
        <v>103</v>
      </c>
      <c r="D28" s="163" t="s">
        <v>35</v>
      </c>
      <c r="E28" s="164"/>
      <c r="F28" s="164" t="s">
        <v>31</v>
      </c>
      <c r="G28" s="164" t="s">
        <v>31</v>
      </c>
      <c r="H28" s="165" t="s">
        <v>31</v>
      </c>
      <c r="I28" s="166">
        <f>I30</f>
        <v>99229.734679999994</v>
      </c>
      <c r="J28" s="166">
        <f>J30</f>
        <v>82184.559000000008</v>
      </c>
      <c r="K28" s="166">
        <f>K30</f>
        <v>82184.559000000008</v>
      </c>
      <c r="L28" s="7">
        <f t="shared" si="0"/>
        <v>263598.85268000001</v>
      </c>
      <c r="M28" s="44" t="e">
        <f>#REF!+I28+J28+K28-L28</f>
        <v>#REF!</v>
      </c>
      <c r="R28" s="49"/>
    </row>
    <row r="29" spans="1:18" s="48" customFormat="1" x14ac:dyDescent="0.25">
      <c r="A29" s="283"/>
      <c r="B29" s="283"/>
      <c r="C29" s="286"/>
      <c r="D29" s="43" t="s">
        <v>32</v>
      </c>
      <c r="E29" s="8"/>
      <c r="F29" s="8" t="s">
        <v>31</v>
      </c>
      <c r="G29" s="8" t="s">
        <v>31</v>
      </c>
      <c r="H29" s="6" t="s">
        <v>31</v>
      </c>
      <c r="I29" s="7"/>
      <c r="J29" s="7"/>
      <c r="K29" s="7"/>
      <c r="L29" s="7">
        <f t="shared" si="0"/>
        <v>0</v>
      </c>
      <c r="M29" s="44" t="e">
        <f>#REF!+I29+J29+K29-L29</f>
        <v>#REF!</v>
      </c>
    </row>
    <row r="30" spans="1:18" s="45" customFormat="1" ht="31.5" x14ac:dyDescent="0.25">
      <c r="A30" s="284"/>
      <c r="B30" s="284"/>
      <c r="C30" s="287"/>
      <c r="D30" s="43" t="s">
        <v>72</v>
      </c>
      <c r="E30" s="8">
        <v>242</v>
      </c>
      <c r="F30" s="8" t="s">
        <v>31</v>
      </c>
      <c r="G30" s="8" t="s">
        <v>31</v>
      </c>
      <c r="H30" s="6" t="s">
        <v>31</v>
      </c>
      <c r="I30" s="7">
        <f>'пр 11 к МП'!N43</f>
        <v>99229.734679999994</v>
      </c>
      <c r="J30" s="7">
        <f>'пр 11 к МП'!O43</f>
        <v>82184.559000000008</v>
      </c>
      <c r="K30" s="7">
        <f>'пр 11 к МП'!P43</f>
        <v>82184.559000000008</v>
      </c>
      <c r="L30" s="7">
        <f t="shared" si="0"/>
        <v>263598.85268000001</v>
      </c>
      <c r="M30" s="44" t="e">
        <f>#REF!+I30+J30+K30-L30</f>
        <v>#REF!</v>
      </c>
    </row>
    <row r="31" spans="1:18" s="45" customFormat="1" ht="31.5" x14ac:dyDescent="0.25">
      <c r="A31" s="282" t="s">
        <v>166</v>
      </c>
      <c r="B31" s="274" t="s">
        <v>249</v>
      </c>
      <c r="C31" s="285" t="s">
        <v>270</v>
      </c>
      <c r="D31" s="163" t="s">
        <v>35</v>
      </c>
      <c r="E31" s="164"/>
      <c r="F31" s="164" t="s">
        <v>31</v>
      </c>
      <c r="G31" s="164" t="s">
        <v>31</v>
      </c>
      <c r="H31" s="165" t="s">
        <v>31</v>
      </c>
      <c r="I31" s="166">
        <f>I33</f>
        <v>543.625</v>
      </c>
      <c r="J31" s="166">
        <f>J33</f>
        <v>543.625</v>
      </c>
      <c r="K31" s="166">
        <f>K33</f>
        <v>543.625</v>
      </c>
      <c r="L31" s="7">
        <f t="shared" si="0"/>
        <v>1630.875</v>
      </c>
      <c r="M31" s="44" t="e">
        <f>#REF!+I31+J31+K31-L31</f>
        <v>#REF!</v>
      </c>
    </row>
    <row r="32" spans="1:18" x14ac:dyDescent="0.25">
      <c r="A32" s="283"/>
      <c r="B32" s="275"/>
      <c r="C32" s="286"/>
      <c r="D32" s="43" t="s">
        <v>32</v>
      </c>
      <c r="E32" s="8"/>
      <c r="F32" s="8" t="s">
        <v>31</v>
      </c>
      <c r="G32" s="8" t="s">
        <v>31</v>
      </c>
      <c r="H32" s="6" t="s">
        <v>31</v>
      </c>
      <c r="I32" s="7"/>
      <c r="J32" s="7"/>
      <c r="K32" s="7"/>
      <c r="L32" s="7">
        <f t="shared" si="0"/>
        <v>0</v>
      </c>
      <c r="M32" s="44" t="e">
        <f>#REF!+I32+J32+K32-L32</f>
        <v>#REF!</v>
      </c>
    </row>
    <row r="33" spans="1:13" ht="133.5" customHeight="1" x14ac:dyDescent="0.25">
      <c r="A33" s="284"/>
      <c r="B33" s="276"/>
      <c r="C33" s="287"/>
      <c r="D33" s="43" t="s">
        <v>72</v>
      </c>
      <c r="E33" s="8">
        <v>242</v>
      </c>
      <c r="F33" s="8" t="s">
        <v>31</v>
      </c>
      <c r="G33" s="8" t="s">
        <v>31</v>
      </c>
      <c r="H33" s="6" t="s">
        <v>31</v>
      </c>
      <c r="I33" s="7">
        <f>'пр 11 к МП'!N50</f>
        <v>543.625</v>
      </c>
      <c r="J33" s="7">
        <f>'пр 11 к МП'!O50</f>
        <v>543.625</v>
      </c>
      <c r="K33" s="7">
        <f>'пр 11 к МП'!P50</f>
        <v>543.625</v>
      </c>
      <c r="L33" s="7">
        <f t="shared" si="0"/>
        <v>1630.875</v>
      </c>
      <c r="M33" s="44" t="e">
        <f>#REF!+I33+J33+K33-L33</f>
        <v>#REF!</v>
      </c>
    </row>
    <row r="34" spans="1:13" ht="31.5" x14ac:dyDescent="0.25">
      <c r="A34" s="277" t="s">
        <v>167</v>
      </c>
      <c r="B34" s="274" t="s">
        <v>249</v>
      </c>
      <c r="C34" s="271" t="s">
        <v>250</v>
      </c>
      <c r="D34" s="163" t="s">
        <v>35</v>
      </c>
      <c r="E34" s="164"/>
      <c r="F34" s="164" t="s">
        <v>31</v>
      </c>
      <c r="G34" s="164" t="s">
        <v>31</v>
      </c>
      <c r="H34" s="165" t="s">
        <v>31</v>
      </c>
      <c r="I34" s="166">
        <f>I36</f>
        <v>100</v>
      </c>
      <c r="J34" s="166">
        <f>J36</f>
        <v>100</v>
      </c>
      <c r="K34" s="166">
        <f>K36</f>
        <v>100</v>
      </c>
      <c r="L34" s="7">
        <f t="shared" si="0"/>
        <v>300</v>
      </c>
    </row>
    <row r="35" spans="1:13" x14ac:dyDescent="0.25">
      <c r="A35" s="278"/>
      <c r="B35" s="275"/>
      <c r="C35" s="272"/>
      <c r="D35" s="43" t="s">
        <v>32</v>
      </c>
      <c r="E35" s="8"/>
      <c r="F35" s="8" t="s">
        <v>31</v>
      </c>
      <c r="G35" s="8" t="s">
        <v>31</v>
      </c>
      <c r="H35" s="6" t="s">
        <v>31</v>
      </c>
      <c r="I35" s="7"/>
      <c r="J35" s="7"/>
      <c r="K35" s="7"/>
      <c r="L35" s="7">
        <f t="shared" si="0"/>
        <v>0</v>
      </c>
    </row>
    <row r="36" spans="1:13" ht="126.75" customHeight="1" x14ac:dyDescent="0.25">
      <c r="A36" s="279"/>
      <c r="B36" s="276"/>
      <c r="C36" s="273"/>
      <c r="D36" s="215" t="s">
        <v>251</v>
      </c>
      <c r="E36" s="8">
        <v>241</v>
      </c>
      <c r="F36" s="8" t="s">
        <v>31</v>
      </c>
      <c r="G36" s="8" t="s">
        <v>31</v>
      </c>
      <c r="H36" s="6" t="s">
        <v>31</v>
      </c>
      <c r="I36" s="7">
        <v>100</v>
      </c>
      <c r="J36" s="7">
        <v>100</v>
      </c>
      <c r="K36" s="7">
        <v>100</v>
      </c>
      <c r="L36" s="7">
        <f t="shared" si="0"/>
        <v>300</v>
      </c>
    </row>
    <row r="37" spans="1:13" s="45" customFormat="1" ht="31.5" x14ac:dyDescent="0.25">
      <c r="A37" s="282" t="s">
        <v>168</v>
      </c>
      <c r="B37" s="274" t="s">
        <v>249</v>
      </c>
      <c r="C37" s="285" t="s">
        <v>287</v>
      </c>
      <c r="D37" s="163" t="s">
        <v>35</v>
      </c>
      <c r="E37" s="164"/>
      <c r="F37" s="164" t="s">
        <v>31</v>
      </c>
      <c r="G37" s="164" t="s">
        <v>31</v>
      </c>
      <c r="H37" s="165" t="s">
        <v>31</v>
      </c>
      <c r="I37" s="166">
        <f>I39</f>
        <v>2647.1498299999998</v>
      </c>
      <c r="J37" s="166">
        <f>J39</f>
        <v>0</v>
      </c>
      <c r="K37" s="166">
        <f>K39</f>
        <v>0</v>
      </c>
      <c r="L37" s="7">
        <f t="shared" si="0"/>
        <v>2647.1498299999998</v>
      </c>
      <c r="M37" s="44" t="e">
        <f>#REF!+I37+J37+K37-L37</f>
        <v>#REF!</v>
      </c>
    </row>
    <row r="38" spans="1:13" x14ac:dyDescent="0.25">
      <c r="A38" s="283"/>
      <c r="B38" s="275"/>
      <c r="C38" s="286"/>
      <c r="D38" s="179" t="s">
        <v>32</v>
      </c>
      <c r="E38" s="8"/>
      <c r="F38" s="8" t="s">
        <v>31</v>
      </c>
      <c r="G38" s="8" t="s">
        <v>31</v>
      </c>
      <c r="H38" s="6" t="s">
        <v>31</v>
      </c>
      <c r="I38" s="7"/>
      <c r="J38" s="7"/>
      <c r="K38" s="7"/>
      <c r="L38" s="7">
        <f t="shared" si="0"/>
        <v>0</v>
      </c>
      <c r="M38" s="44" t="e">
        <f>#REF!+I38+J38+K38-L38</f>
        <v>#REF!</v>
      </c>
    </row>
    <row r="39" spans="1:13" ht="133.5" customHeight="1" x14ac:dyDescent="0.25">
      <c r="A39" s="284"/>
      <c r="B39" s="276"/>
      <c r="C39" s="287"/>
      <c r="D39" s="179" t="s">
        <v>72</v>
      </c>
      <c r="E39" s="8">
        <v>242</v>
      </c>
      <c r="F39" s="8" t="s">
        <v>31</v>
      </c>
      <c r="G39" s="8" t="s">
        <v>31</v>
      </c>
      <c r="H39" s="6" t="s">
        <v>31</v>
      </c>
      <c r="I39" s="7">
        <f>'пр 11 к МП'!N64</f>
        <v>2647.1498299999998</v>
      </c>
      <c r="J39" s="7">
        <f>'пр 11 к МП'!O64</f>
        <v>0</v>
      </c>
      <c r="K39" s="7">
        <f>'пр 11 к МП'!P64</f>
        <v>0</v>
      </c>
      <c r="L39" s="7">
        <f t="shared" si="0"/>
        <v>2647.1498299999998</v>
      </c>
      <c r="M39" s="44" t="e">
        <f>#REF!+I39+J39+K39-L39</f>
        <v>#REF!</v>
      </c>
    </row>
  </sheetData>
  <mergeCells count="36">
    <mergeCell ref="L11:L12"/>
    <mergeCell ref="A11:A12"/>
    <mergeCell ref="C31:C33"/>
    <mergeCell ref="B31:B33"/>
    <mergeCell ref="A31:A33"/>
    <mergeCell ref="C28:C30"/>
    <mergeCell ref="B28:B30"/>
    <mergeCell ref="A28:A30"/>
    <mergeCell ref="B21:B24"/>
    <mergeCell ref="C21:C24"/>
    <mergeCell ref="C14:C17"/>
    <mergeCell ref="A18:A20"/>
    <mergeCell ref="B18:B20"/>
    <mergeCell ref="C18:C20"/>
    <mergeCell ref="A37:A39"/>
    <mergeCell ref="B37:B39"/>
    <mergeCell ref="C37:C39"/>
    <mergeCell ref="A25:A27"/>
    <mergeCell ref="B25:B27"/>
    <mergeCell ref="C25:C27"/>
    <mergeCell ref="A6:L6"/>
    <mergeCell ref="I3:L3"/>
    <mergeCell ref="I2:L2"/>
    <mergeCell ref="C34:C36"/>
    <mergeCell ref="B34:B36"/>
    <mergeCell ref="A34:A36"/>
    <mergeCell ref="B14:B17"/>
    <mergeCell ref="B11:B12"/>
    <mergeCell ref="C11:C12"/>
    <mergeCell ref="D11:D12"/>
    <mergeCell ref="E11:H11"/>
    <mergeCell ref="A14:A17"/>
    <mergeCell ref="A7:L7"/>
    <mergeCell ref="A8:L8"/>
    <mergeCell ref="A9:L9"/>
    <mergeCell ref="A21:A24"/>
  </mergeCells>
  <pageMargins left="0.78740157480314965" right="0.78740157480314965" top="1.1811023622047245" bottom="0.39370078740157483" header="0.31496062992125984" footer="0.31496062992125984"/>
  <pageSetup paperSize="9" scale="68"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W70"/>
  <sheetViews>
    <sheetView tabSelected="1" view="pageBreakPreview" topLeftCell="A7" zoomScale="85" zoomScaleNormal="100" zoomScaleSheetLayoutView="85" workbookViewId="0">
      <selection activeCell="N54" sqref="N54"/>
    </sheetView>
  </sheetViews>
  <sheetFormatPr defaultRowHeight="18.75" outlineLevelCol="1" x14ac:dyDescent="0.3"/>
  <cols>
    <col min="1" max="1" width="5.375" style="28" customWidth="1"/>
    <col min="2" max="2" width="16" style="29" customWidth="1"/>
    <col min="3" max="3" width="55.25" style="29" customWidth="1"/>
    <col min="4" max="4" width="36" style="29" customWidth="1"/>
    <col min="5" max="8" width="10.375" style="167" hidden="1" customWidth="1" outlineLevel="1"/>
    <col min="9" max="9" width="14.875" style="167" hidden="1" customWidth="1" outlineLevel="1"/>
    <col min="10" max="10" width="13.625" style="167" hidden="1" customWidth="1" outlineLevel="1"/>
    <col min="11" max="11" width="13.375" style="167" hidden="1" customWidth="1" outlineLevel="1"/>
    <col min="12" max="12" width="13.125" style="167" hidden="1" customWidth="1" outlineLevel="1"/>
    <col min="13" max="13" width="15.375" style="29" hidden="1" customWidth="1" outlineLevel="1"/>
    <col min="14" max="14" width="15.25" style="29" customWidth="1" collapsed="1"/>
    <col min="15" max="15" width="13.375" style="29" bestFit="1" customWidth="1"/>
    <col min="16" max="16" width="13.375" style="29" customWidth="1"/>
    <col min="17" max="17" width="18.125" style="29" bestFit="1" customWidth="1"/>
    <col min="18" max="18" width="9" style="29"/>
    <col min="19" max="19" width="17.75" style="30" customWidth="1"/>
    <col min="20" max="16384" width="9" style="29"/>
  </cols>
  <sheetData>
    <row r="1" spans="1:23" x14ac:dyDescent="0.3">
      <c r="E1" s="29"/>
      <c r="F1" s="29"/>
      <c r="G1" s="29"/>
      <c r="H1" s="29"/>
      <c r="I1" s="29"/>
      <c r="J1" s="29"/>
      <c r="K1" s="29"/>
      <c r="L1" s="29"/>
      <c r="O1" s="57" t="s">
        <v>306</v>
      </c>
      <c r="P1" s="57"/>
      <c r="Q1" s="57"/>
    </row>
    <row r="2" spans="1:23" ht="99" customHeight="1" x14ac:dyDescent="0.3">
      <c r="E2" s="29"/>
      <c r="F2" s="29"/>
      <c r="G2" s="29"/>
      <c r="H2" s="29"/>
      <c r="I2" s="29"/>
      <c r="J2" s="29"/>
      <c r="K2" s="29"/>
      <c r="L2" s="29"/>
      <c r="O2" s="220" t="s">
        <v>230</v>
      </c>
      <c r="P2" s="220"/>
      <c r="Q2" s="220"/>
    </row>
    <row r="3" spans="1:23" ht="23.25" customHeight="1" x14ac:dyDescent="0.3">
      <c r="E3" s="29"/>
      <c r="F3" s="29"/>
      <c r="G3" s="29"/>
      <c r="H3" s="29"/>
      <c r="I3" s="29"/>
      <c r="J3" s="29"/>
      <c r="K3" s="29"/>
      <c r="L3" s="29"/>
      <c r="N3" s="31"/>
      <c r="O3" s="31"/>
      <c r="P3" s="100"/>
      <c r="Q3" s="31"/>
    </row>
    <row r="4" spans="1:23" x14ac:dyDescent="0.3">
      <c r="A4" s="19"/>
      <c r="E4" s="29"/>
      <c r="F4" s="29"/>
      <c r="G4" s="29"/>
      <c r="H4" s="29"/>
      <c r="I4" s="29"/>
      <c r="J4" s="29"/>
      <c r="K4" s="29"/>
      <c r="L4" s="29"/>
    </row>
    <row r="5" spans="1:23" x14ac:dyDescent="0.3">
      <c r="A5" s="222" t="s">
        <v>0</v>
      </c>
      <c r="B5" s="222"/>
      <c r="C5" s="222"/>
      <c r="D5" s="222"/>
      <c r="E5" s="222"/>
      <c r="F5" s="222"/>
      <c r="G5" s="222"/>
      <c r="H5" s="222"/>
      <c r="I5" s="222"/>
      <c r="J5" s="222"/>
      <c r="K5" s="222"/>
      <c r="L5" s="222"/>
      <c r="M5" s="222"/>
      <c r="N5" s="222"/>
      <c r="O5" s="222"/>
      <c r="P5" s="222"/>
      <c r="Q5" s="222"/>
    </row>
    <row r="6" spans="1:23" x14ac:dyDescent="0.3">
      <c r="A6" s="222" t="s">
        <v>41</v>
      </c>
      <c r="B6" s="222"/>
      <c r="C6" s="222"/>
      <c r="D6" s="222"/>
      <c r="E6" s="222"/>
      <c r="F6" s="222"/>
      <c r="G6" s="222"/>
      <c r="H6" s="222"/>
      <c r="I6" s="222"/>
      <c r="J6" s="222"/>
      <c r="K6" s="222"/>
      <c r="L6" s="222"/>
      <c r="M6" s="222"/>
      <c r="N6" s="222"/>
      <c r="O6" s="222"/>
      <c r="P6" s="222"/>
      <c r="Q6" s="222"/>
    </row>
    <row r="7" spans="1:23" x14ac:dyDescent="0.3">
      <c r="A7" s="222" t="s">
        <v>42</v>
      </c>
      <c r="B7" s="222"/>
      <c r="C7" s="222"/>
      <c r="D7" s="222"/>
      <c r="E7" s="222"/>
      <c r="F7" s="222"/>
      <c r="G7" s="222"/>
      <c r="H7" s="222"/>
      <c r="I7" s="222"/>
      <c r="J7" s="222"/>
      <c r="K7" s="222"/>
      <c r="L7" s="222"/>
      <c r="M7" s="222"/>
      <c r="N7" s="222"/>
      <c r="O7" s="222"/>
      <c r="P7" s="222"/>
      <c r="Q7" s="222"/>
    </row>
    <row r="8" spans="1:23" x14ac:dyDescent="0.3">
      <c r="A8" s="222" t="s">
        <v>43</v>
      </c>
      <c r="B8" s="222"/>
      <c r="C8" s="222"/>
      <c r="D8" s="222"/>
      <c r="E8" s="222"/>
      <c r="F8" s="222"/>
      <c r="G8" s="222"/>
      <c r="H8" s="222"/>
      <c r="I8" s="222"/>
      <c r="J8" s="222"/>
      <c r="K8" s="222"/>
      <c r="L8" s="222"/>
      <c r="M8" s="222"/>
      <c r="N8" s="222"/>
      <c r="O8" s="222"/>
      <c r="P8" s="222"/>
      <c r="Q8" s="222"/>
    </row>
    <row r="9" spans="1:23" x14ac:dyDescent="0.3">
      <c r="A9" s="222" t="s">
        <v>44</v>
      </c>
      <c r="B9" s="222"/>
      <c r="C9" s="222"/>
      <c r="D9" s="222"/>
      <c r="E9" s="222"/>
      <c r="F9" s="222"/>
      <c r="G9" s="222"/>
      <c r="H9" s="222"/>
      <c r="I9" s="222"/>
      <c r="J9" s="222"/>
      <c r="K9" s="222"/>
      <c r="L9" s="222"/>
      <c r="M9" s="222"/>
      <c r="N9" s="222"/>
      <c r="O9" s="222"/>
      <c r="P9" s="222"/>
      <c r="Q9" s="222"/>
    </row>
    <row r="10" spans="1:23" x14ac:dyDescent="0.3">
      <c r="A10" s="222" t="s">
        <v>45</v>
      </c>
      <c r="B10" s="222"/>
      <c r="C10" s="222"/>
      <c r="D10" s="222"/>
      <c r="E10" s="222"/>
      <c r="F10" s="222"/>
      <c r="G10" s="222"/>
      <c r="H10" s="222"/>
      <c r="I10" s="222"/>
      <c r="J10" s="222"/>
      <c r="K10" s="222"/>
      <c r="L10" s="222"/>
      <c r="M10" s="222"/>
      <c r="N10" s="222"/>
      <c r="O10" s="222"/>
      <c r="P10" s="222"/>
      <c r="Q10" s="222"/>
    </row>
    <row r="11" spans="1:23" x14ac:dyDescent="0.3">
      <c r="E11" s="187"/>
      <c r="F11" s="187"/>
      <c r="G11" s="187"/>
      <c r="H11" s="187"/>
      <c r="I11" s="187"/>
      <c r="J11" s="187"/>
      <c r="K11" s="187"/>
      <c r="L11" s="187"/>
      <c r="Q11" s="32" t="s">
        <v>20</v>
      </c>
    </row>
    <row r="12" spans="1:23" ht="58.5" customHeight="1" x14ac:dyDescent="0.3">
      <c r="A12" s="221" t="s">
        <v>19</v>
      </c>
      <c r="B12" s="221" t="s">
        <v>33</v>
      </c>
      <c r="C12" s="221" t="s">
        <v>34</v>
      </c>
      <c r="D12" s="221" t="s">
        <v>38</v>
      </c>
      <c r="E12" s="188">
        <v>2014</v>
      </c>
      <c r="F12" s="188">
        <v>2015</v>
      </c>
      <c r="G12" s="188">
        <v>2016</v>
      </c>
      <c r="H12" s="188">
        <v>2017</v>
      </c>
      <c r="I12" s="190">
        <f>H12+1</f>
        <v>2018</v>
      </c>
      <c r="J12" s="190">
        <f>I12+1</f>
        <v>2019</v>
      </c>
      <c r="K12" s="190">
        <f>J12+1</f>
        <v>2020</v>
      </c>
      <c r="L12" s="190">
        <f>K12+1</f>
        <v>2021</v>
      </c>
      <c r="M12" s="154" t="s">
        <v>231</v>
      </c>
      <c r="N12" s="154" t="s">
        <v>238</v>
      </c>
      <c r="O12" s="154" t="s">
        <v>239</v>
      </c>
      <c r="P12" s="154" t="s">
        <v>59</v>
      </c>
      <c r="Q12" s="221" t="s">
        <v>25</v>
      </c>
    </row>
    <row r="13" spans="1:23" x14ac:dyDescent="0.3">
      <c r="A13" s="221"/>
      <c r="B13" s="221"/>
      <c r="C13" s="221"/>
      <c r="D13" s="221"/>
      <c r="E13" s="188" t="s">
        <v>248</v>
      </c>
      <c r="F13" s="188" t="s">
        <v>248</v>
      </c>
      <c r="G13" s="188" t="s">
        <v>248</v>
      </c>
      <c r="H13" s="188" t="s">
        <v>248</v>
      </c>
      <c r="I13" s="190" t="s">
        <v>248</v>
      </c>
      <c r="J13" s="190" t="s">
        <v>248</v>
      </c>
      <c r="K13" s="190" t="s">
        <v>248</v>
      </c>
      <c r="L13" s="190" t="s">
        <v>248</v>
      </c>
      <c r="M13" s="217" t="s">
        <v>248</v>
      </c>
      <c r="N13" s="143" t="s">
        <v>30</v>
      </c>
      <c r="O13" s="143" t="s">
        <v>30</v>
      </c>
      <c r="P13" s="101" t="s">
        <v>30</v>
      </c>
      <c r="Q13" s="221"/>
    </row>
    <row r="14" spans="1:23" s="108" customFormat="1" ht="15" x14ac:dyDescent="0.25">
      <c r="A14" s="107">
        <v>1</v>
      </c>
      <c r="B14" s="107">
        <v>2</v>
      </c>
      <c r="C14" s="107">
        <v>3</v>
      </c>
      <c r="D14" s="107">
        <v>4</v>
      </c>
      <c r="E14" s="189"/>
      <c r="F14" s="189"/>
      <c r="G14" s="189"/>
      <c r="H14" s="189"/>
      <c r="I14" s="191"/>
      <c r="J14" s="191"/>
      <c r="K14" s="191"/>
      <c r="L14" s="191"/>
      <c r="M14" s="107">
        <f>D14+1</f>
        <v>5</v>
      </c>
      <c r="N14" s="107">
        <f>E14+1</f>
        <v>1</v>
      </c>
      <c r="O14" s="107">
        <f>F14+1</f>
        <v>1</v>
      </c>
      <c r="P14" s="107">
        <f>G14+1</f>
        <v>1</v>
      </c>
      <c r="Q14" s="107">
        <f>H14+1</f>
        <v>1</v>
      </c>
      <c r="S14" s="109"/>
      <c r="W14" s="110"/>
    </row>
    <row r="15" spans="1:23" x14ac:dyDescent="0.3">
      <c r="A15" s="288">
        <v>1</v>
      </c>
      <c r="B15" s="289" t="s">
        <v>39</v>
      </c>
      <c r="C15" s="289" t="str">
        <f>'пр 10 к МП'!C14</f>
        <v>Обеспечение комфортной среды проживания на территории населенных пунктов Туруханского района</v>
      </c>
      <c r="D15" s="206" t="s">
        <v>37</v>
      </c>
      <c r="E15" s="207">
        <f>E22+E29+E36+E43</f>
        <v>54069.184999999998</v>
      </c>
      <c r="F15" s="207">
        <f t="shared" ref="F15:L15" si="0">F22+F29+F36+F43</f>
        <v>52606.53</v>
      </c>
      <c r="G15" s="207">
        <f t="shared" si="0"/>
        <v>62863.756000000008</v>
      </c>
      <c r="H15" s="207">
        <f t="shared" si="0"/>
        <v>88210.419999999984</v>
      </c>
      <c r="I15" s="207">
        <f t="shared" si="0"/>
        <v>101617.32299999999</v>
      </c>
      <c r="J15" s="207">
        <f t="shared" si="0"/>
        <v>107177.499</v>
      </c>
      <c r="K15" s="207">
        <f t="shared" si="0"/>
        <v>100954.152</v>
      </c>
      <c r="L15" s="207">
        <f t="shared" si="0"/>
        <v>133121.07699999999</v>
      </c>
      <c r="M15" s="207">
        <f>M22+M29+M43+M50+M57+M64</f>
        <v>175424.53699999998</v>
      </c>
      <c r="N15" s="207">
        <f>N22+N29+N36+N43+N50+N57+N64</f>
        <v>178055.85340000002</v>
      </c>
      <c r="O15" s="207">
        <f>O22+O29+O36+O43+O50+O57+O64</f>
        <v>101412.96089000002</v>
      </c>
      <c r="P15" s="207">
        <f>P22+P29+P36+P43+P50+P57+P64</f>
        <v>101412.96089000002</v>
      </c>
      <c r="Q15" s="207">
        <f>Q22+Q29+Q36+Q43</f>
        <v>376303.75034999999</v>
      </c>
      <c r="S15" s="169">
        <f>SUM(E15:P15)</f>
        <v>1256926.2541800002</v>
      </c>
    </row>
    <row r="16" spans="1:23" x14ac:dyDescent="0.3">
      <c r="A16" s="288"/>
      <c r="B16" s="289"/>
      <c r="C16" s="289"/>
      <c r="D16" s="193" t="s">
        <v>21</v>
      </c>
      <c r="E16" s="182"/>
      <c r="F16" s="182"/>
      <c r="G16" s="182"/>
      <c r="H16" s="182"/>
      <c r="I16" s="182"/>
      <c r="J16" s="182"/>
      <c r="K16" s="182"/>
      <c r="L16" s="182"/>
      <c r="M16" s="182"/>
      <c r="N16" s="182"/>
      <c r="O16" s="182"/>
      <c r="P16" s="182"/>
      <c r="Q16" s="207">
        <f>M16+N16+O16+P16+L16+K16+J16+I16+H16+G16+F16+E16</f>
        <v>0</v>
      </c>
      <c r="S16" s="168">
        <f t="shared" ref="S16:S56" si="1">SUM(E16:P16)</f>
        <v>0</v>
      </c>
    </row>
    <row r="17" spans="1:19" x14ac:dyDescent="0.3">
      <c r="A17" s="288"/>
      <c r="B17" s="289"/>
      <c r="C17" s="289"/>
      <c r="D17" s="208" t="s">
        <v>74</v>
      </c>
      <c r="E17" s="182">
        <f t="shared" ref="E17:F19" si="2">E24+E31+E38+E45</f>
        <v>170.14500000000001</v>
      </c>
      <c r="F17" s="182">
        <f t="shared" si="2"/>
        <v>196.83</v>
      </c>
      <c r="G17" s="182">
        <f t="shared" ref="E17:G20" si="3">G24+G31+G38+G45</f>
        <v>1582.75</v>
      </c>
      <c r="H17" s="182">
        <f t="shared" ref="H17:L20" si="4">H24+H31+H38+H45</f>
        <v>1416.8</v>
      </c>
      <c r="I17" s="182">
        <f t="shared" si="4"/>
        <v>0</v>
      </c>
      <c r="J17" s="182">
        <f t="shared" si="4"/>
        <v>3334.2</v>
      </c>
      <c r="K17" s="182">
        <f t="shared" si="4"/>
        <v>3334.2</v>
      </c>
      <c r="L17" s="182">
        <f t="shared" si="4"/>
        <v>3334.2</v>
      </c>
      <c r="M17" s="182">
        <f>M45</f>
        <v>3197.2</v>
      </c>
      <c r="N17" s="182">
        <f t="shared" ref="N17:P18" si="5">N24+N31+N38+N45</f>
        <v>3307.1</v>
      </c>
      <c r="O17" s="182">
        <f t="shared" si="5"/>
        <v>3197.2</v>
      </c>
      <c r="P17" s="182">
        <f t="shared" si="5"/>
        <v>0</v>
      </c>
      <c r="Q17" s="207">
        <f>N17+O17+P17</f>
        <v>6504.2999999999993</v>
      </c>
      <c r="S17" s="168">
        <f>SUM(E17:P17)</f>
        <v>23070.625</v>
      </c>
    </row>
    <row r="18" spans="1:19" x14ac:dyDescent="0.3">
      <c r="A18" s="288"/>
      <c r="B18" s="289"/>
      <c r="C18" s="289"/>
      <c r="D18" s="193" t="s">
        <v>75</v>
      </c>
      <c r="E18" s="182">
        <f t="shared" si="2"/>
        <v>14693.853999999999</v>
      </c>
      <c r="F18" s="182">
        <f t="shared" si="2"/>
        <v>15653.073</v>
      </c>
      <c r="G18" s="182">
        <f t="shared" si="3"/>
        <v>16222.482</v>
      </c>
      <c r="H18" s="182">
        <f t="shared" si="4"/>
        <v>16527.439999999999</v>
      </c>
      <c r="I18" s="182">
        <f t="shared" si="4"/>
        <v>32604.093000000001</v>
      </c>
      <c r="J18" s="182">
        <f t="shared" si="4"/>
        <v>33041.438000000002</v>
      </c>
      <c r="K18" s="182">
        <f t="shared" si="4"/>
        <v>30523.232</v>
      </c>
      <c r="L18" s="182">
        <f t="shared" si="4"/>
        <v>32872</v>
      </c>
      <c r="M18" s="182">
        <f>M46</f>
        <v>33652</v>
      </c>
      <c r="N18" s="182">
        <f t="shared" si="5"/>
        <v>37651.399679999995</v>
      </c>
      <c r="O18" s="182">
        <f t="shared" si="5"/>
        <v>33836.9</v>
      </c>
      <c r="P18" s="182">
        <f t="shared" si="5"/>
        <v>37034.1</v>
      </c>
      <c r="Q18" s="207">
        <f>N18+O18+P18</f>
        <v>108522.39968</v>
      </c>
      <c r="S18" s="168">
        <f t="shared" si="1"/>
        <v>334312.01168</v>
      </c>
    </row>
    <row r="19" spans="1:19" x14ac:dyDescent="0.3">
      <c r="A19" s="288"/>
      <c r="B19" s="289"/>
      <c r="C19" s="289"/>
      <c r="D19" s="193" t="s">
        <v>40</v>
      </c>
      <c r="E19" s="182">
        <f t="shared" si="2"/>
        <v>39205.186000000002</v>
      </c>
      <c r="F19" s="182">
        <f t="shared" si="2"/>
        <v>36756.627</v>
      </c>
      <c r="G19" s="182">
        <f t="shared" si="3"/>
        <v>44758.524000000005</v>
      </c>
      <c r="H19" s="182">
        <f t="shared" si="4"/>
        <v>68266.179999999993</v>
      </c>
      <c r="I19" s="182">
        <f t="shared" si="4"/>
        <v>66513.23</v>
      </c>
      <c r="J19" s="182">
        <f t="shared" si="4"/>
        <v>70801.861000000004</v>
      </c>
      <c r="K19" s="182">
        <f t="shared" si="4"/>
        <v>67096.72</v>
      </c>
      <c r="L19" s="182">
        <f t="shared" si="4"/>
        <v>96914.877000000008</v>
      </c>
      <c r="M19" s="182">
        <f>M26+M33+M47+M54+M68+M61</f>
        <v>138575.33799999999</v>
      </c>
      <c r="N19" s="182">
        <f>N26+N33+N40+N47+N54+N61+N64</f>
        <v>137097.35372000001</v>
      </c>
      <c r="O19" s="182">
        <f>O26+O33+O40+O47+O54+O61</f>
        <v>64378.860890000004</v>
      </c>
      <c r="P19" s="182">
        <f>P26+P33+P40+P47+P54+P61</f>
        <v>64378.860890000004</v>
      </c>
      <c r="Q19" s="207">
        <f>N19+O19+P19</f>
        <v>265855.07550000004</v>
      </c>
      <c r="S19" s="168">
        <f t="shared" si="1"/>
        <v>894743.61849999998</v>
      </c>
    </row>
    <row r="20" spans="1:19" ht="32.25" x14ac:dyDescent="0.3">
      <c r="A20" s="288"/>
      <c r="B20" s="289"/>
      <c r="C20" s="289"/>
      <c r="D20" s="209" t="s">
        <v>76</v>
      </c>
      <c r="E20" s="182">
        <f t="shared" si="3"/>
        <v>0</v>
      </c>
      <c r="F20" s="182">
        <f t="shared" si="3"/>
        <v>0</v>
      </c>
      <c r="G20" s="182">
        <f t="shared" si="3"/>
        <v>0</v>
      </c>
      <c r="H20" s="182">
        <f t="shared" si="4"/>
        <v>0</v>
      </c>
      <c r="I20" s="182">
        <f t="shared" si="4"/>
        <v>0</v>
      </c>
      <c r="J20" s="182">
        <f t="shared" si="4"/>
        <v>0</v>
      </c>
      <c r="K20" s="182">
        <f t="shared" si="4"/>
        <v>0</v>
      </c>
      <c r="L20" s="182">
        <f t="shared" si="4"/>
        <v>0</v>
      </c>
      <c r="M20" s="182">
        <f t="shared" ref="M20:P21" si="6">M27+M34+M41+M48</f>
        <v>0</v>
      </c>
      <c r="N20" s="182">
        <f>N27+N34+N41+N48</f>
        <v>0</v>
      </c>
      <c r="O20" s="182">
        <f t="shared" si="6"/>
        <v>0</v>
      </c>
      <c r="P20" s="182">
        <f t="shared" si="6"/>
        <v>0</v>
      </c>
      <c r="Q20" s="207">
        <f t="shared" ref="Q20:Q70" si="7">N20+O20+P20</f>
        <v>0</v>
      </c>
      <c r="S20" s="168">
        <f t="shared" si="1"/>
        <v>0</v>
      </c>
    </row>
    <row r="21" spans="1:19" x14ac:dyDescent="0.3">
      <c r="A21" s="288"/>
      <c r="B21" s="289"/>
      <c r="C21" s="289"/>
      <c r="D21" s="193" t="s">
        <v>22</v>
      </c>
      <c r="E21" s="182">
        <v>0</v>
      </c>
      <c r="F21" s="182">
        <f>F28+F35+F42+F49</f>
        <v>0</v>
      </c>
      <c r="G21" s="182">
        <f>G28+G35+G42+G49</f>
        <v>300</v>
      </c>
      <c r="H21" s="182">
        <v>2000</v>
      </c>
      <c r="I21" s="182">
        <v>2000</v>
      </c>
      <c r="J21" s="182">
        <v>2000</v>
      </c>
      <c r="K21" s="182">
        <v>2000</v>
      </c>
      <c r="L21" s="182">
        <v>2000</v>
      </c>
      <c r="M21" s="182">
        <f t="shared" si="6"/>
        <v>0</v>
      </c>
      <c r="N21" s="182">
        <f t="shared" si="6"/>
        <v>0</v>
      </c>
      <c r="O21" s="182">
        <f t="shared" si="6"/>
        <v>0</v>
      </c>
      <c r="P21" s="182">
        <f t="shared" si="6"/>
        <v>0</v>
      </c>
      <c r="Q21" s="207">
        <f t="shared" si="7"/>
        <v>0</v>
      </c>
      <c r="S21" s="168">
        <f t="shared" si="1"/>
        <v>10300</v>
      </c>
    </row>
    <row r="22" spans="1:19" x14ac:dyDescent="0.3">
      <c r="A22" s="33" t="s">
        <v>3</v>
      </c>
      <c r="B22" s="290" t="s">
        <v>15</v>
      </c>
      <c r="C22" s="290" t="str">
        <f>'пр 10 к МП'!C18</f>
        <v>Благоустройство сельских населенных пунктов</v>
      </c>
      <c r="D22" s="206" t="s">
        <v>37</v>
      </c>
      <c r="E22" s="207">
        <f>SUM(E24:E28)</f>
        <v>6993.2610000000004</v>
      </c>
      <c r="F22" s="207">
        <f>SUM(F24:F28)</f>
        <v>5818.8239999999996</v>
      </c>
      <c r="G22" s="207">
        <f>G26+G28</f>
        <v>9795.4140000000007</v>
      </c>
      <c r="H22" s="207">
        <f>SUM(H23:H28)</f>
        <v>30530.62</v>
      </c>
      <c r="I22" s="210">
        <f>SUM(I23:I28)</f>
        <v>34006.312999999995</v>
      </c>
      <c r="J22" s="210">
        <f>SUM(J23:J28)</f>
        <v>29554.653999999999</v>
      </c>
      <c r="K22" s="210">
        <f>SUM(K23:K28)</f>
        <v>21788.856</v>
      </c>
      <c r="L22" s="210">
        <f>SUM(L23:L28)</f>
        <v>47543.294999999998</v>
      </c>
      <c r="M22" s="207">
        <v>75954.667000000001</v>
      </c>
      <c r="N22" s="207">
        <f>SUM(N24:N28)</f>
        <v>71392.599000000002</v>
      </c>
      <c r="O22" s="207">
        <f>SUM(O24:O28)</f>
        <v>16709.257000000001</v>
      </c>
      <c r="P22" s="207">
        <f>SUM(P24:P28)</f>
        <v>16709.257000000001</v>
      </c>
      <c r="Q22" s="207">
        <f>N22+O22+P22</f>
        <v>104811.113</v>
      </c>
      <c r="S22" s="169">
        <f t="shared" si="1"/>
        <v>366797.01699999993</v>
      </c>
    </row>
    <row r="23" spans="1:19" x14ac:dyDescent="0.3">
      <c r="A23" s="34"/>
      <c r="B23" s="291"/>
      <c r="C23" s="291"/>
      <c r="D23" s="193" t="s">
        <v>21</v>
      </c>
      <c r="E23" s="185"/>
      <c r="F23" s="185"/>
      <c r="G23" s="185"/>
      <c r="H23" s="182"/>
      <c r="I23" s="182"/>
      <c r="J23" s="182"/>
      <c r="K23" s="182"/>
      <c r="L23" s="182"/>
      <c r="M23" s="182"/>
      <c r="N23" s="182"/>
      <c r="O23" s="182"/>
      <c r="P23" s="182"/>
      <c r="Q23" s="207">
        <f t="shared" si="7"/>
        <v>0</v>
      </c>
      <c r="S23" s="168">
        <f t="shared" si="1"/>
        <v>0</v>
      </c>
    </row>
    <row r="24" spans="1:19" x14ac:dyDescent="0.3">
      <c r="A24" s="34"/>
      <c r="B24" s="291"/>
      <c r="C24" s="291"/>
      <c r="D24" s="208" t="s">
        <v>74</v>
      </c>
      <c r="E24" s="185"/>
      <c r="F24" s="185"/>
      <c r="G24" s="185"/>
      <c r="H24" s="182"/>
      <c r="I24" s="182"/>
      <c r="J24" s="182"/>
      <c r="K24" s="182"/>
      <c r="L24" s="182"/>
      <c r="M24" s="182"/>
      <c r="N24" s="182"/>
      <c r="O24" s="182"/>
      <c r="P24" s="182"/>
      <c r="Q24" s="207">
        <f t="shared" si="7"/>
        <v>0</v>
      </c>
      <c r="S24" s="168">
        <f t="shared" si="1"/>
        <v>0</v>
      </c>
    </row>
    <row r="25" spans="1:19" x14ac:dyDescent="0.3">
      <c r="A25" s="34"/>
      <c r="B25" s="291"/>
      <c r="C25" s="291"/>
      <c r="D25" s="193" t="s">
        <v>75</v>
      </c>
      <c r="E25" s="185"/>
      <c r="F25" s="185"/>
      <c r="G25" s="185"/>
      <c r="H25" s="182"/>
      <c r="I25" s="182">
        <v>3440.8029999999999</v>
      </c>
      <c r="J25" s="182">
        <v>2467.1</v>
      </c>
      <c r="K25" s="182"/>
      <c r="L25" s="182"/>
      <c r="M25" s="182"/>
      <c r="N25" s="182"/>
      <c r="O25" s="182"/>
      <c r="P25" s="182"/>
      <c r="Q25" s="207">
        <f t="shared" si="7"/>
        <v>0</v>
      </c>
      <c r="S25" s="168">
        <f t="shared" si="1"/>
        <v>5907.9030000000002</v>
      </c>
    </row>
    <row r="26" spans="1:19" x14ac:dyDescent="0.3">
      <c r="A26" s="34"/>
      <c r="B26" s="291"/>
      <c r="C26" s="291"/>
      <c r="D26" s="193" t="s">
        <v>40</v>
      </c>
      <c r="E26" s="185">
        <v>6993.2610000000004</v>
      </c>
      <c r="F26" s="185">
        <v>5818.8239999999996</v>
      </c>
      <c r="G26" s="185">
        <v>9495.4140000000007</v>
      </c>
      <c r="H26" s="182">
        <v>28530.62</v>
      </c>
      <c r="I26" s="182">
        <v>28065.51</v>
      </c>
      <c r="J26" s="182">
        <v>27087.554</v>
      </c>
      <c r="K26" s="182">
        <v>21788.856</v>
      </c>
      <c r="L26" s="182">
        <v>47543.294999999998</v>
      </c>
      <c r="M26" s="182">
        <v>72891.055999999997</v>
      </c>
      <c r="N26" s="182">
        <f>'пр 2 к ПП1'!H17</f>
        <v>71392.599000000002</v>
      </c>
      <c r="O26" s="182">
        <f>'пр 2 к ПП1'!I17</f>
        <v>16709.257000000001</v>
      </c>
      <c r="P26" s="182">
        <f>'пр 2 к ПП1'!J17</f>
        <v>16709.257000000001</v>
      </c>
      <c r="Q26" s="207">
        <f>N26+O26+P26</f>
        <v>104811.113</v>
      </c>
      <c r="S26" s="168">
        <f t="shared" si="1"/>
        <v>353025.50299999997</v>
      </c>
    </row>
    <row r="27" spans="1:19" ht="32.25" x14ac:dyDescent="0.3">
      <c r="A27" s="34"/>
      <c r="B27" s="291"/>
      <c r="C27" s="291"/>
      <c r="D27" s="209" t="s">
        <v>76</v>
      </c>
      <c r="E27" s="186"/>
      <c r="F27" s="186"/>
      <c r="G27" s="186"/>
      <c r="H27" s="182"/>
      <c r="I27" s="182"/>
      <c r="J27" s="182"/>
      <c r="K27" s="182"/>
      <c r="L27" s="182"/>
      <c r="M27" s="182"/>
      <c r="N27" s="182"/>
      <c r="O27" s="182"/>
      <c r="P27" s="182"/>
      <c r="Q27" s="207">
        <f t="shared" si="7"/>
        <v>0</v>
      </c>
      <c r="S27" s="168">
        <f t="shared" si="1"/>
        <v>0</v>
      </c>
    </row>
    <row r="28" spans="1:19" x14ac:dyDescent="0.3">
      <c r="A28" s="35"/>
      <c r="B28" s="292"/>
      <c r="C28" s="292"/>
      <c r="D28" s="193" t="s">
        <v>22</v>
      </c>
      <c r="E28" s="185"/>
      <c r="F28" s="185"/>
      <c r="G28" s="185">
        <v>300</v>
      </c>
      <c r="H28" s="182">
        <v>2000</v>
      </c>
      <c r="I28" s="182">
        <v>2500</v>
      </c>
      <c r="J28" s="182"/>
      <c r="K28" s="182"/>
      <c r="L28" s="182"/>
      <c r="M28" s="182"/>
      <c r="N28" s="182"/>
      <c r="O28" s="182"/>
      <c r="P28" s="182"/>
      <c r="Q28" s="207">
        <f t="shared" si="7"/>
        <v>0</v>
      </c>
      <c r="S28" s="168">
        <f t="shared" si="1"/>
        <v>4800</v>
      </c>
    </row>
    <row r="29" spans="1:19" x14ac:dyDescent="0.3">
      <c r="A29" s="288" t="s">
        <v>64</v>
      </c>
      <c r="B29" s="289" t="s">
        <v>69</v>
      </c>
      <c r="C29" s="289" t="str">
        <f>'пр 10 к МП'!C21</f>
        <v>Оказание содействия занятости населения</v>
      </c>
      <c r="D29" s="206" t="s">
        <v>37</v>
      </c>
      <c r="E29" s="211">
        <f>SUM(E31:E35)</f>
        <v>1396.454</v>
      </c>
      <c r="F29" s="211">
        <f>SUM(F31:F35)</f>
        <v>1506.8409999999999</v>
      </c>
      <c r="G29" s="211">
        <f>SUM(G31:G35)</f>
        <v>1476.425</v>
      </c>
      <c r="H29" s="207">
        <f>H31+H32+H33+H34+H35</f>
        <v>1819.36</v>
      </c>
      <c r="I29" s="207">
        <f>I31+I32+I33+I34+I35</f>
        <v>1752.3489999999999</v>
      </c>
      <c r="J29" s="207">
        <f>J31+J32+J33+J34+J35</f>
        <v>1774.2329999999999</v>
      </c>
      <c r="K29" s="207">
        <f>K31+K32+K33+K34+K35</f>
        <v>1555.248</v>
      </c>
      <c r="L29" s="207">
        <f>L31+L32+L33+L34+L35</f>
        <v>1645.4380000000001</v>
      </c>
      <c r="M29" s="207">
        <v>3246.9189999999999</v>
      </c>
      <c r="N29" s="207">
        <f>SUM(N31:N35)</f>
        <v>3742.7448899999999</v>
      </c>
      <c r="O29" s="207">
        <f>SUM(O31:O35)</f>
        <v>1475.51989</v>
      </c>
      <c r="P29" s="207">
        <f>SUM(P31:P35)</f>
        <v>1475.51989</v>
      </c>
      <c r="Q29" s="207">
        <f>N29+O29+P29</f>
        <v>6693.7846699999991</v>
      </c>
      <c r="S29" s="169">
        <f t="shared" si="1"/>
        <v>22867.051670000001</v>
      </c>
    </row>
    <row r="30" spans="1:19" x14ac:dyDescent="0.3">
      <c r="A30" s="288"/>
      <c r="B30" s="289"/>
      <c r="C30" s="289"/>
      <c r="D30" s="193" t="s">
        <v>21</v>
      </c>
      <c r="E30" s="181"/>
      <c r="F30" s="181"/>
      <c r="G30" s="181"/>
      <c r="H30" s="182"/>
      <c r="I30" s="182"/>
      <c r="J30" s="182"/>
      <c r="K30" s="182"/>
      <c r="L30" s="182"/>
      <c r="M30" s="182"/>
      <c r="N30" s="182"/>
      <c r="O30" s="182"/>
      <c r="P30" s="182"/>
      <c r="Q30" s="207">
        <f t="shared" si="7"/>
        <v>0</v>
      </c>
      <c r="S30" s="168">
        <f t="shared" si="1"/>
        <v>0</v>
      </c>
    </row>
    <row r="31" spans="1:19" x14ac:dyDescent="0.3">
      <c r="A31" s="288"/>
      <c r="B31" s="289"/>
      <c r="C31" s="289"/>
      <c r="D31" s="208" t="s">
        <v>74</v>
      </c>
      <c r="E31" s="183"/>
      <c r="F31" s="183"/>
      <c r="G31" s="183"/>
      <c r="H31" s="182"/>
      <c r="I31" s="182"/>
      <c r="J31" s="182"/>
      <c r="K31" s="182"/>
      <c r="L31" s="182"/>
      <c r="M31" s="182"/>
      <c r="N31" s="182"/>
      <c r="O31" s="182"/>
      <c r="P31" s="182"/>
      <c r="Q31" s="207">
        <f t="shared" si="7"/>
        <v>0</v>
      </c>
      <c r="S31" s="168">
        <f t="shared" si="1"/>
        <v>0</v>
      </c>
    </row>
    <row r="32" spans="1:19" x14ac:dyDescent="0.3">
      <c r="A32" s="288"/>
      <c r="B32" s="289"/>
      <c r="C32" s="289"/>
      <c r="D32" s="193" t="s">
        <v>75</v>
      </c>
      <c r="E32" s="181"/>
      <c r="F32" s="181"/>
      <c r="G32" s="181"/>
      <c r="H32" s="182"/>
      <c r="I32" s="182"/>
      <c r="J32" s="182"/>
      <c r="K32" s="182"/>
      <c r="L32" s="182"/>
      <c r="M32" s="182"/>
      <c r="N32" s="182"/>
      <c r="O32" s="182"/>
      <c r="P32" s="182"/>
      <c r="Q32" s="207">
        <f t="shared" si="7"/>
        <v>0</v>
      </c>
      <c r="S32" s="168">
        <f t="shared" si="1"/>
        <v>0</v>
      </c>
    </row>
    <row r="33" spans="1:21" x14ac:dyDescent="0.3">
      <c r="A33" s="288"/>
      <c r="B33" s="289"/>
      <c r="C33" s="289"/>
      <c r="D33" s="193" t="s">
        <v>40</v>
      </c>
      <c r="E33" s="181">
        <v>1396.454</v>
      </c>
      <c r="F33" s="181">
        <v>1506.8409999999999</v>
      </c>
      <c r="G33" s="181">
        <v>1476.425</v>
      </c>
      <c r="H33" s="182">
        <v>1819.36</v>
      </c>
      <c r="I33" s="182">
        <v>1752.3489999999999</v>
      </c>
      <c r="J33" s="182">
        <v>1774.2329999999999</v>
      </c>
      <c r="K33" s="182">
        <v>1555.248</v>
      </c>
      <c r="L33" s="182">
        <v>1645.4380000000001</v>
      </c>
      <c r="M33" s="182">
        <v>3246.9189999999999</v>
      </c>
      <c r="N33" s="182">
        <f>'пр 2 к ПП2'!H16</f>
        <v>3742.7448899999999</v>
      </c>
      <c r="O33" s="182">
        <f>'пр 2 к ПП2'!I16</f>
        <v>1475.51989</v>
      </c>
      <c r="P33" s="182">
        <f>'пр 2 к ПП2'!J16</f>
        <v>1475.51989</v>
      </c>
      <c r="Q33" s="207">
        <f>N33+O33+P33</f>
        <v>6693.7846699999991</v>
      </c>
      <c r="S33" s="168">
        <f t="shared" si="1"/>
        <v>22867.051670000001</v>
      </c>
      <c r="U33" s="29">
        <v>1206256</v>
      </c>
    </row>
    <row r="34" spans="1:21" ht="32.25" x14ac:dyDescent="0.3">
      <c r="A34" s="288"/>
      <c r="B34" s="289"/>
      <c r="C34" s="289"/>
      <c r="D34" s="209" t="s">
        <v>76</v>
      </c>
      <c r="E34" s="184"/>
      <c r="F34" s="184"/>
      <c r="G34" s="184"/>
      <c r="H34" s="182"/>
      <c r="I34" s="182"/>
      <c r="J34" s="182"/>
      <c r="K34" s="182"/>
      <c r="L34" s="182"/>
      <c r="M34" s="182"/>
      <c r="N34" s="182"/>
      <c r="O34" s="182"/>
      <c r="P34" s="182"/>
      <c r="Q34" s="207">
        <f t="shared" si="7"/>
        <v>0</v>
      </c>
      <c r="S34" s="168">
        <f t="shared" si="1"/>
        <v>0</v>
      </c>
    </row>
    <row r="35" spans="1:21" x14ac:dyDescent="0.3">
      <c r="A35" s="288"/>
      <c r="B35" s="289"/>
      <c r="C35" s="289"/>
      <c r="D35" s="193" t="s">
        <v>22</v>
      </c>
      <c r="E35" s="181"/>
      <c r="F35" s="181"/>
      <c r="G35" s="181"/>
      <c r="H35" s="182"/>
      <c r="I35" s="182"/>
      <c r="J35" s="182"/>
      <c r="K35" s="182"/>
      <c r="L35" s="182"/>
      <c r="M35" s="182"/>
      <c r="N35" s="182"/>
      <c r="O35" s="182"/>
      <c r="P35" s="182"/>
      <c r="Q35" s="207">
        <f t="shared" si="7"/>
        <v>0</v>
      </c>
      <c r="S35" s="168">
        <f t="shared" si="1"/>
        <v>0</v>
      </c>
    </row>
    <row r="36" spans="1:21" s="37" customFormat="1" x14ac:dyDescent="0.3">
      <c r="A36" s="293" t="s">
        <v>66</v>
      </c>
      <c r="B36" s="290" t="s">
        <v>70</v>
      </c>
      <c r="C36" s="290" t="str">
        <f>'пр 10 к МП'!C25</f>
        <v>Обеспечение населения Туруханского района печным отоплением</v>
      </c>
      <c r="D36" s="206" t="s">
        <v>37</v>
      </c>
      <c r="E36" s="211">
        <f>E40</f>
        <v>3000</v>
      </c>
      <c r="F36" s="211">
        <f>F40</f>
        <v>0</v>
      </c>
      <c r="G36" s="211">
        <f>G40</f>
        <v>374.101</v>
      </c>
      <c r="H36" s="207">
        <f>SUM(H37:H42)</f>
        <v>3000</v>
      </c>
      <c r="I36" s="207">
        <f>SUM(I37:I42)</f>
        <v>0</v>
      </c>
      <c r="J36" s="207">
        <f>SUM(J37:J42)</f>
        <v>0</v>
      </c>
      <c r="K36" s="207">
        <f>SUM(K37:K42)</f>
        <v>400</v>
      </c>
      <c r="L36" s="207">
        <f>SUM(L37:L42)</f>
        <v>400</v>
      </c>
      <c r="M36" s="207">
        <f>M40</f>
        <v>0</v>
      </c>
      <c r="N36" s="207">
        <f>N40</f>
        <v>400</v>
      </c>
      <c r="O36" s="207">
        <f>O40</f>
        <v>400</v>
      </c>
      <c r="P36" s="207">
        <f>P40</f>
        <v>400</v>
      </c>
      <c r="Q36" s="207">
        <f t="shared" si="7"/>
        <v>1200</v>
      </c>
      <c r="R36" s="36"/>
      <c r="S36" s="169">
        <f t="shared" si="1"/>
        <v>8374.1010000000006</v>
      </c>
    </row>
    <row r="37" spans="1:21" s="37" customFormat="1" x14ac:dyDescent="0.3">
      <c r="A37" s="294"/>
      <c r="B37" s="291"/>
      <c r="C37" s="291"/>
      <c r="D37" s="193" t="s">
        <v>21</v>
      </c>
      <c r="E37" s="181"/>
      <c r="F37" s="181"/>
      <c r="G37" s="181"/>
      <c r="H37" s="182"/>
      <c r="I37" s="182"/>
      <c r="J37" s="182"/>
      <c r="K37" s="182"/>
      <c r="L37" s="182"/>
      <c r="M37" s="182"/>
      <c r="N37" s="182"/>
      <c r="O37" s="182"/>
      <c r="P37" s="182"/>
      <c r="Q37" s="207">
        <f t="shared" si="7"/>
        <v>0</v>
      </c>
      <c r="S37" s="168">
        <f t="shared" si="1"/>
        <v>0</v>
      </c>
    </row>
    <row r="38" spans="1:21" s="37" customFormat="1" x14ac:dyDescent="0.3">
      <c r="A38" s="294"/>
      <c r="B38" s="291"/>
      <c r="C38" s="291"/>
      <c r="D38" s="208" t="s">
        <v>74</v>
      </c>
      <c r="E38" s="183"/>
      <c r="F38" s="183"/>
      <c r="G38" s="183"/>
      <c r="H38" s="182"/>
      <c r="I38" s="182"/>
      <c r="J38" s="182"/>
      <c r="K38" s="182"/>
      <c r="L38" s="182"/>
      <c r="M38" s="182"/>
      <c r="N38" s="182"/>
      <c r="O38" s="182"/>
      <c r="P38" s="182"/>
      <c r="Q38" s="207">
        <f t="shared" si="7"/>
        <v>0</v>
      </c>
      <c r="S38" s="168">
        <f t="shared" si="1"/>
        <v>0</v>
      </c>
    </row>
    <row r="39" spans="1:21" s="37" customFormat="1" x14ac:dyDescent="0.3">
      <c r="A39" s="294"/>
      <c r="B39" s="291"/>
      <c r="C39" s="291"/>
      <c r="D39" s="193" t="s">
        <v>75</v>
      </c>
      <c r="E39" s="181"/>
      <c r="F39" s="181"/>
      <c r="G39" s="181"/>
      <c r="H39" s="182"/>
      <c r="I39" s="182"/>
      <c r="J39" s="182"/>
      <c r="K39" s="182"/>
      <c r="L39" s="182"/>
      <c r="M39" s="182"/>
      <c r="N39" s="182"/>
      <c r="O39" s="182"/>
      <c r="P39" s="182"/>
      <c r="Q39" s="207">
        <f t="shared" si="7"/>
        <v>0</v>
      </c>
      <c r="S39" s="168">
        <f t="shared" si="1"/>
        <v>0</v>
      </c>
    </row>
    <row r="40" spans="1:21" s="37" customFormat="1" x14ac:dyDescent="0.3">
      <c r="A40" s="294"/>
      <c r="B40" s="291"/>
      <c r="C40" s="291"/>
      <c r="D40" s="193" t="s">
        <v>40</v>
      </c>
      <c r="E40" s="181">
        <v>3000</v>
      </c>
      <c r="F40" s="181">
        <v>0</v>
      </c>
      <c r="G40" s="181">
        <v>374.101</v>
      </c>
      <c r="H40" s="182">
        <v>3000</v>
      </c>
      <c r="I40" s="182">
        <v>0</v>
      </c>
      <c r="J40" s="182">
        <v>0</v>
      </c>
      <c r="K40" s="182">
        <v>400</v>
      </c>
      <c r="L40" s="182">
        <v>400</v>
      </c>
      <c r="M40" s="182">
        <v>0</v>
      </c>
      <c r="N40" s="182">
        <v>400</v>
      </c>
      <c r="O40" s="182">
        <v>400</v>
      </c>
      <c r="P40" s="182">
        <v>400</v>
      </c>
      <c r="Q40" s="207">
        <f t="shared" si="7"/>
        <v>1200</v>
      </c>
      <c r="S40" s="168">
        <f t="shared" si="1"/>
        <v>8374.1010000000006</v>
      </c>
    </row>
    <row r="41" spans="1:21" s="37" customFormat="1" ht="32.25" x14ac:dyDescent="0.3">
      <c r="A41" s="294"/>
      <c r="B41" s="291"/>
      <c r="C41" s="291"/>
      <c r="D41" s="209" t="s">
        <v>76</v>
      </c>
      <c r="E41" s="184"/>
      <c r="F41" s="184"/>
      <c r="G41" s="184"/>
      <c r="H41" s="182"/>
      <c r="I41" s="182"/>
      <c r="J41" s="182"/>
      <c r="K41" s="182"/>
      <c r="L41" s="182"/>
      <c r="M41" s="182"/>
      <c r="N41" s="182"/>
      <c r="O41" s="182"/>
      <c r="P41" s="182"/>
      <c r="Q41" s="207">
        <f t="shared" si="7"/>
        <v>0</v>
      </c>
      <c r="S41" s="168">
        <f t="shared" si="1"/>
        <v>0</v>
      </c>
    </row>
    <row r="42" spans="1:21" s="37" customFormat="1" x14ac:dyDescent="0.3">
      <c r="A42" s="295"/>
      <c r="B42" s="292"/>
      <c r="C42" s="292"/>
      <c r="D42" s="193" t="s">
        <v>22</v>
      </c>
      <c r="E42" s="181"/>
      <c r="F42" s="181"/>
      <c r="G42" s="181"/>
      <c r="H42" s="182"/>
      <c r="I42" s="182"/>
      <c r="J42" s="182"/>
      <c r="K42" s="182"/>
      <c r="L42" s="182"/>
      <c r="M42" s="182"/>
      <c r="N42" s="182"/>
      <c r="O42" s="182"/>
      <c r="P42" s="182"/>
      <c r="Q42" s="207">
        <f t="shared" si="7"/>
        <v>0</v>
      </c>
      <c r="S42" s="168">
        <f t="shared" si="1"/>
        <v>0</v>
      </c>
    </row>
    <row r="43" spans="1:21" x14ac:dyDescent="0.3">
      <c r="A43" s="288" t="s">
        <v>67</v>
      </c>
      <c r="B43" s="289" t="s">
        <v>71</v>
      </c>
      <c r="C43" s="289" t="str">
        <f>'пр 10 к МП'!C28</f>
        <v>Обеспечение условий реализации программы и прочие мероприятия</v>
      </c>
      <c r="D43" s="206" t="s">
        <v>37</v>
      </c>
      <c r="E43" s="211">
        <f>E45+E46+E47</f>
        <v>42679.47</v>
      </c>
      <c r="F43" s="211">
        <f>F45+F46+F47</f>
        <v>45280.864999999998</v>
      </c>
      <c r="G43" s="211">
        <f>G45+G46+G47</f>
        <v>51217.816000000006</v>
      </c>
      <c r="H43" s="207">
        <f>SUM(H44:H49)</f>
        <v>52860.439999999995</v>
      </c>
      <c r="I43" s="207">
        <f>SUM(I44:I49)</f>
        <v>65858.660999999993</v>
      </c>
      <c r="J43" s="207">
        <f>SUM(J44:J49)</f>
        <v>75848.611999999994</v>
      </c>
      <c r="K43" s="207">
        <f>SUM(K44:K49)</f>
        <v>77210.04800000001</v>
      </c>
      <c r="L43" s="207">
        <f>SUM(L44:L49)</f>
        <v>83532.343999999997</v>
      </c>
      <c r="M43" s="207">
        <v>93578.028999999995</v>
      </c>
      <c r="N43" s="207">
        <f>N45+N46+N47</f>
        <v>99229.734679999994</v>
      </c>
      <c r="O43" s="207">
        <f>O45+O46+O47</f>
        <v>82184.559000000008</v>
      </c>
      <c r="P43" s="207">
        <f>P45+P46+P47</f>
        <v>82184.559000000008</v>
      </c>
      <c r="Q43" s="207">
        <f t="shared" si="7"/>
        <v>263598.85268000001</v>
      </c>
      <c r="S43" s="169">
        <f t="shared" si="1"/>
        <v>851665.13768000004</v>
      </c>
    </row>
    <row r="44" spans="1:21" x14ac:dyDescent="0.3">
      <c r="A44" s="288"/>
      <c r="B44" s="289"/>
      <c r="C44" s="289"/>
      <c r="D44" s="193" t="s">
        <v>21</v>
      </c>
      <c r="E44" s="181"/>
      <c r="F44" s="181"/>
      <c r="G44" s="181"/>
      <c r="H44" s="182"/>
      <c r="I44" s="182"/>
      <c r="J44" s="182"/>
      <c r="K44" s="182"/>
      <c r="L44" s="182"/>
      <c r="M44" s="182"/>
      <c r="N44" s="182"/>
      <c r="O44" s="182"/>
      <c r="P44" s="182"/>
      <c r="Q44" s="207">
        <f t="shared" si="7"/>
        <v>0</v>
      </c>
      <c r="S44" s="168">
        <f t="shared" si="1"/>
        <v>0</v>
      </c>
    </row>
    <row r="45" spans="1:21" x14ac:dyDescent="0.3">
      <c r="A45" s="288"/>
      <c r="B45" s="289"/>
      <c r="C45" s="289"/>
      <c r="D45" s="208" t="s">
        <v>74</v>
      </c>
      <c r="E45" s="183">
        <v>170.14500000000001</v>
      </c>
      <c r="F45" s="183">
        <v>196.83</v>
      </c>
      <c r="G45" s="183">
        <v>1582.75</v>
      </c>
      <c r="H45" s="182">
        <v>1416.8</v>
      </c>
      <c r="I45" s="182">
        <v>0</v>
      </c>
      <c r="J45" s="182">
        <v>3334.2</v>
      </c>
      <c r="K45" s="182">
        <v>3334.2</v>
      </c>
      <c r="L45" s="182">
        <v>3334.2</v>
      </c>
      <c r="M45" s="182">
        <v>3197.2</v>
      </c>
      <c r="N45" s="182">
        <v>3307.1</v>
      </c>
      <c r="O45" s="182">
        <v>3197.2</v>
      </c>
      <c r="P45" s="182">
        <v>0</v>
      </c>
      <c r="Q45" s="207">
        <f t="shared" si="7"/>
        <v>6504.2999999999993</v>
      </c>
      <c r="S45" s="168">
        <f t="shared" si="1"/>
        <v>23070.625</v>
      </c>
    </row>
    <row r="46" spans="1:21" x14ac:dyDescent="0.3">
      <c r="A46" s="288"/>
      <c r="B46" s="289"/>
      <c r="C46" s="289"/>
      <c r="D46" s="193" t="s">
        <v>75</v>
      </c>
      <c r="E46" s="181">
        <v>14693.853999999999</v>
      </c>
      <c r="F46" s="181">
        <v>15653.073</v>
      </c>
      <c r="G46" s="181">
        <v>16222.482</v>
      </c>
      <c r="H46" s="182">
        <v>16527.439999999999</v>
      </c>
      <c r="I46" s="182">
        <v>29163.29</v>
      </c>
      <c r="J46" s="182">
        <v>30574.338</v>
      </c>
      <c r="K46" s="182">
        <v>30523.232</v>
      </c>
      <c r="L46" s="182">
        <v>32872</v>
      </c>
      <c r="M46" s="182">
        <v>33652</v>
      </c>
      <c r="N46" s="182">
        <f>'пр 2 к ПП4'!H18+'пр 2 к ПП4'!H19+'пр 2 к ПП4'!H20+'пр 2 к ПП4'!H21+'пр 2 к ПП4'!H22+'пр 2 к ПП4'!H23+'пр 2 к ПП4'!H24+'пр 2 к ПП4'!H25+'пр 2 к ПП4'!H26+'пр 2 к ПП4'!H27+'пр 2 к ПП4'!H28+'пр 2 к ПП4'!H29+'пр 2 к ПП4'!H30+'пр 2 к ПП4'!H31+'пр 2 к ПП4'!H32+'пр 2 к ПП4'!H33+'пр 2 к ПП4'!H34+'пр 2 к ПП4'!H35+'пр 2 к ПП4'!H36+'пр 2 к ПП4'!H37+'пр 2 к ПП4'!H38+'пр 2 к ПП4'!H39-'пр 11 к МП'!N45</f>
        <v>37651.399679999995</v>
      </c>
      <c r="O46" s="182">
        <f>'пр 2 к ПП4'!I18+'пр 2 к ПП4'!I19+'пр 2 к ПП4'!I20+'пр 2 к ПП4'!I21+'пр 2 к ПП4'!I22+'пр 2 к ПП4'!I23+'пр 2 к ПП4'!I24+'пр 2 к ПП4'!I25+'пр 2 к ПП4'!I26+'пр 2 к ПП4'!I27+'пр 2 к ПП4'!I28+'пр 2 к ПП4'!I29+'пр 2 к ПП4'!I30+'пр 2 к ПП4'!I31+'пр 2 к ПП4'!I32+'пр 2 к ПП4'!I33+'пр 2 к ПП4'!I34+'пр 2 к ПП4'!I35+'пр 2 к ПП4'!I36+'пр 2 к ПП4'!I37+'пр 2 к ПП4'!I38+'пр 2 к ПП4'!I39-'пр 11 к МП'!O45</f>
        <v>33836.9</v>
      </c>
      <c r="P46" s="182">
        <f>'пр 2 к ПП4'!J18+'пр 2 к ПП4'!J19+'пр 2 к ПП4'!J20+'пр 2 к ПП4'!J21+'пр 2 к ПП4'!J22+'пр 2 к ПП4'!J23+'пр 2 к ПП4'!J24+'пр 2 к ПП4'!J25+'пр 2 к ПП4'!J26+'пр 2 к ПП4'!J27+'пр 2 к ПП4'!J28+'пр 2 к ПП4'!J29+'пр 2 к ПП4'!J30+'пр 2 к ПП4'!J31+'пр 2 к ПП4'!J32+'пр 2 к ПП4'!J33+'пр 2 к ПП4'!J34+'пр 2 к ПП4'!J35+'пр 2 к ПП4'!J36+'пр 2 к ПП4'!J37+'пр 2 к ПП4'!J38+'пр 2 к ПП4'!J39-'пр 11 к МП'!P45</f>
        <v>37034.1</v>
      </c>
      <c r="Q46" s="207">
        <f t="shared" si="7"/>
        <v>108522.39968</v>
      </c>
      <c r="S46" s="168">
        <f t="shared" si="1"/>
        <v>328404.10868</v>
      </c>
    </row>
    <row r="47" spans="1:21" x14ac:dyDescent="0.3">
      <c r="A47" s="288"/>
      <c r="B47" s="289"/>
      <c r="C47" s="289"/>
      <c r="D47" s="193" t="s">
        <v>40</v>
      </c>
      <c r="E47" s="181">
        <v>27815.471000000001</v>
      </c>
      <c r="F47" s="181">
        <v>29430.962</v>
      </c>
      <c r="G47" s="181">
        <v>33412.584000000003</v>
      </c>
      <c r="H47" s="182">
        <v>34916.199999999997</v>
      </c>
      <c r="I47" s="182">
        <v>36695.370999999999</v>
      </c>
      <c r="J47" s="182">
        <v>41940.074000000001</v>
      </c>
      <c r="K47" s="182">
        <v>43352.616000000002</v>
      </c>
      <c r="L47" s="182">
        <v>47326.144</v>
      </c>
      <c r="M47" s="182">
        <v>59792.440999999999</v>
      </c>
      <c r="N47" s="182">
        <f>'пр 2 к ПП4'!H11+'пр 2 к ПП4'!H12+'пр 2 к ПП4'!H13+'пр 2 к ПП4'!H14+'пр 2 к ПП4'!H15+'пр 2 к ПП4'!H16+'пр 2 к ПП4'!H17</f>
        <v>58271.235000000001</v>
      </c>
      <c r="O47" s="182">
        <f>'пр 2 к ПП4'!I11+'пр 2 к ПП4'!I12+'пр 2 к ПП4'!I13+'пр 2 к ПП4'!I14+'пр 2 к ПП4'!I15+'пр 2 к ПП4'!I16+'пр 2 к ПП4'!I17</f>
        <v>45150.459000000003</v>
      </c>
      <c r="P47" s="182">
        <f>'пр 2 к ПП4'!J11+'пр 2 к ПП4'!J12+'пр 2 к ПП4'!J13+'пр 2 к ПП4'!J14+'пр 2 к ПП4'!J15+'пр 2 к ПП4'!J16+'пр 2 к ПП4'!J17</f>
        <v>45150.459000000003</v>
      </c>
      <c r="Q47" s="207">
        <f t="shared" si="7"/>
        <v>148572.15299999999</v>
      </c>
      <c r="S47" s="168">
        <f t="shared" si="1"/>
        <v>503254.01600000006</v>
      </c>
    </row>
    <row r="48" spans="1:21" ht="32.25" x14ac:dyDescent="0.3">
      <c r="A48" s="288"/>
      <c r="B48" s="289"/>
      <c r="C48" s="289"/>
      <c r="D48" s="209" t="s">
        <v>76</v>
      </c>
      <c r="E48" s="184"/>
      <c r="F48" s="184"/>
      <c r="G48" s="184"/>
      <c r="H48" s="182"/>
      <c r="I48" s="182"/>
      <c r="J48" s="182"/>
      <c r="K48" s="182"/>
      <c r="L48" s="182"/>
      <c r="M48" s="182"/>
      <c r="N48" s="182"/>
      <c r="O48" s="182"/>
      <c r="P48" s="182"/>
      <c r="Q48" s="207">
        <f t="shared" si="7"/>
        <v>0</v>
      </c>
      <c r="S48" s="168">
        <f t="shared" si="1"/>
        <v>0</v>
      </c>
    </row>
    <row r="49" spans="1:19" x14ac:dyDescent="0.3">
      <c r="A49" s="288"/>
      <c r="B49" s="289"/>
      <c r="C49" s="289"/>
      <c r="D49" s="193" t="s">
        <v>22</v>
      </c>
      <c r="E49" s="181"/>
      <c r="F49" s="181"/>
      <c r="G49" s="181"/>
      <c r="H49" s="182"/>
      <c r="I49" s="182"/>
      <c r="J49" s="182"/>
      <c r="K49" s="182"/>
      <c r="L49" s="182"/>
      <c r="M49" s="182"/>
      <c r="N49" s="182"/>
      <c r="O49" s="182"/>
      <c r="P49" s="182"/>
      <c r="Q49" s="207">
        <f t="shared" si="7"/>
        <v>0</v>
      </c>
      <c r="S49" s="168">
        <f t="shared" si="1"/>
        <v>0</v>
      </c>
    </row>
    <row r="50" spans="1:19" ht="18.75" customHeight="1" x14ac:dyDescent="0.3">
      <c r="A50" s="288" t="s">
        <v>166</v>
      </c>
      <c r="B50" s="289" t="s">
        <v>249</v>
      </c>
      <c r="C50" s="290" t="s">
        <v>275</v>
      </c>
      <c r="D50" s="206" t="s">
        <v>37</v>
      </c>
      <c r="E50" s="211">
        <f t="shared" ref="E50:P50" si="8">E52+E53+E54</f>
        <v>0</v>
      </c>
      <c r="F50" s="211">
        <f t="shared" si="8"/>
        <v>0</v>
      </c>
      <c r="G50" s="211">
        <f t="shared" si="8"/>
        <v>0</v>
      </c>
      <c r="H50" s="207">
        <f>H52+H53+H54+H55+H56</f>
        <v>0</v>
      </c>
      <c r="I50" s="207">
        <f>I52+I53+I54+I55+I56</f>
        <v>0</v>
      </c>
      <c r="J50" s="207">
        <f>J52+J53+J54+J55+J56</f>
        <v>0</v>
      </c>
      <c r="K50" s="207">
        <f>K52+K53+K54+K55+K56</f>
        <v>534.55700000000002</v>
      </c>
      <c r="L50" s="207">
        <f>L52+L53+L54+L55+L56</f>
        <v>543.625</v>
      </c>
      <c r="M50" s="207">
        <f t="shared" si="8"/>
        <v>543.625</v>
      </c>
      <c r="N50" s="207">
        <f t="shared" si="8"/>
        <v>543.625</v>
      </c>
      <c r="O50" s="207">
        <f t="shared" si="8"/>
        <v>543.625</v>
      </c>
      <c r="P50" s="207">
        <f t="shared" si="8"/>
        <v>543.625</v>
      </c>
      <c r="Q50" s="207">
        <f t="shared" si="7"/>
        <v>1630.875</v>
      </c>
      <c r="S50" s="169">
        <f t="shared" si="1"/>
        <v>3252.6819999999998</v>
      </c>
    </row>
    <row r="51" spans="1:19" x14ac:dyDescent="0.3">
      <c r="A51" s="288"/>
      <c r="B51" s="289"/>
      <c r="C51" s="291"/>
      <c r="D51" s="193" t="s">
        <v>21</v>
      </c>
      <c r="E51" s="181"/>
      <c r="F51" s="181"/>
      <c r="G51" s="181"/>
      <c r="H51" s="182"/>
      <c r="I51" s="182"/>
      <c r="J51" s="182"/>
      <c r="K51" s="182"/>
      <c r="L51" s="182"/>
      <c r="M51" s="182"/>
      <c r="N51" s="182"/>
      <c r="O51" s="182"/>
      <c r="P51" s="182"/>
      <c r="Q51" s="207">
        <f t="shared" si="7"/>
        <v>0</v>
      </c>
      <c r="S51" s="168">
        <f t="shared" si="1"/>
        <v>0</v>
      </c>
    </row>
    <row r="52" spans="1:19" x14ac:dyDescent="0.3">
      <c r="A52" s="288"/>
      <c r="B52" s="289"/>
      <c r="C52" s="291"/>
      <c r="D52" s="208" t="s">
        <v>74</v>
      </c>
      <c r="E52" s="183"/>
      <c r="F52" s="183"/>
      <c r="G52" s="183"/>
      <c r="H52" s="182"/>
      <c r="I52" s="182"/>
      <c r="J52" s="182"/>
      <c r="K52" s="182"/>
      <c r="L52" s="182"/>
      <c r="M52" s="182"/>
      <c r="N52" s="182"/>
      <c r="O52" s="182"/>
      <c r="P52" s="182"/>
      <c r="Q52" s="207">
        <f t="shared" si="7"/>
        <v>0</v>
      </c>
      <c r="S52" s="168">
        <f t="shared" si="1"/>
        <v>0</v>
      </c>
    </row>
    <row r="53" spans="1:19" x14ac:dyDescent="0.3">
      <c r="A53" s="288"/>
      <c r="B53" s="289"/>
      <c r="C53" s="291"/>
      <c r="D53" s="193" t="s">
        <v>75</v>
      </c>
      <c r="E53" s="181"/>
      <c r="F53" s="181"/>
      <c r="G53" s="181"/>
      <c r="H53" s="182"/>
      <c r="I53" s="182"/>
      <c r="J53" s="182"/>
      <c r="K53" s="182"/>
      <c r="L53" s="182"/>
      <c r="M53" s="182"/>
      <c r="N53" s="182"/>
      <c r="O53" s="182"/>
      <c r="P53" s="182"/>
      <c r="Q53" s="207">
        <f t="shared" si="7"/>
        <v>0</v>
      </c>
      <c r="S53" s="168">
        <f t="shared" si="1"/>
        <v>0</v>
      </c>
    </row>
    <row r="54" spans="1:19" x14ac:dyDescent="0.3">
      <c r="A54" s="288"/>
      <c r="B54" s="289"/>
      <c r="C54" s="291"/>
      <c r="D54" s="193" t="s">
        <v>40</v>
      </c>
      <c r="E54" s="181">
        <v>0</v>
      </c>
      <c r="F54" s="181">
        <v>0</v>
      </c>
      <c r="G54" s="181">
        <v>0</v>
      </c>
      <c r="H54" s="182">
        <v>0</v>
      </c>
      <c r="I54" s="182">
        <v>0</v>
      </c>
      <c r="J54" s="182">
        <v>0</v>
      </c>
      <c r="K54" s="182">
        <v>534.55700000000002</v>
      </c>
      <c r="L54" s="182">
        <v>543.625</v>
      </c>
      <c r="M54" s="182">
        <v>543.625</v>
      </c>
      <c r="N54" s="182">
        <v>543.625</v>
      </c>
      <c r="O54" s="182">
        <v>543.625</v>
      </c>
      <c r="P54" s="182">
        <v>543.625</v>
      </c>
      <c r="Q54" s="207">
        <f t="shared" si="7"/>
        <v>1630.875</v>
      </c>
      <c r="S54" s="168">
        <f t="shared" si="1"/>
        <v>3252.6819999999998</v>
      </c>
    </row>
    <row r="55" spans="1:19" ht="32.25" x14ac:dyDescent="0.3">
      <c r="A55" s="288"/>
      <c r="B55" s="289"/>
      <c r="C55" s="291"/>
      <c r="D55" s="209" t="s">
        <v>76</v>
      </c>
      <c r="E55" s="184"/>
      <c r="F55" s="184"/>
      <c r="G55" s="184"/>
      <c r="H55" s="182"/>
      <c r="I55" s="182"/>
      <c r="J55" s="182"/>
      <c r="K55" s="182"/>
      <c r="L55" s="182"/>
      <c r="M55" s="182"/>
      <c r="N55" s="182"/>
      <c r="O55" s="182"/>
      <c r="P55" s="182"/>
      <c r="Q55" s="207">
        <f t="shared" si="7"/>
        <v>0</v>
      </c>
      <c r="S55" s="168">
        <f t="shared" si="1"/>
        <v>0</v>
      </c>
    </row>
    <row r="56" spans="1:19" x14ac:dyDescent="0.3">
      <c r="A56" s="288"/>
      <c r="B56" s="289"/>
      <c r="C56" s="292"/>
      <c r="D56" s="193" t="s">
        <v>22</v>
      </c>
      <c r="E56" s="181"/>
      <c r="F56" s="181"/>
      <c r="G56" s="181"/>
      <c r="H56" s="182"/>
      <c r="I56" s="182"/>
      <c r="J56" s="182"/>
      <c r="K56" s="182"/>
      <c r="L56" s="182"/>
      <c r="M56" s="182"/>
      <c r="N56" s="182"/>
      <c r="O56" s="182"/>
      <c r="P56" s="182"/>
      <c r="Q56" s="207">
        <f t="shared" si="7"/>
        <v>0</v>
      </c>
      <c r="S56" s="168">
        <f t="shared" si="1"/>
        <v>0</v>
      </c>
    </row>
    <row r="57" spans="1:19" x14ac:dyDescent="0.3">
      <c r="A57" s="293" t="s">
        <v>167</v>
      </c>
      <c r="B57" s="289" t="s">
        <v>249</v>
      </c>
      <c r="C57" s="296" t="s">
        <v>276</v>
      </c>
      <c r="D57" s="206" t="s">
        <v>37</v>
      </c>
      <c r="E57" s="211">
        <f>E59+E60+E61</f>
        <v>0</v>
      </c>
      <c r="F57" s="211">
        <f>F59+F60+F61</f>
        <v>0</v>
      </c>
      <c r="G57" s="211">
        <f>G59+G60+G61</f>
        <v>0</v>
      </c>
      <c r="H57" s="207">
        <f>H59+H60+H61+H62+H63</f>
        <v>0</v>
      </c>
      <c r="I57" s="207">
        <f>I59+I60+I61+I62+I63</f>
        <v>0</v>
      </c>
      <c r="J57" s="207">
        <f>J59+J60+J61+J62+J63</f>
        <v>0</v>
      </c>
      <c r="K57" s="207">
        <f>K59+K60+K61+K62+K63</f>
        <v>0</v>
      </c>
      <c r="L57" s="207">
        <f>L59+L60+L61+L62+L63</f>
        <v>0</v>
      </c>
      <c r="M57" s="207">
        <v>100</v>
      </c>
      <c r="N57" s="207">
        <f>N59+N60+N61</f>
        <v>100</v>
      </c>
      <c r="O57" s="207">
        <f>O59+O60+O61</f>
        <v>100</v>
      </c>
      <c r="P57" s="207">
        <f>P59+P60+P61</f>
        <v>100</v>
      </c>
      <c r="Q57" s="207">
        <f t="shared" si="7"/>
        <v>300</v>
      </c>
      <c r="S57" s="169">
        <f t="shared" ref="S57:S70" si="9">SUM(E57:P57)</f>
        <v>400</v>
      </c>
    </row>
    <row r="58" spans="1:19" x14ac:dyDescent="0.3">
      <c r="A58" s="294"/>
      <c r="B58" s="289"/>
      <c r="C58" s="297"/>
      <c r="D58" s="193" t="s">
        <v>21</v>
      </c>
      <c r="E58" s="181"/>
      <c r="F58" s="181"/>
      <c r="G58" s="181"/>
      <c r="H58" s="182"/>
      <c r="I58" s="182"/>
      <c r="J58" s="182"/>
      <c r="K58" s="182"/>
      <c r="L58" s="182"/>
      <c r="M58" s="182"/>
      <c r="N58" s="182"/>
      <c r="O58" s="182"/>
      <c r="P58" s="182"/>
      <c r="Q58" s="207">
        <f t="shared" si="7"/>
        <v>0</v>
      </c>
      <c r="S58" s="168">
        <f t="shared" si="9"/>
        <v>0</v>
      </c>
    </row>
    <row r="59" spans="1:19" x14ac:dyDescent="0.3">
      <c r="A59" s="294"/>
      <c r="B59" s="289"/>
      <c r="C59" s="297"/>
      <c r="D59" s="208" t="s">
        <v>74</v>
      </c>
      <c r="E59" s="183"/>
      <c r="F59" s="183"/>
      <c r="G59" s="183"/>
      <c r="H59" s="182"/>
      <c r="I59" s="182"/>
      <c r="J59" s="182"/>
      <c r="K59" s="182"/>
      <c r="L59" s="182"/>
      <c r="M59" s="182"/>
      <c r="N59" s="182"/>
      <c r="O59" s="182"/>
      <c r="P59" s="182"/>
      <c r="Q59" s="207">
        <f t="shared" si="7"/>
        <v>0</v>
      </c>
      <c r="S59" s="168">
        <f t="shared" si="9"/>
        <v>0</v>
      </c>
    </row>
    <row r="60" spans="1:19" x14ac:dyDescent="0.3">
      <c r="A60" s="294"/>
      <c r="B60" s="289"/>
      <c r="C60" s="297"/>
      <c r="D60" s="193" t="s">
        <v>75</v>
      </c>
      <c r="E60" s="181"/>
      <c r="F60" s="181"/>
      <c r="G60" s="181"/>
      <c r="H60" s="182"/>
      <c r="I60" s="182"/>
      <c r="J60" s="182"/>
      <c r="K60" s="182"/>
      <c r="L60" s="182"/>
      <c r="M60" s="182"/>
      <c r="N60" s="182"/>
      <c r="O60" s="182"/>
      <c r="P60" s="182"/>
      <c r="Q60" s="207">
        <f t="shared" si="7"/>
        <v>0</v>
      </c>
      <c r="S60" s="168">
        <f t="shared" si="9"/>
        <v>0</v>
      </c>
    </row>
    <row r="61" spans="1:19" x14ac:dyDescent="0.3">
      <c r="A61" s="294"/>
      <c r="B61" s="289"/>
      <c r="C61" s="297"/>
      <c r="D61" s="193" t="s">
        <v>40</v>
      </c>
      <c r="E61" s="181">
        <v>0</v>
      </c>
      <c r="F61" s="181">
        <v>0</v>
      </c>
      <c r="G61" s="181">
        <v>0</v>
      </c>
      <c r="H61" s="182">
        <v>0</v>
      </c>
      <c r="I61" s="182">
        <v>0</v>
      </c>
      <c r="J61" s="182">
        <v>0</v>
      </c>
      <c r="K61" s="182">
        <v>0</v>
      </c>
      <c r="L61" s="182">
        <v>0</v>
      </c>
      <c r="M61" s="182">
        <v>100</v>
      </c>
      <c r="N61" s="182">
        <v>100</v>
      </c>
      <c r="O61" s="182">
        <v>100</v>
      </c>
      <c r="P61" s="182">
        <v>100</v>
      </c>
      <c r="Q61" s="207">
        <f t="shared" si="7"/>
        <v>300</v>
      </c>
      <c r="S61" s="168">
        <f t="shared" si="9"/>
        <v>400</v>
      </c>
    </row>
    <row r="62" spans="1:19" ht="32.25" x14ac:dyDescent="0.3">
      <c r="A62" s="294"/>
      <c r="B62" s="289"/>
      <c r="C62" s="297"/>
      <c r="D62" s="209" t="s">
        <v>76</v>
      </c>
      <c r="E62" s="184"/>
      <c r="F62" s="184"/>
      <c r="G62" s="184"/>
      <c r="H62" s="182"/>
      <c r="I62" s="182"/>
      <c r="J62" s="182"/>
      <c r="K62" s="182"/>
      <c r="L62" s="182"/>
      <c r="M62" s="182"/>
      <c r="N62" s="182"/>
      <c r="O62" s="182"/>
      <c r="P62" s="182"/>
      <c r="Q62" s="207">
        <f t="shared" si="7"/>
        <v>0</v>
      </c>
      <c r="S62" s="168">
        <f t="shared" si="9"/>
        <v>0</v>
      </c>
    </row>
    <row r="63" spans="1:19" ht="33.75" customHeight="1" x14ac:dyDescent="0.3">
      <c r="A63" s="295"/>
      <c r="B63" s="289"/>
      <c r="C63" s="298"/>
      <c r="D63" s="193" t="s">
        <v>22</v>
      </c>
      <c r="E63" s="181"/>
      <c r="F63" s="181"/>
      <c r="G63" s="181"/>
      <c r="H63" s="182"/>
      <c r="I63" s="182"/>
      <c r="J63" s="182"/>
      <c r="K63" s="182"/>
      <c r="L63" s="182"/>
      <c r="M63" s="182"/>
      <c r="N63" s="182"/>
      <c r="O63" s="182"/>
      <c r="P63" s="182"/>
      <c r="Q63" s="207">
        <f t="shared" si="7"/>
        <v>0</v>
      </c>
      <c r="S63" s="168">
        <f t="shared" si="9"/>
        <v>0</v>
      </c>
    </row>
    <row r="64" spans="1:19" ht="18.75" customHeight="1" x14ac:dyDescent="0.3">
      <c r="A64" s="288" t="s">
        <v>168</v>
      </c>
      <c r="B64" s="289" t="s">
        <v>249</v>
      </c>
      <c r="C64" s="290" t="s">
        <v>287</v>
      </c>
      <c r="D64" s="206" t="s">
        <v>37</v>
      </c>
      <c r="E64" s="211">
        <f>E66+E67+E68</f>
        <v>0</v>
      </c>
      <c r="F64" s="211">
        <f>F66+F67+F68</f>
        <v>0</v>
      </c>
      <c r="G64" s="211">
        <f>G66+G67+G68</f>
        <v>0</v>
      </c>
      <c r="H64" s="207">
        <f>H66+H67+H68+H69+H70</f>
        <v>0</v>
      </c>
      <c r="I64" s="207">
        <f>I66+I67+I68+I69+I70</f>
        <v>0</v>
      </c>
      <c r="J64" s="207">
        <f>J66+J67+J68+J69+J70</f>
        <v>0</v>
      </c>
      <c r="K64" s="207">
        <f>K66+K67+K68+K69+K70</f>
        <v>0</v>
      </c>
      <c r="L64" s="207">
        <f>L66+L67+L68+L69+L70</f>
        <v>730.65</v>
      </c>
      <c r="M64" s="207">
        <f>M66+M67+M68</f>
        <v>2001.297</v>
      </c>
      <c r="N64" s="207">
        <f>N66+N67+N68</f>
        <v>2647.1498299999998</v>
      </c>
      <c r="O64" s="207">
        <f>O66+O67+O68</f>
        <v>0</v>
      </c>
      <c r="P64" s="207">
        <f>P66+P67+P68</f>
        <v>0</v>
      </c>
      <c r="Q64" s="207">
        <f t="shared" si="7"/>
        <v>2647.1498299999998</v>
      </c>
      <c r="S64" s="169">
        <f t="shared" si="9"/>
        <v>5379.0968300000004</v>
      </c>
    </row>
    <row r="65" spans="1:19" x14ac:dyDescent="0.3">
      <c r="A65" s="288"/>
      <c r="B65" s="289"/>
      <c r="C65" s="291"/>
      <c r="D65" s="193" t="s">
        <v>21</v>
      </c>
      <c r="E65" s="181"/>
      <c r="F65" s="181"/>
      <c r="G65" s="181"/>
      <c r="H65" s="182"/>
      <c r="I65" s="182"/>
      <c r="J65" s="182"/>
      <c r="K65" s="182"/>
      <c r="L65" s="182"/>
      <c r="M65" s="182"/>
      <c r="N65" s="182"/>
      <c r="O65" s="182"/>
      <c r="P65" s="182"/>
      <c r="Q65" s="207">
        <f t="shared" si="7"/>
        <v>0</v>
      </c>
      <c r="S65" s="168">
        <f t="shared" si="9"/>
        <v>0</v>
      </c>
    </row>
    <row r="66" spans="1:19" x14ac:dyDescent="0.3">
      <c r="A66" s="288"/>
      <c r="B66" s="289"/>
      <c r="C66" s="291"/>
      <c r="D66" s="208" t="s">
        <v>74</v>
      </c>
      <c r="E66" s="183"/>
      <c r="F66" s="183"/>
      <c r="G66" s="183"/>
      <c r="H66" s="182"/>
      <c r="I66" s="182"/>
      <c r="J66" s="182"/>
      <c r="K66" s="182"/>
      <c r="L66" s="182"/>
      <c r="M66" s="182"/>
      <c r="N66" s="182"/>
      <c r="O66" s="182"/>
      <c r="P66" s="182"/>
      <c r="Q66" s="207">
        <f t="shared" si="7"/>
        <v>0</v>
      </c>
      <c r="S66" s="168">
        <f t="shared" si="9"/>
        <v>0</v>
      </c>
    </row>
    <row r="67" spans="1:19" x14ac:dyDescent="0.3">
      <c r="A67" s="288"/>
      <c r="B67" s="289"/>
      <c r="C67" s="291"/>
      <c r="D67" s="193" t="s">
        <v>75</v>
      </c>
      <c r="E67" s="181"/>
      <c r="F67" s="181"/>
      <c r="G67" s="181"/>
      <c r="H67" s="182"/>
      <c r="I67" s="182"/>
      <c r="J67" s="182"/>
      <c r="K67" s="182"/>
      <c r="L67" s="182"/>
      <c r="M67" s="182"/>
      <c r="N67" s="182"/>
      <c r="O67" s="182"/>
      <c r="P67" s="182"/>
      <c r="Q67" s="207">
        <f t="shared" si="7"/>
        <v>0</v>
      </c>
      <c r="S67" s="168">
        <f t="shared" si="9"/>
        <v>0</v>
      </c>
    </row>
    <row r="68" spans="1:19" x14ac:dyDescent="0.3">
      <c r="A68" s="288"/>
      <c r="B68" s="289"/>
      <c r="C68" s="291"/>
      <c r="D68" s="193" t="s">
        <v>40</v>
      </c>
      <c r="E68" s="181">
        <v>0</v>
      </c>
      <c r="F68" s="181">
        <v>0</v>
      </c>
      <c r="G68" s="181">
        <v>0</v>
      </c>
      <c r="H68" s="182">
        <v>0</v>
      </c>
      <c r="I68" s="182">
        <v>0</v>
      </c>
      <c r="J68" s="182">
        <v>0</v>
      </c>
      <c r="K68" s="182">
        <v>0</v>
      </c>
      <c r="L68" s="182">
        <v>730.65</v>
      </c>
      <c r="M68" s="182">
        <v>2001.297</v>
      </c>
      <c r="N68" s="182">
        <v>2647.1498299999998</v>
      </c>
      <c r="O68" s="182">
        <v>0</v>
      </c>
      <c r="P68" s="182">
        <v>0</v>
      </c>
      <c r="Q68" s="207">
        <f t="shared" si="7"/>
        <v>2647.1498299999998</v>
      </c>
      <c r="S68" s="168">
        <f t="shared" si="9"/>
        <v>5379.0968300000004</v>
      </c>
    </row>
    <row r="69" spans="1:19" ht="32.25" x14ac:dyDescent="0.3">
      <c r="A69" s="288"/>
      <c r="B69" s="289"/>
      <c r="C69" s="291"/>
      <c r="D69" s="209" t="s">
        <v>76</v>
      </c>
      <c r="E69" s="184"/>
      <c r="F69" s="184"/>
      <c r="G69" s="184"/>
      <c r="H69" s="182"/>
      <c r="I69" s="182"/>
      <c r="J69" s="182"/>
      <c r="K69" s="182"/>
      <c r="L69" s="182"/>
      <c r="M69" s="182"/>
      <c r="N69" s="182"/>
      <c r="O69" s="182"/>
      <c r="P69" s="182"/>
      <c r="Q69" s="207">
        <f t="shared" si="7"/>
        <v>0</v>
      </c>
      <c r="S69" s="168">
        <f t="shared" si="9"/>
        <v>0</v>
      </c>
    </row>
    <row r="70" spans="1:19" x14ac:dyDescent="0.3">
      <c r="A70" s="288"/>
      <c r="B70" s="289"/>
      <c r="C70" s="292"/>
      <c r="D70" s="193" t="s">
        <v>22</v>
      </c>
      <c r="E70" s="181"/>
      <c r="F70" s="181"/>
      <c r="G70" s="181"/>
      <c r="H70" s="182"/>
      <c r="I70" s="182"/>
      <c r="J70" s="182"/>
      <c r="K70" s="182"/>
      <c r="L70" s="182"/>
      <c r="M70" s="182"/>
      <c r="N70" s="182"/>
      <c r="O70" s="182"/>
      <c r="P70" s="182"/>
      <c r="Q70" s="207">
        <f t="shared" si="7"/>
        <v>0</v>
      </c>
      <c r="S70" s="168">
        <f t="shared" si="9"/>
        <v>0</v>
      </c>
    </row>
  </sheetData>
  <mergeCells count="35">
    <mergeCell ref="A50:A56"/>
    <mergeCell ref="B50:B56"/>
    <mergeCell ref="C50:C56"/>
    <mergeCell ref="A43:A49"/>
    <mergeCell ref="B43:B49"/>
    <mergeCell ref="C43:C49"/>
    <mergeCell ref="C36:C42"/>
    <mergeCell ref="B36:B42"/>
    <mergeCell ref="Q12:Q13"/>
    <mergeCell ref="A15:A21"/>
    <mergeCell ref="B15:B21"/>
    <mergeCell ref="C15:C21"/>
    <mergeCell ref="A29:A35"/>
    <mergeCell ref="C29:C35"/>
    <mergeCell ref="B29:B35"/>
    <mergeCell ref="D12:D13"/>
    <mergeCell ref="A36:A42"/>
    <mergeCell ref="O2:Q2"/>
    <mergeCell ref="A9:Q9"/>
    <mergeCell ref="B22:B28"/>
    <mergeCell ref="C22:C28"/>
    <mergeCell ref="A12:A13"/>
    <mergeCell ref="B12:B13"/>
    <mergeCell ref="C12:C13"/>
    <mergeCell ref="A5:Q5"/>
    <mergeCell ref="A6:Q6"/>
    <mergeCell ref="A7:Q7"/>
    <mergeCell ref="A8:Q8"/>
    <mergeCell ref="A10:Q10"/>
    <mergeCell ref="A64:A70"/>
    <mergeCell ref="B64:B70"/>
    <mergeCell ref="C64:C70"/>
    <mergeCell ref="A57:A63"/>
    <mergeCell ref="B57:B63"/>
    <mergeCell ref="C57:C63"/>
  </mergeCells>
  <pageMargins left="0.78740157480314965" right="0.78740157480314965" top="1.1811023622047245" bottom="0.39370078740157483" header="0.31496062992125984" footer="0.31496062992125984"/>
  <pageSetup paperSize="9" scale="57" fitToHeight="2" orientation="landscape" r:id="rId1"/>
  <rowBreaks count="1" manualBreakCount="1">
    <brk id="49" max="16" man="1"/>
  </rowBreaks>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I29"/>
  <sheetViews>
    <sheetView view="pageBreakPreview" zoomScaleNormal="70" zoomScaleSheetLayoutView="100" workbookViewId="0">
      <selection activeCell="L11" sqref="L11"/>
    </sheetView>
  </sheetViews>
  <sheetFormatPr defaultRowHeight="15.75" x14ac:dyDescent="0.25"/>
  <cols>
    <col min="1" max="1" width="5.375" style="17" customWidth="1"/>
    <col min="2" max="2" width="40" style="18" customWidth="1"/>
    <col min="3" max="3" width="11.5" style="17" customWidth="1"/>
    <col min="4" max="4" width="14.875" style="18" customWidth="1"/>
    <col min="5" max="5" width="12" style="18" customWidth="1"/>
    <col min="6" max="6" width="14.25" style="18" customWidth="1"/>
    <col min="7" max="7" width="13.125" style="18" customWidth="1"/>
    <col min="8" max="8" width="13.75" style="18" customWidth="1"/>
    <col min="9" max="9" width="9" style="18" customWidth="1"/>
    <col min="10" max="16384" width="9" style="18"/>
  </cols>
  <sheetData>
    <row r="1" spans="1:9" ht="69.75" customHeight="1" x14ac:dyDescent="0.25">
      <c r="F1" s="220" t="s">
        <v>181</v>
      </c>
      <c r="G1" s="220"/>
      <c r="H1" s="220"/>
    </row>
    <row r="2" spans="1:9" ht="18.75" x14ac:dyDescent="0.25">
      <c r="A2" s="222" t="s">
        <v>1</v>
      </c>
      <c r="B2" s="222"/>
      <c r="C2" s="222"/>
      <c r="D2" s="222"/>
      <c r="E2" s="222"/>
      <c r="F2" s="222"/>
      <c r="G2" s="222"/>
      <c r="H2" s="102"/>
    </row>
    <row r="3" spans="1:9" ht="18.75" x14ac:dyDescent="0.25">
      <c r="A3" s="234" t="s">
        <v>73</v>
      </c>
      <c r="B3" s="222"/>
      <c r="C3" s="222"/>
      <c r="D3" s="222"/>
      <c r="E3" s="222"/>
      <c r="F3" s="222"/>
      <c r="G3" s="222"/>
      <c r="H3" s="102"/>
    </row>
    <row r="4" spans="1:9" ht="36" customHeight="1" x14ac:dyDescent="0.25">
      <c r="A4" s="234" t="s">
        <v>182</v>
      </c>
      <c r="B4" s="222"/>
      <c r="C4" s="222"/>
      <c r="D4" s="222"/>
      <c r="E4" s="222"/>
      <c r="F4" s="222"/>
      <c r="G4" s="222"/>
      <c r="H4" s="102"/>
    </row>
    <row r="5" spans="1:9" ht="18.75" x14ac:dyDescent="0.25">
      <c r="A5" s="19"/>
    </row>
    <row r="6" spans="1:9" ht="15.75" customHeight="1" x14ac:dyDescent="0.25">
      <c r="A6" s="221" t="s">
        <v>19</v>
      </c>
      <c r="B6" s="221" t="s">
        <v>46</v>
      </c>
      <c r="C6" s="221" t="s">
        <v>2</v>
      </c>
      <c r="D6" s="221" t="s">
        <v>47</v>
      </c>
      <c r="E6" s="221" t="s">
        <v>48</v>
      </c>
      <c r="F6" s="221"/>
      <c r="G6" s="221"/>
      <c r="H6" s="221"/>
      <c r="I6" s="112"/>
    </row>
    <row r="7" spans="1:9" x14ac:dyDescent="0.25">
      <c r="A7" s="221"/>
      <c r="B7" s="221"/>
      <c r="C7" s="221"/>
      <c r="D7" s="221"/>
      <c r="E7" s="153" t="s">
        <v>231</v>
      </c>
      <c r="F7" s="153" t="s">
        <v>238</v>
      </c>
      <c r="G7" s="153" t="s">
        <v>239</v>
      </c>
      <c r="H7" s="153" t="s">
        <v>59</v>
      </c>
    </row>
    <row r="8" spans="1:9" x14ac:dyDescent="0.25">
      <c r="A8" s="2">
        <v>1</v>
      </c>
      <c r="B8" s="2">
        <v>2</v>
      </c>
      <c r="C8" s="2">
        <v>3</v>
      </c>
      <c r="D8" s="2">
        <v>4</v>
      </c>
      <c r="E8" s="2">
        <v>6</v>
      </c>
      <c r="F8" s="2">
        <v>7</v>
      </c>
      <c r="G8" s="2">
        <v>8</v>
      </c>
      <c r="H8" s="101">
        <v>9</v>
      </c>
    </row>
    <row r="9" spans="1:9" ht="33.75" customHeight="1" x14ac:dyDescent="0.25">
      <c r="A9" s="235" t="str">
        <f>'пр 2 к ПП1'!A10:L10</f>
        <v>Цель. Совершенствование системы комплексного благоустройства в населенных пунктах, расположенных на межселенной территории Туруханского района.</v>
      </c>
      <c r="B9" s="236"/>
      <c r="C9" s="236"/>
      <c r="D9" s="236"/>
      <c r="E9" s="236"/>
      <c r="F9" s="236"/>
      <c r="G9" s="236"/>
      <c r="H9" s="237"/>
    </row>
    <row r="10" spans="1:9" ht="33" customHeight="1" x14ac:dyDescent="0.25">
      <c r="A10" s="235" t="str">
        <f>'пр 2 к ПП1'!A11:L11</f>
        <v>Задача.Повышение уровня и качества жизни сельского населения путем создания комфортных условий жизнедеятельности в 12 населенных пунктах, расположенных на межселенной территории Туруханского района.</v>
      </c>
      <c r="B10" s="236"/>
      <c r="C10" s="236"/>
      <c r="D10" s="236"/>
      <c r="E10" s="236"/>
      <c r="F10" s="236"/>
      <c r="G10" s="236"/>
      <c r="H10" s="237"/>
    </row>
    <row r="11" spans="1:9" ht="69" customHeight="1" x14ac:dyDescent="0.25">
      <c r="A11" s="2" t="s">
        <v>3</v>
      </c>
      <c r="B11" s="176" t="s">
        <v>88</v>
      </c>
      <c r="C11" s="2" t="s">
        <v>87</v>
      </c>
      <c r="D11" s="2" t="s">
        <v>141</v>
      </c>
      <c r="E11" s="170">
        <v>2</v>
      </c>
      <c r="F11" s="170">
        <v>2</v>
      </c>
      <c r="G11" s="170">
        <v>2</v>
      </c>
      <c r="H11" s="170">
        <v>2</v>
      </c>
    </row>
    <row r="12" spans="1:9" ht="60.75" customHeight="1" x14ac:dyDescent="0.25">
      <c r="A12" s="2" t="s">
        <v>64</v>
      </c>
      <c r="B12" s="38" t="s">
        <v>90</v>
      </c>
      <c r="C12" s="2" t="s">
        <v>140</v>
      </c>
      <c r="D12" s="2" t="s">
        <v>159</v>
      </c>
      <c r="E12" s="122" t="s">
        <v>227</v>
      </c>
      <c r="F12" s="122" t="s">
        <v>227</v>
      </c>
      <c r="G12" s="122" t="s">
        <v>227</v>
      </c>
      <c r="H12" s="122" t="s">
        <v>227</v>
      </c>
    </row>
    <row r="13" spans="1:9" ht="46.5" customHeight="1" x14ac:dyDescent="0.25">
      <c r="A13" s="2" t="s">
        <v>66</v>
      </c>
      <c r="B13" s="139" t="s">
        <v>91</v>
      </c>
      <c r="C13" s="2" t="s">
        <v>234</v>
      </c>
      <c r="D13" s="2" t="s">
        <v>159</v>
      </c>
      <c r="E13" s="122" t="s">
        <v>227</v>
      </c>
      <c r="F13" s="122" t="s">
        <v>227</v>
      </c>
      <c r="G13" s="122" t="s">
        <v>227</v>
      </c>
      <c r="H13" s="122" t="s">
        <v>227</v>
      </c>
    </row>
    <row r="14" spans="1:9" ht="45.75" customHeight="1" x14ac:dyDescent="0.25">
      <c r="A14" s="39" t="s">
        <v>67</v>
      </c>
      <c r="B14" s="38" t="s">
        <v>92</v>
      </c>
      <c r="C14" s="40" t="s">
        <v>99</v>
      </c>
      <c r="D14" s="2" t="s">
        <v>159</v>
      </c>
      <c r="E14" s="171">
        <v>5</v>
      </c>
      <c r="F14" s="171">
        <v>5</v>
      </c>
      <c r="G14" s="171">
        <v>5</v>
      </c>
      <c r="H14" s="171">
        <v>5</v>
      </c>
    </row>
    <row r="15" spans="1:9" ht="18.75" x14ac:dyDescent="0.25">
      <c r="A15" s="19"/>
    </row>
    <row r="16" spans="1:9" ht="18.75" x14ac:dyDescent="0.25">
      <c r="A16" s="19"/>
    </row>
    <row r="19" spans="1:8" x14ac:dyDescent="0.25">
      <c r="A19" s="233" t="s">
        <v>210</v>
      </c>
      <c r="B19" s="233"/>
      <c r="C19" s="233"/>
      <c r="D19" s="233"/>
      <c r="E19" s="233"/>
      <c r="F19" s="233"/>
    </row>
    <row r="20" spans="1:8" x14ac:dyDescent="0.25">
      <c r="A20" s="233"/>
      <c r="B20" s="233"/>
      <c r="C20" s="233"/>
      <c r="D20" s="233"/>
      <c r="E20" s="233"/>
      <c r="F20" s="233"/>
    </row>
    <row r="21" spans="1:8" x14ac:dyDescent="0.25">
      <c r="A21" s="233"/>
      <c r="B21" s="233"/>
      <c r="C21" s="233"/>
      <c r="D21" s="233"/>
      <c r="E21" s="233"/>
      <c r="F21" s="233"/>
      <c r="G21" s="111"/>
      <c r="H21" s="111"/>
    </row>
    <row r="22" spans="1:8" x14ac:dyDescent="0.25">
      <c r="A22" s="233"/>
      <c r="B22" s="233"/>
      <c r="C22" s="233"/>
      <c r="D22" s="233"/>
      <c r="E22" s="233"/>
      <c r="F22" s="233"/>
    </row>
    <row r="23" spans="1:8" x14ac:dyDescent="0.25">
      <c r="A23" s="233"/>
      <c r="B23" s="233"/>
      <c r="C23" s="233"/>
      <c r="D23" s="233"/>
      <c r="E23" s="233"/>
      <c r="F23" s="233"/>
    </row>
    <row r="24" spans="1:8" x14ac:dyDescent="0.25">
      <c r="A24" s="233"/>
      <c r="B24" s="233"/>
      <c r="C24" s="233"/>
      <c r="D24" s="233"/>
      <c r="E24" s="233"/>
      <c r="F24" s="233"/>
    </row>
    <row r="25" spans="1:8" x14ac:dyDescent="0.25">
      <c r="A25" s="233"/>
      <c r="B25" s="233"/>
      <c r="C25" s="233"/>
      <c r="D25" s="233"/>
      <c r="E25" s="233"/>
      <c r="F25" s="233"/>
    </row>
    <row r="26" spans="1:8" x14ac:dyDescent="0.25">
      <c r="A26" s="233"/>
      <c r="B26" s="233"/>
      <c r="C26" s="233"/>
      <c r="D26" s="233"/>
      <c r="E26" s="233"/>
      <c r="F26" s="233"/>
    </row>
    <row r="27" spans="1:8" x14ac:dyDescent="0.25">
      <c r="A27" s="233"/>
      <c r="B27" s="233"/>
      <c r="C27" s="233"/>
      <c r="D27" s="233"/>
      <c r="E27" s="233"/>
      <c r="F27" s="233"/>
    </row>
    <row r="28" spans="1:8" x14ac:dyDescent="0.25">
      <c r="A28" s="233"/>
      <c r="B28" s="233"/>
      <c r="C28" s="233"/>
      <c r="D28" s="233"/>
      <c r="E28" s="233"/>
      <c r="F28" s="233"/>
    </row>
    <row r="29" spans="1:8" x14ac:dyDescent="0.25">
      <c r="A29" s="233"/>
      <c r="B29" s="233"/>
      <c r="C29" s="233"/>
      <c r="D29" s="233"/>
      <c r="E29" s="233"/>
      <c r="F29" s="233"/>
    </row>
  </sheetData>
  <mergeCells count="12">
    <mergeCell ref="F1:H1"/>
    <mergeCell ref="E6:H6"/>
    <mergeCell ref="A19:F29"/>
    <mergeCell ref="A2:G2"/>
    <mergeCell ref="A3:G3"/>
    <mergeCell ref="A6:A7"/>
    <mergeCell ref="B6:B7"/>
    <mergeCell ref="C6:C7"/>
    <mergeCell ref="D6:D7"/>
    <mergeCell ref="A4:G4"/>
    <mergeCell ref="A9:H9"/>
    <mergeCell ref="A10:H10"/>
  </mergeCells>
  <pageMargins left="0.78740157480314965" right="0.39370078740157483" top="1.1811023622047245" bottom="0.39370078740157483" header="0.31496062992125984" footer="0.31496062992125984"/>
  <pageSetup paperSize="9" scale="9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28"/>
  <sheetViews>
    <sheetView view="pageBreakPreview" topLeftCell="A7" zoomScale="85" zoomScaleNormal="70" zoomScaleSheetLayoutView="85" workbookViewId="0">
      <selection activeCell="J15" sqref="J15"/>
    </sheetView>
  </sheetViews>
  <sheetFormatPr defaultRowHeight="18.75" x14ac:dyDescent="0.25"/>
  <cols>
    <col min="1" max="1" width="4.75" style="19" customWidth="1"/>
    <col min="2" max="2" width="30.125" style="57" customWidth="1"/>
    <col min="3" max="3" width="24.5" style="57" customWidth="1"/>
    <col min="4" max="5" width="7.375" style="57" customWidth="1"/>
    <col min="6" max="6" width="14.5" style="57" customWidth="1"/>
    <col min="7" max="7" width="5.75" style="57" customWidth="1"/>
    <col min="8" max="10" width="12" style="57" customWidth="1"/>
    <col min="11" max="11" width="15.875" style="57" customWidth="1"/>
    <col min="12" max="12" width="42.375" style="57" customWidth="1"/>
    <col min="13" max="16384" width="9" style="57"/>
  </cols>
  <sheetData>
    <row r="1" spans="1:12" ht="63.75" customHeight="1" x14ac:dyDescent="0.25">
      <c r="K1" s="220" t="s">
        <v>116</v>
      </c>
      <c r="L1" s="220"/>
    </row>
    <row r="4" spans="1:12" x14ac:dyDescent="0.25">
      <c r="A4" s="222" t="s">
        <v>1</v>
      </c>
      <c r="B4" s="222"/>
      <c r="C4" s="222"/>
      <c r="D4" s="222"/>
      <c r="E4" s="222"/>
      <c r="F4" s="222"/>
      <c r="G4" s="222"/>
      <c r="H4" s="222"/>
      <c r="I4" s="222"/>
      <c r="J4" s="222"/>
      <c r="K4" s="222"/>
      <c r="L4" s="222"/>
    </row>
    <row r="5" spans="1:12" x14ac:dyDescent="0.25">
      <c r="A5" s="222" t="s">
        <v>115</v>
      </c>
      <c r="B5" s="222"/>
      <c r="C5" s="222"/>
      <c r="D5" s="222"/>
      <c r="E5" s="222"/>
      <c r="F5" s="222"/>
      <c r="G5" s="222"/>
      <c r="H5" s="222"/>
      <c r="I5" s="222"/>
      <c r="J5" s="222"/>
      <c r="K5" s="222"/>
      <c r="L5" s="222"/>
    </row>
    <row r="7" spans="1:12" ht="18.75" customHeight="1" x14ac:dyDescent="0.25">
      <c r="A7" s="221" t="s">
        <v>19</v>
      </c>
      <c r="B7" s="221" t="s">
        <v>49</v>
      </c>
      <c r="C7" s="221" t="s">
        <v>26</v>
      </c>
      <c r="D7" s="221" t="s">
        <v>24</v>
      </c>
      <c r="E7" s="221"/>
      <c r="F7" s="221"/>
      <c r="G7" s="221"/>
      <c r="H7" s="242"/>
      <c r="I7" s="242"/>
      <c r="J7" s="242"/>
      <c r="K7" s="243"/>
      <c r="L7" s="221" t="s">
        <v>51</v>
      </c>
    </row>
    <row r="8" spans="1:12" ht="117.75" customHeight="1" x14ac:dyDescent="0.25">
      <c r="A8" s="221"/>
      <c r="B8" s="221"/>
      <c r="C8" s="221"/>
      <c r="D8" s="2" t="s">
        <v>26</v>
      </c>
      <c r="E8" s="2" t="s">
        <v>27</v>
      </c>
      <c r="F8" s="2" t="s">
        <v>28</v>
      </c>
      <c r="G8" s="2" t="s">
        <v>29</v>
      </c>
      <c r="H8" s="147">
        <v>2023</v>
      </c>
      <c r="I8" s="147">
        <v>2024</v>
      </c>
      <c r="J8" s="147">
        <v>2025</v>
      </c>
      <c r="K8" s="2" t="s">
        <v>52</v>
      </c>
      <c r="L8" s="221"/>
    </row>
    <row r="9" spans="1:12" x14ac:dyDescent="0.25">
      <c r="A9" s="2">
        <v>1</v>
      </c>
      <c r="B9" s="2">
        <v>2</v>
      </c>
      <c r="C9" s="2">
        <v>3</v>
      </c>
      <c r="D9" s="2">
        <v>4</v>
      </c>
      <c r="E9" s="2">
        <v>5</v>
      </c>
      <c r="F9" s="2">
        <v>6</v>
      </c>
      <c r="G9" s="2">
        <v>7</v>
      </c>
      <c r="H9" s="134">
        <v>9</v>
      </c>
      <c r="I9" s="134">
        <v>10</v>
      </c>
      <c r="J9" s="134">
        <v>11</v>
      </c>
      <c r="K9" s="134">
        <v>12</v>
      </c>
      <c r="L9" s="134">
        <v>13</v>
      </c>
    </row>
    <row r="10" spans="1:12" s="58" customFormat="1" x14ac:dyDescent="0.25">
      <c r="A10" s="238" t="s">
        <v>120</v>
      </c>
      <c r="B10" s="239"/>
      <c r="C10" s="239"/>
      <c r="D10" s="239"/>
      <c r="E10" s="239"/>
      <c r="F10" s="239"/>
      <c r="G10" s="239"/>
      <c r="H10" s="239"/>
      <c r="I10" s="239"/>
      <c r="J10" s="239"/>
      <c r="K10" s="239"/>
      <c r="L10" s="241"/>
    </row>
    <row r="11" spans="1:12" s="58" customFormat="1" ht="35.25" customHeight="1" x14ac:dyDescent="0.25">
      <c r="A11" s="238" t="s">
        <v>224</v>
      </c>
      <c r="B11" s="239"/>
      <c r="C11" s="239"/>
      <c r="D11" s="239"/>
      <c r="E11" s="239"/>
      <c r="F11" s="239"/>
      <c r="G11" s="239"/>
      <c r="H11" s="240"/>
      <c r="I11" s="240"/>
      <c r="J11" s="240"/>
      <c r="K11" s="239"/>
      <c r="L11" s="241"/>
    </row>
    <row r="12" spans="1:12" ht="63" x14ac:dyDescent="0.25">
      <c r="A12" s="20" t="s">
        <v>3</v>
      </c>
      <c r="B12" s="172" t="s">
        <v>117</v>
      </c>
      <c r="C12" s="9" t="s">
        <v>72</v>
      </c>
      <c r="D12" s="2">
        <v>242</v>
      </c>
      <c r="E12" s="59" t="s">
        <v>119</v>
      </c>
      <c r="F12" s="2">
        <v>1110081620</v>
      </c>
      <c r="G12" s="52">
        <v>247</v>
      </c>
      <c r="H12" s="132">
        <v>6763.4110000000001</v>
      </c>
      <c r="I12" s="132">
        <v>6659.5129999999999</v>
      </c>
      <c r="J12" s="132">
        <v>6659.5129999999999</v>
      </c>
      <c r="K12" s="130">
        <f t="shared" ref="K12:K17" si="0">SUM(H12:J12)</f>
        <v>20082.436999999998</v>
      </c>
      <c r="L12" s="1" t="s">
        <v>135</v>
      </c>
    </row>
    <row r="13" spans="1:12" ht="53.25" customHeight="1" x14ac:dyDescent="0.25">
      <c r="A13" s="20" t="s">
        <v>64</v>
      </c>
      <c r="B13" s="173" t="s">
        <v>90</v>
      </c>
      <c r="C13" s="9" t="s">
        <v>72</v>
      </c>
      <c r="D13" s="2">
        <v>242</v>
      </c>
      <c r="E13" s="59" t="s">
        <v>119</v>
      </c>
      <c r="F13" s="2">
        <v>1110081630</v>
      </c>
      <c r="G13" s="2">
        <v>244</v>
      </c>
      <c r="H13" s="131">
        <v>0</v>
      </c>
      <c r="I13" s="131">
        <v>0</v>
      </c>
      <c r="J13" s="131">
        <v>0</v>
      </c>
      <c r="K13" s="130">
        <f t="shared" si="0"/>
        <v>0</v>
      </c>
      <c r="L13" s="1" t="s">
        <v>164</v>
      </c>
    </row>
    <row r="14" spans="1:12" ht="54.75" customHeight="1" x14ac:dyDescent="0.25">
      <c r="A14" s="20" t="s">
        <v>66</v>
      </c>
      <c r="B14" s="172" t="s">
        <v>91</v>
      </c>
      <c r="C14" s="9" t="s">
        <v>72</v>
      </c>
      <c r="D14" s="2">
        <v>242</v>
      </c>
      <c r="E14" s="59" t="s">
        <v>119</v>
      </c>
      <c r="F14" s="2">
        <v>1110081640</v>
      </c>
      <c r="G14" s="2">
        <v>244</v>
      </c>
      <c r="H14" s="60">
        <v>0</v>
      </c>
      <c r="I14" s="60">
        <v>0</v>
      </c>
      <c r="J14" s="60">
        <v>0</v>
      </c>
      <c r="K14" s="130">
        <f t="shared" si="0"/>
        <v>0</v>
      </c>
      <c r="L14" s="1" t="s">
        <v>136</v>
      </c>
    </row>
    <row r="15" spans="1:12" ht="180.75" customHeight="1" x14ac:dyDescent="0.25">
      <c r="A15" s="20" t="s">
        <v>67</v>
      </c>
      <c r="B15" s="172" t="s">
        <v>118</v>
      </c>
      <c r="C15" s="9" t="s">
        <v>72</v>
      </c>
      <c r="D15" s="2">
        <v>242</v>
      </c>
      <c r="E15" s="59" t="s">
        <v>119</v>
      </c>
      <c r="F15" s="2">
        <v>1110081650</v>
      </c>
      <c r="G15" s="2">
        <v>244</v>
      </c>
      <c r="H15" s="60">
        <v>64629.188000000002</v>
      </c>
      <c r="I15" s="60">
        <v>10049.744000000001</v>
      </c>
      <c r="J15" s="60">
        <v>10049.744000000001</v>
      </c>
      <c r="K15" s="130">
        <f t="shared" si="0"/>
        <v>84728.676000000007</v>
      </c>
      <c r="L15" s="1" t="s">
        <v>256</v>
      </c>
    </row>
    <row r="16" spans="1:12" ht="114.75" customHeight="1" x14ac:dyDescent="0.25">
      <c r="A16" s="59" t="s">
        <v>289</v>
      </c>
      <c r="B16" s="172" t="s">
        <v>118</v>
      </c>
      <c r="C16" s="212" t="s">
        <v>72</v>
      </c>
      <c r="D16" s="213">
        <v>242</v>
      </c>
      <c r="E16" s="59" t="s">
        <v>119</v>
      </c>
      <c r="F16" s="213">
        <v>1110081650</v>
      </c>
      <c r="G16" s="213">
        <v>245</v>
      </c>
      <c r="H16" s="60">
        <v>0</v>
      </c>
      <c r="I16" s="60">
        <v>0</v>
      </c>
      <c r="J16" s="60">
        <v>0</v>
      </c>
      <c r="K16" s="130">
        <f t="shared" si="0"/>
        <v>0</v>
      </c>
      <c r="L16" s="214" t="s">
        <v>290</v>
      </c>
    </row>
    <row r="17" spans="1:12" s="64" customFormat="1" x14ac:dyDescent="0.25">
      <c r="A17" s="61"/>
      <c r="B17" s="9" t="s">
        <v>82</v>
      </c>
      <c r="C17" s="61" t="s">
        <v>31</v>
      </c>
      <c r="D17" s="61" t="s">
        <v>31</v>
      </c>
      <c r="E17" s="61" t="s">
        <v>31</v>
      </c>
      <c r="F17" s="61" t="s">
        <v>31</v>
      </c>
      <c r="G17" s="62" t="s">
        <v>31</v>
      </c>
      <c r="H17" s="63">
        <f>SUM(H12:H16)</f>
        <v>71392.599000000002</v>
      </c>
      <c r="I17" s="63">
        <f>SUM(I12:I16)</f>
        <v>16709.257000000001</v>
      </c>
      <c r="J17" s="63">
        <f>SUM(J12:J16)</f>
        <v>16709.257000000001</v>
      </c>
      <c r="K17" s="140">
        <f t="shared" si="0"/>
        <v>104811.113</v>
      </c>
      <c r="L17" s="62"/>
    </row>
    <row r="21" spans="1:12" x14ac:dyDescent="0.25">
      <c r="H21" s="65"/>
      <c r="I21" s="65"/>
      <c r="J21" s="65"/>
      <c r="K21" s="65"/>
    </row>
    <row r="22" spans="1:12" x14ac:dyDescent="0.25">
      <c r="H22" s="65"/>
      <c r="I22" s="65"/>
      <c r="J22" s="65"/>
      <c r="K22" s="65"/>
    </row>
    <row r="23" spans="1:12" x14ac:dyDescent="0.25">
      <c r="H23" s="65"/>
      <c r="I23" s="65"/>
      <c r="J23" s="65"/>
      <c r="K23" s="65"/>
    </row>
    <row r="24" spans="1:12" x14ac:dyDescent="0.25">
      <c r="H24" s="65"/>
      <c r="I24" s="65"/>
      <c r="J24" s="65"/>
      <c r="K24" s="65"/>
    </row>
    <row r="25" spans="1:12" x14ac:dyDescent="0.25">
      <c r="H25" s="66"/>
      <c r="I25" s="66"/>
      <c r="J25" s="66"/>
      <c r="K25" s="66"/>
    </row>
    <row r="26" spans="1:12" x14ac:dyDescent="0.25">
      <c r="H26" s="65"/>
      <c r="I26" s="65"/>
      <c r="J26" s="65"/>
      <c r="K26" s="65"/>
    </row>
    <row r="27" spans="1:12" x14ac:dyDescent="0.25">
      <c r="H27" s="65"/>
      <c r="I27" s="65"/>
      <c r="J27" s="65"/>
      <c r="K27" s="65"/>
    </row>
    <row r="28" spans="1:12" x14ac:dyDescent="0.25">
      <c r="H28" s="65"/>
      <c r="I28" s="65"/>
      <c r="J28" s="65"/>
      <c r="K28" s="65"/>
    </row>
  </sheetData>
  <autoFilter ref="A7:L15">
    <filterColumn colId="3" showButton="0"/>
    <filterColumn colId="4" showButton="0"/>
    <filterColumn colId="5" showButton="0"/>
    <filterColumn colId="7" showButton="0"/>
    <filterColumn colId="8" showButton="0"/>
    <filterColumn colId="9" showButton="0"/>
  </autoFilter>
  <mergeCells count="11">
    <mergeCell ref="A11:L11"/>
    <mergeCell ref="A10:L10"/>
    <mergeCell ref="K1:L1"/>
    <mergeCell ref="A4:L4"/>
    <mergeCell ref="A5:L5"/>
    <mergeCell ref="A7:A8"/>
    <mergeCell ref="B7:B8"/>
    <mergeCell ref="C7:C8"/>
    <mergeCell ref="D7:G7"/>
    <mergeCell ref="H7:K7"/>
    <mergeCell ref="L7:L8"/>
  </mergeCells>
  <pageMargins left="0.78740157480314965" right="0.78740157480314965" top="1.1811023622047245" bottom="0.39370078740157483" header="0.31496062992125984" footer="0.31496062992125984"/>
  <pageSetup paperSize="9" scale="6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H18"/>
  <sheetViews>
    <sheetView view="pageBreakPreview" zoomScaleNormal="100" zoomScaleSheetLayoutView="100" workbookViewId="0">
      <selection activeCell="K12" sqref="K12"/>
    </sheetView>
  </sheetViews>
  <sheetFormatPr defaultRowHeight="15.75" x14ac:dyDescent="0.25"/>
  <cols>
    <col min="1" max="1" width="5.375" style="17" customWidth="1"/>
    <col min="2" max="2" width="42.125" style="18" customWidth="1"/>
    <col min="3" max="3" width="11.5" style="17" customWidth="1"/>
    <col min="4" max="4" width="14.875" style="18" customWidth="1"/>
    <col min="5" max="5" width="13.625" style="18" customWidth="1"/>
    <col min="6" max="8" width="12" style="18" customWidth="1"/>
    <col min="9" max="16384" width="9" style="18"/>
  </cols>
  <sheetData>
    <row r="1" spans="1:8" ht="64.5" customHeight="1" x14ac:dyDescent="0.25">
      <c r="E1" s="220" t="s">
        <v>183</v>
      </c>
      <c r="F1" s="220"/>
      <c r="G1" s="220"/>
      <c r="H1" s="220"/>
    </row>
    <row r="2" spans="1:8" ht="18.75" x14ac:dyDescent="0.25">
      <c r="A2" s="19"/>
    </row>
    <row r="3" spans="1:8" ht="18.75" x14ac:dyDescent="0.25">
      <c r="A3" s="19"/>
    </row>
    <row r="4" spans="1:8" ht="18.75" x14ac:dyDescent="0.25">
      <c r="A4" s="222" t="s">
        <v>1</v>
      </c>
      <c r="B4" s="222"/>
      <c r="C4" s="222"/>
      <c r="D4" s="222"/>
      <c r="E4" s="222"/>
      <c r="F4" s="222"/>
      <c r="G4" s="222"/>
      <c r="H4" s="222"/>
    </row>
    <row r="5" spans="1:8" ht="48" customHeight="1" x14ac:dyDescent="0.25">
      <c r="A5" s="234" t="s">
        <v>184</v>
      </c>
      <c r="B5" s="222"/>
      <c r="C5" s="222"/>
      <c r="D5" s="222"/>
      <c r="E5" s="222"/>
      <c r="F5" s="222"/>
      <c r="G5" s="222"/>
      <c r="H5" s="222"/>
    </row>
    <row r="6" spans="1:8" ht="18.75" x14ac:dyDescent="0.25">
      <c r="A6" s="19"/>
    </row>
    <row r="7" spans="1:8" x14ac:dyDescent="0.25">
      <c r="A7" s="221" t="s">
        <v>19</v>
      </c>
      <c r="B7" s="221" t="s">
        <v>46</v>
      </c>
      <c r="C7" s="221" t="s">
        <v>2</v>
      </c>
      <c r="D7" s="221" t="s">
        <v>47</v>
      </c>
      <c r="E7" s="221" t="s">
        <v>48</v>
      </c>
      <c r="F7" s="221"/>
      <c r="G7" s="221"/>
      <c r="H7" s="221"/>
    </row>
    <row r="8" spans="1:8" x14ac:dyDescent="0.25">
      <c r="A8" s="221"/>
      <c r="B8" s="221"/>
      <c r="C8" s="221"/>
      <c r="D8" s="221"/>
      <c r="E8" s="155" t="s">
        <v>231</v>
      </c>
      <c r="F8" s="155" t="s">
        <v>238</v>
      </c>
      <c r="G8" s="155" t="s">
        <v>239</v>
      </c>
      <c r="H8" s="155" t="s">
        <v>59</v>
      </c>
    </row>
    <row r="9" spans="1:8" x14ac:dyDescent="0.25">
      <c r="A9" s="2">
        <v>1</v>
      </c>
      <c r="B9" s="2">
        <v>2</v>
      </c>
      <c r="C9" s="2">
        <v>3</v>
      </c>
      <c r="D9" s="2">
        <v>4</v>
      </c>
      <c r="E9" s="2">
        <v>5</v>
      </c>
      <c r="F9" s="2">
        <v>6</v>
      </c>
      <c r="G9" s="2">
        <v>7</v>
      </c>
      <c r="H9" s="2">
        <v>8</v>
      </c>
    </row>
    <row r="10" spans="1:8" x14ac:dyDescent="0.25">
      <c r="A10" s="235" t="str">
        <f>'пр 2 к ПП2'!A10:L10</f>
        <v>Цель. Создание временной занятости, имеющей социально-значимую направленность, организуемую в качестве дополнительной социальной поддержки безработных граждан, в том числе граждан, испытывающих трудности в поиске работы;</v>
      </c>
      <c r="B10" s="236"/>
      <c r="C10" s="236"/>
      <c r="D10" s="236"/>
      <c r="E10" s="236"/>
      <c r="F10" s="236"/>
      <c r="G10" s="236"/>
      <c r="H10" s="237"/>
    </row>
    <row r="11" spans="1:8" ht="33.75" customHeight="1" x14ac:dyDescent="0.25">
      <c r="A11" s="235" t="str">
        <f>'пр 2 к ПП2'!A11:L11</f>
        <v>Задача 1. Осуществление мероприятий, направленных на содействие занятости безработных граждан, предоставление им возможности получать гарантированный заработок, сохранить мотивацию к труду;</v>
      </c>
      <c r="B11" s="236"/>
      <c r="C11" s="236"/>
      <c r="D11" s="236"/>
      <c r="E11" s="236"/>
      <c r="F11" s="236"/>
      <c r="G11" s="236"/>
      <c r="H11" s="237"/>
    </row>
    <row r="12" spans="1:8" ht="80.25" customHeight="1" x14ac:dyDescent="0.25">
      <c r="A12" s="2" t="s">
        <v>3</v>
      </c>
      <c r="B12" s="41" t="s">
        <v>93</v>
      </c>
      <c r="C12" s="2" t="s">
        <v>137</v>
      </c>
      <c r="D12" s="2" t="s">
        <v>63</v>
      </c>
      <c r="E12" s="123" t="s">
        <v>283</v>
      </c>
      <c r="F12" s="4" t="s">
        <v>283</v>
      </c>
      <c r="G12" s="4" t="s">
        <v>283</v>
      </c>
      <c r="H12" s="4" t="s">
        <v>283</v>
      </c>
    </row>
    <row r="13" spans="1:8" s="161" customFormat="1" ht="80.25" customHeight="1" x14ac:dyDescent="0.25">
      <c r="A13" s="188" t="s">
        <v>64</v>
      </c>
      <c r="B13" s="194" t="s">
        <v>223</v>
      </c>
      <c r="C13" s="188" t="s">
        <v>137</v>
      </c>
      <c r="D13" s="188" t="s">
        <v>63</v>
      </c>
      <c r="E13" s="195" t="s">
        <v>243</v>
      </c>
      <c r="F13" s="196">
        <v>0</v>
      </c>
      <c r="G13" s="196">
        <v>0</v>
      </c>
      <c r="H13" s="196">
        <v>0</v>
      </c>
    </row>
    <row r="14" spans="1:8" x14ac:dyDescent="0.25">
      <c r="A14" s="2"/>
      <c r="B14" s="9"/>
      <c r="C14" s="2"/>
      <c r="D14" s="2"/>
      <c r="E14" s="3"/>
      <c r="F14" s="3"/>
      <c r="G14" s="3"/>
      <c r="H14" s="3"/>
    </row>
    <row r="15" spans="1:8" ht="18.75" x14ac:dyDescent="0.25">
      <c r="A15" s="19"/>
    </row>
    <row r="18" spans="5:5" x14ac:dyDescent="0.25">
      <c r="E18" s="42"/>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R16"/>
  <sheetViews>
    <sheetView view="pageBreakPreview" topLeftCell="C1" zoomScaleNormal="70" zoomScaleSheetLayoutView="100" workbookViewId="0">
      <selection activeCell="K19" sqref="K19"/>
    </sheetView>
  </sheetViews>
  <sheetFormatPr defaultRowHeight="18.75" x14ac:dyDescent="0.25"/>
  <cols>
    <col min="1" max="1" width="4.75" style="19" customWidth="1"/>
    <col min="2" max="2" width="49.625" style="57" customWidth="1"/>
    <col min="3" max="3" width="18.5" style="57" customWidth="1"/>
    <col min="4" max="5" width="7.375" style="57" customWidth="1"/>
    <col min="6" max="6" width="17.75" style="57" customWidth="1"/>
    <col min="7" max="7" width="5.75" style="57" customWidth="1"/>
    <col min="8" max="10" width="13.75" style="57" bestFit="1" customWidth="1"/>
    <col min="11" max="11" width="20" style="57" customWidth="1"/>
    <col min="12" max="12" width="24.5" style="57" customWidth="1"/>
    <col min="13" max="16384" width="9" style="57"/>
  </cols>
  <sheetData>
    <row r="1" spans="1:18" ht="57" customHeight="1" x14ac:dyDescent="0.25">
      <c r="K1" s="220" t="s">
        <v>121</v>
      </c>
      <c r="L1" s="220"/>
    </row>
    <row r="4" spans="1:18" x14ac:dyDescent="0.25">
      <c r="A4" s="222" t="s">
        <v>1</v>
      </c>
      <c r="B4" s="222"/>
      <c r="C4" s="222"/>
      <c r="D4" s="222"/>
      <c r="E4" s="222"/>
      <c r="F4" s="222"/>
      <c r="G4" s="222"/>
      <c r="H4" s="222"/>
      <c r="I4" s="222"/>
      <c r="J4" s="222"/>
      <c r="K4" s="222"/>
      <c r="L4" s="222"/>
    </row>
    <row r="5" spans="1:18" x14ac:dyDescent="0.25">
      <c r="A5" s="222" t="s">
        <v>122</v>
      </c>
      <c r="B5" s="222"/>
      <c r="C5" s="222"/>
      <c r="D5" s="222"/>
      <c r="E5" s="222"/>
      <c r="F5" s="222"/>
      <c r="G5" s="222"/>
      <c r="H5" s="222"/>
      <c r="I5" s="222"/>
      <c r="J5" s="222"/>
      <c r="K5" s="222"/>
      <c r="L5" s="222"/>
    </row>
    <row r="7" spans="1:18" s="53" customFormat="1" ht="32.25" customHeight="1" x14ac:dyDescent="0.25">
      <c r="A7" s="221" t="s">
        <v>19</v>
      </c>
      <c r="B7" s="221" t="s">
        <v>49</v>
      </c>
      <c r="C7" s="221" t="s">
        <v>26</v>
      </c>
      <c r="D7" s="221" t="s">
        <v>24</v>
      </c>
      <c r="E7" s="221"/>
      <c r="F7" s="221"/>
      <c r="G7" s="221"/>
      <c r="H7" s="242"/>
      <c r="I7" s="242"/>
      <c r="J7" s="242"/>
      <c r="K7" s="243"/>
      <c r="L7" s="221" t="s">
        <v>51</v>
      </c>
    </row>
    <row r="8" spans="1:18" s="53" customFormat="1" ht="85.5" customHeight="1" x14ac:dyDescent="0.25">
      <c r="A8" s="221"/>
      <c r="B8" s="221"/>
      <c r="C8" s="221"/>
      <c r="D8" s="2" t="s">
        <v>26</v>
      </c>
      <c r="E8" s="2" t="s">
        <v>27</v>
      </c>
      <c r="F8" s="2" t="s">
        <v>28</v>
      </c>
      <c r="G8" s="2" t="s">
        <v>29</v>
      </c>
      <c r="H8" s="147">
        <v>2023</v>
      </c>
      <c r="I8" s="147">
        <v>2024</v>
      </c>
      <c r="J8" s="147">
        <v>2025</v>
      </c>
      <c r="K8" s="2" t="s">
        <v>52</v>
      </c>
      <c r="L8" s="221"/>
    </row>
    <row r="9" spans="1:18" s="53" customFormat="1" ht="15.75" x14ac:dyDescent="0.25">
      <c r="A9" s="2">
        <v>1</v>
      </c>
      <c r="B9" s="2">
        <v>2</v>
      </c>
      <c r="C9" s="2">
        <v>3</v>
      </c>
      <c r="D9" s="2">
        <v>4</v>
      </c>
      <c r="E9" s="2">
        <v>5</v>
      </c>
      <c r="F9" s="2">
        <v>6</v>
      </c>
      <c r="G9" s="2">
        <v>7</v>
      </c>
      <c r="H9" s="134">
        <v>9</v>
      </c>
      <c r="I9" s="134">
        <v>10</v>
      </c>
      <c r="J9" s="134">
        <v>11</v>
      </c>
      <c r="K9" s="134">
        <v>12</v>
      </c>
      <c r="L9" s="134">
        <v>13</v>
      </c>
    </row>
    <row r="10" spans="1:18" s="67" customFormat="1" ht="29.25" customHeight="1" x14ac:dyDescent="0.25">
      <c r="A10" s="238" t="s">
        <v>124</v>
      </c>
      <c r="B10" s="239"/>
      <c r="C10" s="239"/>
      <c r="D10" s="239"/>
      <c r="E10" s="239"/>
      <c r="F10" s="239"/>
      <c r="G10" s="239"/>
      <c r="H10" s="239"/>
      <c r="I10" s="239"/>
      <c r="J10" s="239"/>
      <c r="K10" s="239"/>
      <c r="L10" s="241"/>
    </row>
    <row r="11" spans="1:18" s="67" customFormat="1" ht="19.5" customHeight="1" x14ac:dyDescent="0.25">
      <c r="A11" s="238" t="s">
        <v>123</v>
      </c>
      <c r="B11" s="239"/>
      <c r="C11" s="239"/>
      <c r="D11" s="239"/>
      <c r="E11" s="239"/>
      <c r="F11" s="239"/>
      <c r="G11" s="239"/>
      <c r="H11" s="239"/>
      <c r="I11" s="239"/>
      <c r="J11" s="239"/>
      <c r="K11" s="239"/>
      <c r="L11" s="241"/>
    </row>
    <row r="12" spans="1:18" s="53" customFormat="1" ht="69.75" customHeight="1" x14ac:dyDescent="0.25">
      <c r="A12" s="2" t="s">
        <v>3</v>
      </c>
      <c r="B12" s="24" t="s">
        <v>191</v>
      </c>
      <c r="C12" s="9" t="s">
        <v>72</v>
      </c>
      <c r="D12" s="2">
        <v>242</v>
      </c>
      <c r="E12" s="59" t="s">
        <v>119</v>
      </c>
      <c r="F12" s="2">
        <v>1120081660</v>
      </c>
      <c r="G12" s="2">
        <v>121</v>
      </c>
      <c r="H12" s="68">
        <v>269.78100000000001</v>
      </c>
      <c r="I12" s="68">
        <v>269.78100000000001</v>
      </c>
      <c r="J12" s="68">
        <v>269.78100000000001</v>
      </c>
      <c r="K12" s="68">
        <f>SUM(H12:J12)</f>
        <v>809.34300000000007</v>
      </c>
      <c r="L12" s="224" t="s">
        <v>285</v>
      </c>
    </row>
    <row r="13" spans="1:18" s="53" customFormat="1" ht="64.5" customHeight="1" x14ac:dyDescent="0.25">
      <c r="A13" s="154"/>
      <c r="B13" s="24" t="s">
        <v>191</v>
      </c>
      <c r="C13" s="156" t="s">
        <v>72</v>
      </c>
      <c r="D13" s="154">
        <v>242</v>
      </c>
      <c r="E13" s="59" t="s">
        <v>119</v>
      </c>
      <c r="F13" s="154">
        <v>1120081660</v>
      </c>
      <c r="G13" s="154">
        <v>129</v>
      </c>
      <c r="H13" s="68">
        <v>81.473889999999997</v>
      </c>
      <c r="I13" s="68">
        <v>81.473889999999997</v>
      </c>
      <c r="J13" s="68">
        <v>81.473889999999997</v>
      </c>
      <c r="K13" s="68">
        <f>SUM(H13:J13)</f>
        <v>244.42167000000001</v>
      </c>
      <c r="L13" s="244"/>
    </row>
    <row r="14" spans="1:18" s="53" customFormat="1" ht="39" customHeight="1" x14ac:dyDescent="0.25">
      <c r="A14" s="2" t="s">
        <v>64</v>
      </c>
      <c r="B14" s="24" t="s">
        <v>191</v>
      </c>
      <c r="C14" s="9" t="s">
        <v>61</v>
      </c>
      <c r="D14" s="2">
        <v>241</v>
      </c>
      <c r="E14" s="2">
        <v>1403</v>
      </c>
      <c r="F14" s="2">
        <v>1120081660</v>
      </c>
      <c r="G14" s="2">
        <v>540</v>
      </c>
      <c r="H14" s="219">
        <v>3391.49</v>
      </c>
      <c r="I14" s="219">
        <v>1124.2650000000001</v>
      </c>
      <c r="J14" s="219">
        <v>1124.2650000000001</v>
      </c>
      <c r="K14" s="219">
        <f>SUM(H14:J14)</f>
        <v>5640.02</v>
      </c>
      <c r="L14" s="225"/>
    </row>
    <row r="15" spans="1:18" s="162" customFormat="1" ht="66.75" customHeight="1" x14ac:dyDescent="0.25">
      <c r="A15" s="188" t="s">
        <v>66</v>
      </c>
      <c r="B15" s="197" t="s">
        <v>228</v>
      </c>
      <c r="C15" s="193" t="s">
        <v>61</v>
      </c>
      <c r="D15" s="188">
        <v>242</v>
      </c>
      <c r="E15" s="198" t="s">
        <v>62</v>
      </c>
      <c r="F15" s="188">
        <v>1120083660</v>
      </c>
      <c r="G15" s="188">
        <v>814</v>
      </c>
      <c r="H15" s="68">
        <v>0</v>
      </c>
      <c r="I15" s="68">
        <v>0</v>
      </c>
      <c r="J15" s="68">
        <v>0</v>
      </c>
      <c r="K15" s="199">
        <f>SUM(H15:J15)</f>
        <v>0</v>
      </c>
      <c r="L15" s="200" t="s">
        <v>244</v>
      </c>
      <c r="M15" s="201"/>
      <c r="N15" s="201"/>
      <c r="O15" s="201"/>
      <c r="P15" s="201"/>
      <c r="Q15" s="201"/>
      <c r="R15" s="201"/>
    </row>
    <row r="16" spans="1:18" s="72" customFormat="1" x14ac:dyDescent="0.25">
      <c r="A16" s="69"/>
      <c r="B16" s="70" t="s">
        <v>82</v>
      </c>
      <c r="C16" s="69" t="s">
        <v>31</v>
      </c>
      <c r="D16" s="69" t="s">
        <v>31</v>
      </c>
      <c r="E16" s="69" t="s">
        <v>31</v>
      </c>
      <c r="F16" s="69" t="s">
        <v>31</v>
      </c>
      <c r="G16" s="69" t="s">
        <v>31</v>
      </c>
      <c r="H16" s="71">
        <f>SUM(H12:H15)</f>
        <v>3742.7448899999999</v>
      </c>
      <c r="I16" s="71">
        <f>SUM(I12:I14)</f>
        <v>1475.51989</v>
      </c>
      <c r="J16" s="71">
        <f>SUM(J12:J14)</f>
        <v>1475.51989</v>
      </c>
      <c r="K16" s="71">
        <f>SUM(H16:J16)</f>
        <v>6693.7846699999991</v>
      </c>
      <c r="L16" s="69" t="s">
        <v>31</v>
      </c>
    </row>
  </sheetData>
  <autoFilter ref="A7:L14">
    <filterColumn colId="3" showButton="0"/>
    <filterColumn colId="4" showButton="0"/>
    <filterColumn colId="5" showButton="0"/>
    <filterColumn colId="7" showButton="0"/>
    <filterColumn colId="8" showButton="0"/>
    <filterColumn colId="9" showButton="0"/>
  </autoFilter>
  <mergeCells count="12">
    <mergeCell ref="A10:L10"/>
    <mergeCell ref="H7:K7"/>
    <mergeCell ref="L12:L14"/>
    <mergeCell ref="A11:L11"/>
    <mergeCell ref="K1:L1"/>
    <mergeCell ref="A4:L4"/>
    <mergeCell ref="A5:L5"/>
    <mergeCell ref="A7:A8"/>
    <mergeCell ref="B7:B8"/>
    <mergeCell ref="C7:C8"/>
    <mergeCell ref="D7:G7"/>
    <mergeCell ref="L7:L8"/>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H12"/>
  <sheetViews>
    <sheetView view="pageBreakPreview" zoomScale="115" zoomScaleNormal="100" zoomScaleSheetLayoutView="115" workbookViewId="0">
      <selection activeCell="Q5" sqref="Q5"/>
    </sheetView>
  </sheetViews>
  <sheetFormatPr defaultRowHeight="15.75" x14ac:dyDescent="0.25"/>
  <cols>
    <col min="1" max="1" width="5.375" style="17" customWidth="1"/>
    <col min="2" max="2" width="42.125" style="18" customWidth="1"/>
    <col min="3" max="3" width="11.5" style="17" customWidth="1"/>
    <col min="4" max="4" width="14.875" style="18" customWidth="1"/>
    <col min="5" max="5" width="12.875" style="18" customWidth="1"/>
    <col min="6" max="8" width="12" style="18" customWidth="1"/>
    <col min="9" max="16384" width="9" style="18"/>
  </cols>
  <sheetData>
    <row r="1" spans="1:8" ht="57.75" customHeight="1" x14ac:dyDescent="0.25">
      <c r="E1" s="220" t="s">
        <v>185</v>
      </c>
      <c r="F1" s="220"/>
      <c r="G1" s="220"/>
      <c r="H1" s="220"/>
    </row>
    <row r="2" spans="1:8" ht="18.75" x14ac:dyDescent="0.25">
      <c r="A2" s="19"/>
    </row>
    <row r="3" spans="1:8" ht="18.75" x14ac:dyDescent="0.25">
      <c r="A3" s="19"/>
    </row>
    <row r="4" spans="1:8" ht="18.75" x14ac:dyDescent="0.25">
      <c r="A4" s="222" t="s">
        <v>1</v>
      </c>
      <c r="B4" s="222"/>
      <c r="C4" s="222"/>
      <c r="D4" s="222"/>
      <c r="E4" s="222"/>
      <c r="F4" s="222"/>
      <c r="G4" s="222"/>
      <c r="H4" s="222"/>
    </row>
    <row r="5" spans="1:8" ht="48" customHeight="1" x14ac:dyDescent="0.25">
      <c r="A5" s="234" t="s">
        <v>186</v>
      </c>
      <c r="B5" s="222"/>
      <c r="C5" s="222"/>
      <c r="D5" s="222"/>
      <c r="E5" s="222"/>
      <c r="F5" s="222"/>
      <c r="G5" s="222"/>
      <c r="H5" s="222"/>
    </row>
    <row r="6" spans="1:8" ht="18.75" x14ac:dyDescent="0.25">
      <c r="A6" s="19"/>
    </row>
    <row r="7" spans="1:8" x14ac:dyDescent="0.25">
      <c r="A7" s="221" t="s">
        <v>19</v>
      </c>
      <c r="B7" s="221" t="s">
        <v>46</v>
      </c>
      <c r="C7" s="221" t="s">
        <v>2</v>
      </c>
      <c r="D7" s="221" t="s">
        <v>47</v>
      </c>
      <c r="E7" s="221" t="s">
        <v>48</v>
      </c>
      <c r="F7" s="221"/>
      <c r="G7" s="221"/>
      <c r="H7" s="221"/>
    </row>
    <row r="8" spans="1:8" x14ac:dyDescent="0.25">
      <c r="A8" s="221"/>
      <c r="B8" s="221"/>
      <c r="C8" s="221"/>
      <c r="D8" s="221"/>
      <c r="E8" s="155" t="s">
        <v>231</v>
      </c>
      <c r="F8" s="155" t="s">
        <v>238</v>
      </c>
      <c r="G8" s="155" t="s">
        <v>239</v>
      </c>
      <c r="H8" s="155" t="s">
        <v>59</v>
      </c>
    </row>
    <row r="9" spans="1:8" x14ac:dyDescent="0.25">
      <c r="A9" s="2">
        <v>1</v>
      </c>
      <c r="B9" s="2">
        <v>2</v>
      </c>
      <c r="C9" s="2">
        <v>3</v>
      </c>
      <c r="D9" s="2">
        <v>4</v>
      </c>
      <c r="E9" s="2">
        <v>5</v>
      </c>
      <c r="F9" s="2">
        <v>6</v>
      </c>
      <c r="G9" s="2">
        <v>7</v>
      </c>
      <c r="H9" s="2">
        <v>8</v>
      </c>
    </row>
    <row r="10" spans="1:8" x14ac:dyDescent="0.25">
      <c r="A10" s="245" t="s">
        <v>139</v>
      </c>
      <c r="B10" s="245"/>
      <c r="C10" s="245"/>
      <c r="D10" s="245"/>
      <c r="E10" s="245"/>
      <c r="F10" s="245"/>
      <c r="G10" s="245"/>
      <c r="H10" s="245"/>
    </row>
    <row r="11" spans="1:8" ht="32.25" customHeight="1" x14ac:dyDescent="0.25">
      <c r="A11" s="245" t="str">
        <f>'пр 2 к ПП3'!A11:L11</f>
        <v>Задача. 1. Повышение уровня пожарной безопасности, в жилом секторе населения проживающего на территории Туруханского района</v>
      </c>
      <c r="B11" s="245"/>
      <c r="C11" s="245"/>
      <c r="D11" s="245"/>
      <c r="E11" s="245"/>
      <c r="F11" s="245"/>
      <c r="G11" s="245"/>
      <c r="H11" s="245"/>
    </row>
    <row r="12" spans="1:8" s="51" customFormat="1" ht="47.25" customHeight="1" x14ac:dyDescent="0.25">
      <c r="A12" s="2" t="s">
        <v>3</v>
      </c>
      <c r="B12" s="50" t="s">
        <v>132</v>
      </c>
      <c r="C12" s="2" t="s">
        <v>140</v>
      </c>
      <c r="D12" s="2" t="s">
        <v>141</v>
      </c>
      <c r="E12" s="15">
        <f>-F18</f>
        <v>0</v>
      </c>
      <c r="F12" s="4" t="s">
        <v>198</v>
      </c>
      <c r="G12" s="4" t="s">
        <v>198</v>
      </c>
      <c r="H12" s="4" t="s">
        <v>198</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98"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L16"/>
  <sheetViews>
    <sheetView view="pageBreakPreview" zoomScaleNormal="85" zoomScaleSheetLayoutView="100" workbookViewId="0">
      <selection activeCell="G12" sqref="G12"/>
    </sheetView>
  </sheetViews>
  <sheetFormatPr defaultRowHeight="18.75" outlineLevelRow="1" x14ac:dyDescent="0.25"/>
  <cols>
    <col min="1" max="1" width="4.75" style="19" customWidth="1"/>
    <col min="2" max="2" width="49.625" style="57" customWidth="1"/>
    <col min="3" max="3" width="18.5" style="57" customWidth="1"/>
    <col min="4" max="5" width="7.375" style="57" customWidth="1"/>
    <col min="6" max="6" width="17.75" style="57" customWidth="1"/>
    <col min="7" max="7" width="5.75" style="57" customWidth="1"/>
    <col min="8" max="10" width="13.75" style="57" bestFit="1" customWidth="1"/>
    <col min="11" max="11" width="20" style="57" customWidth="1"/>
    <col min="12" max="12" width="24.5" style="57" customWidth="1"/>
    <col min="13" max="16384" width="9" style="57"/>
  </cols>
  <sheetData>
    <row r="1" spans="1:12" ht="70.5" customHeight="1" x14ac:dyDescent="0.25">
      <c r="J1" s="220" t="s">
        <v>128</v>
      </c>
      <c r="K1" s="220"/>
      <c r="L1" s="220"/>
    </row>
    <row r="4" spans="1:12" x14ac:dyDescent="0.25">
      <c r="A4" s="222" t="s">
        <v>1</v>
      </c>
      <c r="B4" s="222"/>
      <c r="C4" s="222"/>
      <c r="D4" s="222"/>
      <c r="E4" s="222"/>
      <c r="F4" s="222"/>
      <c r="G4" s="222"/>
      <c r="H4" s="222"/>
      <c r="I4" s="222"/>
      <c r="J4" s="222"/>
      <c r="K4" s="222"/>
      <c r="L4" s="222"/>
    </row>
    <row r="5" spans="1:12" x14ac:dyDescent="0.25">
      <c r="A5" s="222" t="s">
        <v>129</v>
      </c>
      <c r="B5" s="222"/>
      <c r="C5" s="222"/>
      <c r="D5" s="222"/>
      <c r="E5" s="222"/>
      <c r="F5" s="222"/>
      <c r="G5" s="222"/>
      <c r="H5" s="222"/>
      <c r="I5" s="222"/>
      <c r="J5" s="222"/>
      <c r="K5" s="222"/>
      <c r="L5" s="222"/>
    </row>
    <row r="7" spans="1:12" s="53" customFormat="1" ht="15.75" customHeight="1" x14ac:dyDescent="0.25">
      <c r="A7" s="221" t="s">
        <v>19</v>
      </c>
      <c r="B7" s="221" t="s">
        <v>49</v>
      </c>
      <c r="C7" s="221" t="s">
        <v>26</v>
      </c>
      <c r="D7" s="221" t="s">
        <v>24</v>
      </c>
      <c r="E7" s="221"/>
      <c r="F7" s="221"/>
      <c r="G7" s="221"/>
      <c r="H7" s="242"/>
      <c r="I7" s="242"/>
      <c r="J7" s="242"/>
      <c r="K7" s="243"/>
      <c r="L7" s="221" t="s">
        <v>51</v>
      </c>
    </row>
    <row r="8" spans="1:12" s="53" customFormat="1" ht="93" customHeight="1" x14ac:dyDescent="0.25">
      <c r="A8" s="221"/>
      <c r="B8" s="221"/>
      <c r="C8" s="221"/>
      <c r="D8" s="2" t="s">
        <v>26</v>
      </c>
      <c r="E8" s="2" t="s">
        <v>27</v>
      </c>
      <c r="F8" s="2" t="s">
        <v>28</v>
      </c>
      <c r="G8" s="2" t="s">
        <v>29</v>
      </c>
      <c r="H8" s="2">
        <v>2023</v>
      </c>
      <c r="I8" s="2">
        <v>2024</v>
      </c>
      <c r="J8" s="2">
        <v>2025</v>
      </c>
      <c r="K8" s="2" t="s">
        <v>52</v>
      </c>
      <c r="L8" s="221"/>
    </row>
    <row r="9" spans="1:12" s="53" customFormat="1" ht="15.75" x14ac:dyDescent="0.25">
      <c r="A9" s="2">
        <v>1</v>
      </c>
      <c r="B9" s="2">
        <v>2</v>
      </c>
      <c r="C9" s="2">
        <v>3</v>
      </c>
      <c r="D9" s="2">
        <v>4</v>
      </c>
      <c r="E9" s="2">
        <v>5</v>
      </c>
      <c r="F9" s="2">
        <v>6</v>
      </c>
      <c r="G9" s="2">
        <v>7</v>
      </c>
      <c r="H9" s="134">
        <v>9</v>
      </c>
      <c r="I9" s="134">
        <v>10</v>
      </c>
      <c r="J9" s="134">
        <v>11</v>
      </c>
      <c r="K9" s="134">
        <v>12</v>
      </c>
      <c r="L9" s="134">
        <v>13</v>
      </c>
    </row>
    <row r="10" spans="1:12" s="67" customFormat="1" ht="25.5" customHeight="1" x14ac:dyDescent="0.25">
      <c r="A10" s="246" t="s">
        <v>130</v>
      </c>
      <c r="B10" s="247"/>
      <c r="C10" s="247"/>
      <c r="D10" s="247"/>
      <c r="E10" s="247"/>
      <c r="F10" s="247"/>
      <c r="G10" s="247"/>
      <c r="H10" s="247"/>
      <c r="I10" s="247"/>
      <c r="J10" s="247"/>
      <c r="K10" s="247"/>
      <c r="L10" s="248"/>
    </row>
    <row r="11" spans="1:12" s="67" customFormat="1" ht="15.75" x14ac:dyDescent="0.25">
      <c r="A11" s="246" t="s">
        <v>131</v>
      </c>
      <c r="B11" s="247"/>
      <c r="C11" s="247"/>
      <c r="D11" s="247"/>
      <c r="E11" s="247"/>
      <c r="F11" s="247"/>
      <c r="G11" s="247"/>
      <c r="H11" s="247"/>
      <c r="I11" s="247"/>
      <c r="J11" s="247"/>
      <c r="K11" s="247"/>
      <c r="L11" s="248"/>
    </row>
    <row r="12" spans="1:12" s="78" customFormat="1" ht="78.75" outlineLevel="1" x14ac:dyDescent="0.25">
      <c r="A12" s="2" t="s">
        <v>3</v>
      </c>
      <c r="B12" s="73" t="s">
        <v>132</v>
      </c>
      <c r="C12" s="74" t="s">
        <v>72</v>
      </c>
      <c r="D12" s="75">
        <v>242</v>
      </c>
      <c r="E12" s="76" t="s">
        <v>62</v>
      </c>
      <c r="F12" s="76" t="s">
        <v>133</v>
      </c>
      <c r="G12" s="75">
        <v>244</v>
      </c>
      <c r="H12" s="3">
        <v>400</v>
      </c>
      <c r="I12" s="3">
        <v>400</v>
      </c>
      <c r="J12" s="3">
        <v>400</v>
      </c>
      <c r="K12" s="77">
        <f>SUM(H12:J12)</f>
        <v>1200</v>
      </c>
      <c r="L12" s="174" t="s">
        <v>134</v>
      </c>
    </row>
    <row r="13" spans="1:12" s="80" customFormat="1" x14ac:dyDescent="0.25">
      <c r="A13" s="69"/>
      <c r="B13" s="70" t="s">
        <v>82</v>
      </c>
      <c r="C13" s="69" t="s">
        <v>31</v>
      </c>
      <c r="D13" s="69" t="s">
        <v>31</v>
      </c>
      <c r="E13" s="69" t="s">
        <v>31</v>
      </c>
      <c r="F13" s="69" t="s">
        <v>31</v>
      </c>
      <c r="G13" s="69" t="s">
        <v>31</v>
      </c>
      <c r="H13" s="79">
        <f>SUM(H12)</f>
        <v>400</v>
      </c>
      <c r="I13" s="79">
        <f>SUM(I12)</f>
        <v>400</v>
      </c>
      <c r="J13" s="79">
        <f>SUM(J12)</f>
        <v>400</v>
      </c>
      <c r="K13" s="79">
        <f>SUM(H13:J13)</f>
        <v>1200</v>
      </c>
      <c r="L13" s="175"/>
    </row>
    <row r="15" spans="1:12" x14ac:dyDescent="0.25">
      <c r="H15" s="65">
        <f t="shared" ref="H15:K16" si="0">H12/1000</f>
        <v>0.4</v>
      </c>
      <c r="I15" s="65">
        <f t="shared" si="0"/>
        <v>0.4</v>
      </c>
      <c r="J15" s="65">
        <f t="shared" si="0"/>
        <v>0.4</v>
      </c>
      <c r="K15" s="65">
        <f t="shared" si="0"/>
        <v>1.2</v>
      </c>
    </row>
    <row r="16" spans="1:12" x14ac:dyDescent="0.25">
      <c r="H16" s="65">
        <f t="shared" si="0"/>
        <v>0.4</v>
      </c>
      <c r="I16" s="65">
        <f t="shared" si="0"/>
        <v>0.4</v>
      </c>
      <c r="J16" s="65">
        <f t="shared" si="0"/>
        <v>0.4</v>
      </c>
      <c r="K16" s="65">
        <f t="shared" si="0"/>
        <v>1.2</v>
      </c>
    </row>
  </sheetData>
  <autoFilter ref="A7:L11">
    <filterColumn colId="3" showButton="0"/>
    <filterColumn colId="4" showButton="0"/>
    <filterColumn colId="5" showButton="0"/>
    <filterColumn colId="7" showButton="0"/>
    <filterColumn colId="8" showButton="0"/>
    <filterColumn colId="9" showButton="0"/>
  </autoFilter>
  <mergeCells count="11">
    <mergeCell ref="J1:L1"/>
    <mergeCell ref="A11:L11"/>
    <mergeCell ref="A10:L10"/>
    <mergeCell ref="A4:L4"/>
    <mergeCell ref="A5:L5"/>
    <mergeCell ref="A7:A8"/>
    <mergeCell ref="B7:B8"/>
    <mergeCell ref="C7:C8"/>
    <mergeCell ref="D7:G7"/>
    <mergeCell ref="L7:L8"/>
    <mergeCell ref="H7:K7"/>
  </mergeCells>
  <pageMargins left="0.78740157480314965" right="0.78740157480314965" top="1.1811023622047245" bottom="0.39370078740157483" header="0.31496062992125984" footer="0.31496062992125984"/>
  <pageSetup paperSize="9" scale="61" fitToHeight="0" orientation="landscape" r:id="rId1"/>
  <colBreaks count="1" manualBreakCount="1">
    <brk id="1"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1"/>
  <sheetViews>
    <sheetView zoomScaleNormal="100" workbookViewId="0">
      <selection activeCell="E17" sqref="E17"/>
    </sheetView>
  </sheetViews>
  <sheetFormatPr defaultRowHeight="15.75" x14ac:dyDescent="0.25"/>
  <cols>
    <col min="1" max="1" width="8.25" style="17" customWidth="1"/>
    <col min="2" max="2" width="57.375" style="18" customWidth="1"/>
    <col min="3" max="3" width="11.5" style="17" customWidth="1"/>
    <col min="4" max="4" width="14.875" style="18" customWidth="1"/>
    <col min="5" max="5" width="12.875" style="18" customWidth="1"/>
    <col min="6" max="8" width="12" style="18" customWidth="1"/>
    <col min="9" max="16384" width="9" style="18"/>
  </cols>
  <sheetData>
    <row r="1" spans="1:8" ht="80.25" customHeight="1" x14ac:dyDescent="0.25">
      <c r="E1" s="220" t="s">
        <v>161</v>
      </c>
      <c r="F1" s="220"/>
      <c r="G1" s="220"/>
      <c r="H1" s="220"/>
    </row>
    <row r="2" spans="1:8" ht="18.75" x14ac:dyDescent="0.25">
      <c r="A2" s="19"/>
    </row>
    <row r="3" spans="1:8" ht="18.75" x14ac:dyDescent="0.25">
      <c r="A3" s="19"/>
    </row>
    <row r="4" spans="1:8" ht="18.75" x14ac:dyDescent="0.25">
      <c r="A4" s="222" t="s">
        <v>1</v>
      </c>
      <c r="B4" s="222"/>
      <c r="C4" s="222"/>
      <c r="D4" s="222"/>
      <c r="E4" s="222"/>
      <c r="F4" s="222"/>
      <c r="G4" s="222"/>
      <c r="H4" s="222"/>
    </row>
    <row r="5" spans="1:8" ht="48" customHeight="1" x14ac:dyDescent="0.25">
      <c r="A5" s="234" t="s">
        <v>162</v>
      </c>
      <c r="B5" s="222"/>
      <c r="C5" s="222"/>
      <c r="D5" s="222"/>
      <c r="E5" s="222"/>
      <c r="F5" s="222"/>
      <c r="G5" s="222"/>
      <c r="H5" s="222"/>
    </row>
    <row r="6" spans="1:8" ht="18.75" x14ac:dyDescent="0.25">
      <c r="A6" s="19"/>
    </row>
    <row r="7" spans="1:8" x14ac:dyDescent="0.25">
      <c r="A7" s="221" t="s">
        <v>19</v>
      </c>
      <c r="B7" s="221" t="s">
        <v>46</v>
      </c>
      <c r="C7" s="221" t="s">
        <v>2</v>
      </c>
      <c r="D7" s="221" t="s">
        <v>47</v>
      </c>
      <c r="E7" s="221" t="s">
        <v>48</v>
      </c>
      <c r="F7" s="221"/>
      <c r="G7" s="221"/>
      <c r="H7" s="221"/>
    </row>
    <row r="8" spans="1:8" x14ac:dyDescent="0.25">
      <c r="A8" s="221"/>
      <c r="B8" s="221"/>
      <c r="C8" s="221"/>
      <c r="D8" s="221"/>
      <c r="E8" s="155" t="s">
        <v>231</v>
      </c>
      <c r="F8" s="155" t="s">
        <v>238</v>
      </c>
      <c r="G8" s="155" t="s">
        <v>239</v>
      </c>
      <c r="H8" s="155" t="s">
        <v>59</v>
      </c>
    </row>
    <row r="9" spans="1:8" x14ac:dyDescent="0.25">
      <c r="A9" s="2">
        <v>1</v>
      </c>
      <c r="B9" s="2">
        <v>2</v>
      </c>
      <c r="C9" s="2">
        <v>3</v>
      </c>
      <c r="D9" s="2">
        <v>4</v>
      </c>
      <c r="E9" s="2">
        <v>5</v>
      </c>
      <c r="F9" s="2">
        <v>6</v>
      </c>
      <c r="G9" s="2">
        <v>7</v>
      </c>
      <c r="H9" s="2">
        <v>8</v>
      </c>
    </row>
    <row r="10" spans="1:8" ht="45" customHeight="1" x14ac:dyDescent="0.25">
      <c r="A10" s="245" t="str">
        <f>'пр 2 к ПП4'!A9:L9</f>
        <v>1. Цель. Создание условий для сохранения традиционного образа жизни коренных малочисленных народов проживающих на территории Туруханского района; Организация деятельности управления, направленной на обеспечение комфортной среды проживания на территории населенных пунктов, расположенных на межселенной территории Туруханского района</v>
      </c>
      <c r="B10" s="245"/>
      <c r="C10" s="245"/>
      <c r="D10" s="245"/>
      <c r="E10" s="245"/>
      <c r="F10" s="245"/>
      <c r="G10" s="245"/>
      <c r="H10" s="245"/>
    </row>
    <row r="11" spans="1:8" ht="45" customHeight="1" x14ac:dyDescent="0.25">
      <c r="A11" s="245" t="str">
        <f>'пр 2 к ПП4'!A10:L10</f>
        <v>1. Задача. Создание условий для эффективного, ответственного и прозрачного управления финансовыми ресурсами в рамках выполнения установленных функций и полномочий. Своевременность и адресность предоставления мер государственной поддержки;</v>
      </c>
      <c r="B11" s="245"/>
      <c r="C11" s="245"/>
      <c r="D11" s="245"/>
      <c r="E11" s="245"/>
      <c r="F11" s="245"/>
      <c r="G11" s="245"/>
      <c r="H11" s="245"/>
    </row>
    <row r="12" spans="1:8" s="53" customFormat="1" ht="66.75" customHeight="1" x14ac:dyDescent="0.25">
      <c r="A12" s="52" t="s">
        <v>3</v>
      </c>
      <c r="B12" s="9" t="str">
        <f>'пр 2 к ПП4'!L11</f>
        <v>Повышение эффективности бюджетных расходов, направленных на повышение качества финансового управления, а также внедрения современных методик и технологий планирования и контроля исполнения районного бюджета</v>
      </c>
      <c r="C12" s="147" t="s">
        <v>87</v>
      </c>
      <c r="D12" s="2" t="s">
        <v>63</v>
      </c>
      <c r="E12" s="5">
        <v>97</v>
      </c>
      <c r="F12" s="5">
        <v>97</v>
      </c>
      <c r="G12" s="5">
        <v>97</v>
      </c>
      <c r="H12" s="122" t="s">
        <v>227</v>
      </c>
    </row>
    <row r="13" spans="1:8" s="53" customFormat="1" ht="69.75" customHeight="1" x14ac:dyDescent="0.25">
      <c r="A13" s="52" t="s">
        <v>64</v>
      </c>
      <c r="B13" s="10" t="s">
        <v>109</v>
      </c>
      <c r="C13" s="2" t="s">
        <v>137</v>
      </c>
      <c r="D13" s="2" t="s">
        <v>63</v>
      </c>
      <c r="E13" s="5">
        <v>117</v>
      </c>
      <c r="F13" s="5">
        <v>117</v>
      </c>
      <c r="G13" s="5">
        <v>117</v>
      </c>
      <c r="H13" s="5">
        <v>130</v>
      </c>
    </row>
    <row r="14" spans="1:8" s="53" customFormat="1" ht="63" x14ac:dyDescent="0.25">
      <c r="A14" s="52" t="s">
        <v>66</v>
      </c>
      <c r="B14" s="9" t="str">
        <f>'пр 2 к ПП4'!B24</f>
        <v>Предоставление материальной помощи лицам из числа  коренных малочисленных народов Севера, в целях уплаты налога на доходы физических лиц за предоставленные товарно-материальные ценности</v>
      </c>
      <c r="C14" s="2" t="s">
        <v>160</v>
      </c>
      <c r="D14" s="2" t="s">
        <v>63</v>
      </c>
      <c r="E14" s="11">
        <v>140</v>
      </c>
      <c r="F14" s="11">
        <v>100</v>
      </c>
      <c r="G14" s="11">
        <v>87</v>
      </c>
      <c r="H14" s="11">
        <v>100</v>
      </c>
    </row>
    <row r="15" spans="1:8" s="53" customFormat="1" ht="63" x14ac:dyDescent="0.25">
      <c r="A15" s="52" t="s">
        <v>67</v>
      </c>
      <c r="B15" s="9" t="str">
        <f>'пр 2 к ПП4'!B25</f>
        <v>Предоставление лекарственных и медицинских средств для оказания первичной медицинской помощи охотникам (рыбакам) промысловым из числа коренных малочисленных народов Севера</v>
      </c>
      <c r="C15" s="2" t="s">
        <v>137</v>
      </c>
      <c r="D15" s="2" t="s">
        <v>63</v>
      </c>
      <c r="E15" s="5">
        <v>67</v>
      </c>
      <c r="F15" s="5">
        <v>45</v>
      </c>
      <c r="G15" s="5">
        <v>44</v>
      </c>
      <c r="H15" s="5">
        <v>75</v>
      </c>
    </row>
    <row r="16" spans="1:8" s="53" customFormat="1" ht="63" x14ac:dyDescent="0.25">
      <c r="A16" s="52" t="s">
        <v>166</v>
      </c>
      <c r="B16" s="9" t="str">
        <f>'пр 2 к ПП4'!B29</f>
        <v>Предоставление ежемесячных социальных выплат охотникам (рыбакам) промысловым из числа  коренных малочисленных народов Севера с учетом почтовых расходов или расходов кредитных организаций</v>
      </c>
      <c r="C16" s="2" t="s">
        <v>137</v>
      </c>
      <c r="D16" s="2" t="s">
        <v>63</v>
      </c>
      <c r="E16" s="5">
        <v>110</v>
      </c>
      <c r="F16" s="5">
        <v>120</v>
      </c>
      <c r="G16" s="5">
        <v>120</v>
      </c>
      <c r="H16" s="5">
        <v>126</v>
      </c>
    </row>
    <row r="17" spans="1:8" s="53" customFormat="1" ht="63" x14ac:dyDescent="0.25">
      <c r="A17" s="52" t="s">
        <v>167</v>
      </c>
      <c r="B17" s="9" t="str">
        <f>'пр 2 к ПП4'!B31</f>
        <v>Предоставление денежной компенсации оленеводам в части расходов на содержание домашнего северного оленя с учетом почтовых расходов или расходов кредитных организаций</v>
      </c>
      <c r="C17" s="2" t="s">
        <v>138</v>
      </c>
      <c r="D17" s="2" t="s">
        <v>63</v>
      </c>
      <c r="E17" s="5">
        <v>807</v>
      </c>
      <c r="F17" s="5">
        <v>807</v>
      </c>
      <c r="G17" s="5">
        <v>807</v>
      </c>
      <c r="H17" s="5">
        <v>807</v>
      </c>
    </row>
    <row r="18" spans="1:8" s="53" customFormat="1" ht="63" x14ac:dyDescent="0.25">
      <c r="A18" s="2" t="s">
        <v>168</v>
      </c>
      <c r="B18" s="9" t="str">
        <f>'пр 2 к ПП4'!B33</f>
        <v>Предоставление товарно-материальных ценностей лицам из числа коренных малочисленных народов Севера</v>
      </c>
      <c r="C18" s="2" t="s">
        <v>137</v>
      </c>
      <c r="D18" s="2" t="s">
        <v>63</v>
      </c>
      <c r="E18" s="54">
        <v>55</v>
      </c>
      <c r="F18" s="54">
        <v>38</v>
      </c>
      <c r="G18" s="5">
        <v>36</v>
      </c>
      <c r="H18" s="5">
        <v>36</v>
      </c>
    </row>
    <row r="19" spans="1:8" s="53" customFormat="1" ht="141.75" x14ac:dyDescent="0.25">
      <c r="A19" s="2" t="s">
        <v>169</v>
      </c>
      <c r="B19" s="9" t="str">
        <f>'пр 2 к ПП4'!B35</f>
        <v>Обеспечение детей их числа коренных малочисленных народов Севера, обучающихся в общеобразовательных школах-интернатах, обучающихся в общеобразовательных школах и проживающих в интернатах при общеобразовательных школах, проездом от населенного пункта, в котором родители (законные представители) имеют постоянное место жительства, до места нахождения родителей (законных представителей) вне населенного пункта (в тундрах, в лесу, на промысловых точках) и обратно один раз в год авиационным видом транспорта</v>
      </c>
      <c r="C19" s="2" t="s">
        <v>137</v>
      </c>
      <c r="D19" s="2" t="s">
        <v>63</v>
      </c>
      <c r="E19" s="5">
        <v>14</v>
      </c>
      <c r="F19" s="55">
        <v>19</v>
      </c>
      <c r="G19" s="55">
        <v>19</v>
      </c>
      <c r="H19" s="55">
        <v>17</v>
      </c>
    </row>
    <row r="20" spans="1:8" s="53" customFormat="1" ht="63" x14ac:dyDescent="0.25">
      <c r="A20" s="2" t="s">
        <v>170</v>
      </c>
      <c r="B20" s="9" t="str">
        <f>'пр 2 к ПП4'!B36</f>
        <v>Организация и проведение праздников  День рыбака, День реки в Туруханском районе.</v>
      </c>
      <c r="C20" s="2" t="s">
        <v>137</v>
      </c>
      <c r="D20" s="2" t="s">
        <v>63</v>
      </c>
      <c r="E20" s="5">
        <v>990</v>
      </c>
      <c r="F20" s="5">
        <v>990</v>
      </c>
      <c r="G20" s="5">
        <v>990</v>
      </c>
      <c r="H20" s="5">
        <v>110</v>
      </c>
    </row>
    <row r="21" spans="1:8" s="53" customFormat="1" ht="94.5" x14ac:dyDescent="0.25">
      <c r="A21" s="2" t="s">
        <v>171</v>
      </c>
      <c r="B21" s="9" t="str">
        <f>'пр 2 к ПП4'!B37</f>
        <v>Предоставление комплектов для новорожденных лицам из числа коренных малочисленных Севера в рамках подпрограммы "Обеспечение условий реализации программы и прочие мероприятия" муниципальной программы Туруханского района "Обеспечение комфортной среды проживания на территории населенных пунктов Туруханского района"</v>
      </c>
      <c r="C21" s="2" t="s">
        <v>163</v>
      </c>
      <c r="D21" s="2" t="s">
        <v>63</v>
      </c>
      <c r="E21" s="56">
        <v>18</v>
      </c>
      <c r="F21" s="56">
        <v>17</v>
      </c>
      <c r="G21" s="56">
        <v>16</v>
      </c>
      <c r="H21" s="56">
        <v>21</v>
      </c>
    </row>
  </sheetData>
  <mergeCells count="10">
    <mergeCell ref="E1:H1"/>
    <mergeCell ref="A10:H10"/>
    <mergeCell ref="A11:H11"/>
    <mergeCell ref="A4:H4"/>
    <mergeCell ref="A5:H5"/>
    <mergeCell ref="A7:A8"/>
    <mergeCell ref="B7:B8"/>
    <mergeCell ref="C7:C8"/>
    <mergeCell ref="D7:D8"/>
    <mergeCell ref="E7:H7"/>
  </mergeCells>
  <pageMargins left="0.78740157480314965" right="0.78740157480314965" top="1.1811023622047245" bottom="0.39370078740157483" header="0.31496062992125984" footer="0.31496062992125984"/>
  <pageSetup paperSize="9" scale="86"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U46"/>
  <sheetViews>
    <sheetView view="pageBreakPreview" topLeftCell="B37" zoomScaleNormal="100" zoomScaleSheetLayoutView="100" workbookViewId="0">
      <selection activeCell="H12" sqref="H12"/>
    </sheetView>
  </sheetViews>
  <sheetFormatPr defaultRowHeight="18.75" x14ac:dyDescent="0.25"/>
  <cols>
    <col min="1" max="1" width="5.625" style="57" customWidth="1"/>
    <col min="2" max="2" width="66.25" style="57" customWidth="1"/>
    <col min="3" max="3" width="27" style="57" customWidth="1"/>
    <col min="4" max="5" width="7.375" style="57" customWidth="1"/>
    <col min="6" max="6" width="17.75" style="57" customWidth="1"/>
    <col min="7" max="7" width="5.75" style="57" customWidth="1"/>
    <col min="8" max="8" width="16.625" style="57" bestFit="1" customWidth="1"/>
    <col min="9" max="9" width="13.75" style="57" bestFit="1" customWidth="1"/>
    <col min="10" max="10" width="15.5" style="57" bestFit="1" customWidth="1"/>
    <col min="11" max="11" width="16.125" style="57" customWidth="1"/>
    <col min="12" max="12" width="30.875" style="98" customWidth="1"/>
    <col min="13" max="16384" width="9" style="57"/>
  </cols>
  <sheetData>
    <row r="1" spans="1:12" ht="84" customHeight="1" x14ac:dyDescent="0.25">
      <c r="A1" s="81"/>
      <c r="B1" s="81" t="s">
        <v>192</v>
      </c>
      <c r="C1" s="81"/>
      <c r="D1" s="81"/>
      <c r="E1" s="81"/>
      <c r="F1" s="81" t="s">
        <v>193</v>
      </c>
      <c r="G1" s="81"/>
      <c r="H1" s="81"/>
      <c r="I1" s="81"/>
      <c r="J1" s="81"/>
      <c r="K1" s="258" t="s">
        <v>187</v>
      </c>
      <c r="L1" s="258"/>
    </row>
    <row r="2" spans="1:12" x14ac:dyDescent="0.25">
      <c r="A2" s="82"/>
      <c r="B2" s="81"/>
      <c r="C2" s="81"/>
      <c r="D2" s="81"/>
      <c r="E2" s="81"/>
      <c r="F2" s="81"/>
      <c r="G2" s="81"/>
      <c r="H2" s="81"/>
      <c r="I2" s="81"/>
      <c r="J2" s="81"/>
      <c r="K2" s="81"/>
      <c r="L2" s="81"/>
    </row>
    <row r="3" spans="1:12" x14ac:dyDescent="0.25">
      <c r="A3" s="259" t="s">
        <v>1</v>
      </c>
      <c r="B3" s="259"/>
      <c r="C3" s="259"/>
      <c r="D3" s="259"/>
      <c r="E3" s="259"/>
      <c r="F3" s="259"/>
      <c r="G3" s="259"/>
      <c r="H3" s="259"/>
      <c r="I3" s="259"/>
      <c r="J3" s="259"/>
      <c r="K3" s="259"/>
      <c r="L3" s="259"/>
    </row>
    <row r="4" spans="1:12" x14ac:dyDescent="0.25">
      <c r="A4" s="259" t="s">
        <v>104</v>
      </c>
      <c r="B4" s="259"/>
      <c r="C4" s="259"/>
      <c r="D4" s="259"/>
      <c r="E4" s="259"/>
      <c r="F4" s="259"/>
      <c r="G4" s="259"/>
      <c r="H4" s="259"/>
      <c r="I4" s="259"/>
      <c r="J4" s="259"/>
      <c r="K4" s="259"/>
      <c r="L4" s="259"/>
    </row>
    <row r="5" spans="1:12" x14ac:dyDescent="0.25">
      <c r="A5" s="83"/>
      <c r="L5" s="80"/>
    </row>
    <row r="6" spans="1:12" s="53" customFormat="1" ht="15.75" x14ac:dyDescent="0.25">
      <c r="A6" s="221" t="s">
        <v>19</v>
      </c>
      <c r="B6" s="221" t="s">
        <v>49</v>
      </c>
      <c r="C6" s="221" t="s">
        <v>26</v>
      </c>
      <c r="D6" s="221" t="s">
        <v>24</v>
      </c>
      <c r="E6" s="221"/>
      <c r="F6" s="221"/>
      <c r="G6" s="221"/>
      <c r="H6" s="221" t="s">
        <v>50</v>
      </c>
      <c r="I6" s="221"/>
      <c r="J6" s="221"/>
      <c r="K6" s="221"/>
      <c r="L6" s="225" t="s">
        <v>51</v>
      </c>
    </row>
    <row r="7" spans="1:12" s="53" customFormat="1" ht="78.75" x14ac:dyDescent="0.25">
      <c r="A7" s="221"/>
      <c r="B7" s="221"/>
      <c r="C7" s="221"/>
      <c r="D7" s="2" t="s">
        <v>26</v>
      </c>
      <c r="E7" s="2" t="s">
        <v>27</v>
      </c>
      <c r="F7" s="2" t="s">
        <v>28</v>
      </c>
      <c r="G7" s="2" t="s">
        <v>29</v>
      </c>
      <c r="H7" s="2">
        <v>2023</v>
      </c>
      <c r="I7" s="2">
        <v>2024</v>
      </c>
      <c r="J7" s="2">
        <v>2025</v>
      </c>
      <c r="K7" s="2" t="s">
        <v>52</v>
      </c>
      <c r="L7" s="221"/>
    </row>
    <row r="8" spans="1:12" s="53" customFormat="1" ht="15.75" x14ac:dyDescent="0.25">
      <c r="A8" s="2">
        <v>1</v>
      </c>
      <c r="B8" s="2">
        <v>2</v>
      </c>
      <c r="C8" s="2">
        <v>3</v>
      </c>
      <c r="D8" s="2">
        <v>4</v>
      </c>
      <c r="E8" s="2">
        <v>5</v>
      </c>
      <c r="F8" s="2">
        <v>6</v>
      </c>
      <c r="G8" s="2">
        <v>7</v>
      </c>
      <c r="H8" s="136">
        <v>9</v>
      </c>
      <c r="I8" s="136">
        <v>10</v>
      </c>
      <c r="J8" s="136">
        <v>11</v>
      </c>
      <c r="K8" s="136">
        <v>12</v>
      </c>
      <c r="L8" s="136">
        <v>13</v>
      </c>
    </row>
    <row r="9" spans="1:12" s="67" customFormat="1" ht="15.75" x14ac:dyDescent="0.25">
      <c r="A9" s="252" t="s">
        <v>125</v>
      </c>
      <c r="B9" s="253"/>
      <c r="C9" s="253"/>
      <c r="D9" s="253"/>
      <c r="E9" s="253"/>
      <c r="F9" s="253"/>
      <c r="G9" s="253"/>
      <c r="H9" s="253"/>
      <c r="I9" s="253"/>
      <c r="J9" s="253"/>
      <c r="K9" s="253"/>
      <c r="L9" s="254"/>
    </row>
    <row r="10" spans="1:12" s="67" customFormat="1" ht="15.75" x14ac:dyDescent="0.25">
      <c r="A10" s="252" t="s">
        <v>126</v>
      </c>
      <c r="B10" s="253"/>
      <c r="C10" s="253"/>
      <c r="D10" s="253"/>
      <c r="E10" s="253"/>
      <c r="F10" s="253"/>
      <c r="G10" s="253"/>
      <c r="H10" s="253"/>
      <c r="I10" s="253"/>
      <c r="J10" s="253"/>
      <c r="K10" s="253"/>
      <c r="L10" s="254"/>
    </row>
    <row r="11" spans="1:12" s="78" customFormat="1" ht="47.25" x14ac:dyDescent="0.25">
      <c r="A11" s="84" t="s">
        <v>3</v>
      </c>
      <c r="B11" s="85" t="s">
        <v>105</v>
      </c>
      <c r="C11" s="86" t="s">
        <v>72</v>
      </c>
      <c r="D11" s="87">
        <v>242</v>
      </c>
      <c r="E11" s="88" t="s">
        <v>106</v>
      </c>
      <c r="F11" s="13">
        <v>1140080460</v>
      </c>
      <c r="G11" s="87">
        <v>121</v>
      </c>
      <c r="H11" s="125">
        <v>22169.894</v>
      </c>
      <c r="I11" s="125">
        <v>20024.807000000001</v>
      </c>
      <c r="J11" s="125">
        <v>20024.807000000001</v>
      </c>
      <c r="K11" s="145">
        <f>H11+I11+J11</f>
        <v>62219.508000000002</v>
      </c>
      <c r="L11" s="255" t="s">
        <v>127</v>
      </c>
    </row>
    <row r="12" spans="1:12" s="78" customFormat="1" ht="47.25" x14ac:dyDescent="0.25">
      <c r="A12" s="84" t="s">
        <v>64</v>
      </c>
      <c r="B12" s="85" t="s">
        <v>105</v>
      </c>
      <c r="C12" s="86" t="s">
        <v>72</v>
      </c>
      <c r="D12" s="87">
        <v>242</v>
      </c>
      <c r="E12" s="88" t="s">
        <v>106</v>
      </c>
      <c r="F12" s="13">
        <v>1140080460</v>
      </c>
      <c r="G12" s="87">
        <v>122</v>
      </c>
      <c r="H12" s="90">
        <v>1570.104</v>
      </c>
      <c r="I12" s="90">
        <v>1570.104</v>
      </c>
      <c r="J12" s="90">
        <v>1570.104</v>
      </c>
      <c r="K12" s="145">
        <f t="shared" ref="K12:K39" si="0">H12+I12+J12</f>
        <v>4710.3119999999999</v>
      </c>
      <c r="L12" s="256"/>
    </row>
    <row r="13" spans="1:12" s="78" customFormat="1" ht="47.25" x14ac:dyDescent="0.25">
      <c r="A13" s="84" t="s">
        <v>66</v>
      </c>
      <c r="B13" s="85" t="s">
        <v>105</v>
      </c>
      <c r="C13" s="86" t="s">
        <v>72</v>
      </c>
      <c r="D13" s="87">
        <v>242</v>
      </c>
      <c r="E13" s="88" t="s">
        <v>106</v>
      </c>
      <c r="F13" s="13">
        <v>1140080460</v>
      </c>
      <c r="G13" s="87">
        <v>129</v>
      </c>
      <c r="H13" s="90">
        <v>6695.3059999999996</v>
      </c>
      <c r="I13" s="90">
        <v>6047.4930000000004</v>
      </c>
      <c r="J13" s="90">
        <v>6047.4930000000004</v>
      </c>
      <c r="K13" s="145">
        <f t="shared" si="0"/>
        <v>18790.292000000001</v>
      </c>
      <c r="L13" s="256"/>
    </row>
    <row r="14" spans="1:12" s="78" customFormat="1" ht="47.25" x14ac:dyDescent="0.25">
      <c r="A14" s="84" t="s">
        <v>67</v>
      </c>
      <c r="B14" s="85" t="s">
        <v>105</v>
      </c>
      <c r="C14" s="86" t="s">
        <v>72</v>
      </c>
      <c r="D14" s="87">
        <v>242</v>
      </c>
      <c r="E14" s="88" t="s">
        <v>106</v>
      </c>
      <c r="F14" s="13">
        <v>1140080460</v>
      </c>
      <c r="G14" s="87">
        <v>244</v>
      </c>
      <c r="H14" s="90">
        <v>19370.350999999999</v>
      </c>
      <c r="I14" s="90">
        <v>9590.4680000000008</v>
      </c>
      <c r="J14" s="90">
        <v>9590.4680000000008</v>
      </c>
      <c r="K14" s="145">
        <f t="shared" si="0"/>
        <v>38551.286999999997</v>
      </c>
      <c r="L14" s="256"/>
    </row>
    <row r="15" spans="1:12" s="78" customFormat="1" ht="47.25" x14ac:dyDescent="0.25">
      <c r="A15" s="84" t="s">
        <v>166</v>
      </c>
      <c r="B15" s="85" t="s">
        <v>105</v>
      </c>
      <c r="C15" s="149" t="s">
        <v>72</v>
      </c>
      <c r="D15" s="148">
        <v>242</v>
      </c>
      <c r="E15" s="88" t="s">
        <v>106</v>
      </c>
      <c r="F15" s="13">
        <v>1140080460</v>
      </c>
      <c r="G15" s="148">
        <v>247</v>
      </c>
      <c r="H15" s="90">
        <v>8442.58</v>
      </c>
      <c r="I15" s="90">
        <v>7917.5870000000004</v>
      </c>
      <c r="J15" s="90">
        <v>7917.5870000000004</v>
      </c>
      <c r="K15" s="145">
        <f t="shared" si="0"/>
        <v>24277.754000000001</v>
      </c>
      <c r="L15" s="256"/>
    </row>
    <row r="16" spans="1:12" s="78" customFormat="1" ht="47.25" x14ac:dyDescent="0.25">
      <c r="A16" s="84" t="s">
        <v>166</v>
      </c>
      <c r="B16" s="114" t="s">
        <v>105</v>
      </c>
      <c r="C16" s="141" t="s">
        <v>72</v>
      </c>
      <c r="D16" s="33">
        <v>242</v>
      </c>
      <c r="E16" s="115" t="s">
        <v>106</v>
      </c>
      <c r="F16" s="116">
        <v>1140080460</v>
      </c>
      <c r="G16" s="33">
        <v>852</v>
      </c>
      <c r="H16" s="142">
        <v>8</v>
      </c>
      <c r="I16" s="142">
        <v>0</v>
      </c>
      <c r="J16" s="142">
        <v>0</v>
      </c>
      <c r="K16" s="145">
        <f t="shared" si="0"/>
        <v>8</v>
      </c>
      <c r="L16" s="256"/>
    </row>
    <row r="17" spans="1:21" s="78" customFormat="1" ht="47.25" x14ac:dyDescent="0.25">
      <c r="A17" s="84" t="s">
        <v>167</v>
      </c>
      <c r="B17" s="114" t="s">
        <v>105</v>
      </c>
      <c r="C17" s="103" t="s">
        <v>72</v>
      </c>
      <c r="D17" s="33">
        <v>242</v>
      </c>
      <c r="E17" s="115" t="s">
        <v>106</v>
      </c>
      <c r="F17" s="116">
        <v>1140080460</v>
      </c>
      <c r="G17" s="33">
        <v>853</v>
      </c>
      <c r="H17" s="117">
        <v>15</v>
      </c>
      <c r="I17" s="117">
        <v>0</v>
      </c>
      <c r="J17" s="117">
        <v>0</v>
      </c>
      <c r="K17" s="145">
        <f t="shared" si="0"/>
        <v>15</v>
      </c>
      <c r="L17" s="256"/>
    </row>
    <row r="18" spans="1:21" s="112" customFormat="1" ht="63" x14ac:dyDescent="0.25">
      <c r="A18" s="84" t="s">
        <v>167</v>
      </c>
      <c r="B18" s="91" t="s">
        <v>108</v>
      </c>
      <c r="C18" s="106" t="s">
        <v>72</v>
      </c>
      <c r="D18" s="105">
        <v>242</v>
      </c>
      <c r="E18" s="88" t="s">
        <v>62</v>
      </c>
      <c r="F18" s="13">
        <v>1140075410</v>
      </c>
      <c r="G18" s="105">
        <v>121</v>
      </c>
      <c r="H18" s="90">
        <v>3057.95</v>
      </c>
      <c r="I18" s="90">
        <v>2835.4</v>
      </c>
      <c r="J18" s="90">
        <v>2760.4</v>
      </c>
      <c r="K18" s="145">
        <f t="shared" si="0"/>
        <v>8653.75</v>
      </c>
      <c r="L18" s="256"/>
    </row>
    <row r="19" spans="1:21" s="112" customFormat="1" ht="63" x14ac:dyDescent="0.25">
      <c r="A19" s="84" t="s">
        <v>168</v>
      </c>
      <c r="B19" s="91" t="s">
        <v>108</v>
      </c>
      <c r="C19" s="106" t="s">
        <v>72</v>
      </c>
      <c r="D19" s="105">
        <v>242</v>
      </c>
      <c r="E19" s="88" t="s">
        <v>62</v>
      </c>
      <c r="F19" s="13">
        <v>1140075410</v>
      </c>
      <c r="G19" s="105">
        <v>122</v>
      </c>
      <c r="H19" s="90">
        <v>450</v>
      </c>
      <c r="I19" s="90">
        <v>225</v>
      </c>
      <c r="J19" s="90">
        <v>450</v>
      </c>
      <c r="K19" s="145">
        <f t="shared" si="0"/>
        <v>1125</v>
      </c>
      <c r="L19" s="256"/>
    </row>
    <row r="20" spans="1:21" s="78" customFormat="1" ht="63" x14ac:dyDescent="0.25">
      <c r="A20" s="84" t="s">
        <v>169</v>
      </c>
      <c r="B20" s="118" t="s">
        <v>108</v>
      </c>
      <c r="C20" s="104" t="s">
        <v>72</v>
      </c>
      <c r="D20" s="35">
        <v>242</v>
      </c>
      <c r="E20" s="119" t="s">
        <v>62</v>
      </c>
      <c r="F20" s="120">
        <v>1140075410</v>
      </c>
      <c r="G20" s="35">
        <v>129</v>
      </c>
      <c r="H20" s="121">
        <v>923.55</v>
      </c>
      <c r="I20" s="121">
        <v>853.8</v>
      </c>
      <c r="J20" s="121">
        <v>833.8</v>
      </c>
      <c r="K20" s="145">
        <f t="shared" si="0"/>
        <v>2611.1499999999996</v>
      </c>
      <c r="L20" s="257"/>
    </row>
    <row r="21" spans="1:21" s="78" customFormat="1" ht="76.5" x14ac:dyDescent="0.25">
      <c r="A21" s="84" t="s">
        <v>170</v>
      </c>
      <c r="B21" s="91" t="s">
        <v>108</v>
      </c>
      <c r="C21" s="86" t="s">
        <v>72</v>
      </c>
      <c r="D21" s="87">
        <v>242</v>
      </c>
      <c r="E21" s="88" t="s">
        <v>62</v>
      </c>
      <c r="F21" s="13">
        <v>1140075410</v>
      </c>
      <c r="G21" s="87">
        <v>244</v>
      </c>
      <c r="H21" s="90">
        <v>230</v>
      </c>
      <c r="I21" s="90">
        <v>130</v>
      </c>
      <c r="J21" s="90">
        <v>0</v>
      </c>
      <c r="K21" s="145">
        <f t="shared" si="0"/>
        <v>360</v>
      </c>
      <c r="L21" s="89" t="s">
        <v>127</v>
      </c>
    </row>
    <row r="22" spans="1:21" s="78" customFormat="1" ht="63" x14ac:dyDescent="0.25">
      <c r="A22" s="84" t="s">
        <v>171</v>
      </c>
      <c r="B22" s="91" t="s">
        <v>109</v>
      </c>
      <c r="C22" s="86" t="s">
        <v>72</v>
      </c>
      <c r="D22" s="87">
        <v>242</v>
      </c>
      <c r="E22" s="88" t="s">
        <v>233</v>
      </c>
      <c r="F22" s="13">
        <v>1140028410</v>
      </c>
      <c r="G22" s="87">
        <v>244</v>
      </c>
      <c r="H22" s="90">
        <v>96.67</v>
      </c>
      <c r="I22" s="90">
        <v>96.67</v>
      </c>
      <c r="J22" s="90">
        <v>96.67</v>
      </c>
      <c r="K22" s="145">
        <f t="shared" si="0"/>
        <v>290.01</v>
      </c>
      <c r="L22" s="251" t="s">
        <v>264</v>
      </c>
    </row>
    <row r="23" spans="1:21" s="78" customFormat="1" ht="63" x14ac:dyDescent="0.25">
      <c r="A23" s="84" t="s">
        <v>199</v>
      </c>
      <c r="B23" s="91" t="s">
        <v>109</v>
      </c>
      <c r="C23" s="86" t="s">
        <v>72</v>
      </c>
      <c r="D23" s="87">
        <v>242</v>
      </c>
      <c r="E23" s="88" t="s">
        <v>233</v>
      </c>
      <c r="F23" s="13">
        <v>1140028410</v>
      </c>
      <c r="G23" s="87">
        <v>321</v>
      </c>
      <c r="H23" s="90">
        <v>2728.83</v>
      </c>
      <c r="I23" s="90">
        <v>2728.83</v>
      </c>
      <c r="J23" s="90">
        <v>2728.83</v>
      </c>
      <c r="K23" s="145">
        <f t="shared" si="0"/>
        <v>8186.49</v>
      </c>
      <c r="L23" s="251"/>
    </row>
    <row r="24" spans="1:21" s="78" customFormat="1" ht="63.75" x14ac:dyDescent="0.25">
      <c r="A24" s="84" t="s">
        <v>200</v>
      </c>
      <c r="B24" s="91" t="s">
        <v>110</v>
      </c>
      <c r="C24" s="86" t="s">
        <v>72</v>
      </c>
      <c r="D24" s="87">
        <v>242</v>
      </c>
      <c r="E24" s="88" t="s">
        <v>233</v>
      </c>
      <c r="F24" s="13">
        <v>1140028420</v>
      </c>
      <c r="G24" s="87">
        <v>360</v>
      </c>
      <c r="H24" s="90">
        <v>1403.3</v>
      </c>
      <c r="I24" s="90">
        <v>1403.3</v>
      </c>
      <c r="J24" s="90">
        <v>1403.3</v>
      </c>
      <c r="K24" s="145">
        <f t="shared" si="0"/>
        <v>4209.8999999999996</v>
      </c>
      <c r="L24" s="89" t="s">
        <v>165</v>
      </c>
    </row>
    <row r="25" spans="1:21" s="78" customFormat="1" ht="76.5" x14ac:dyDescent="0.25">
      <c r="A25" s="84" t="s">
        <v>201</v>
      </c>
      <c r="B25" s="91" t="s">
        <v>211</v>
      </c>
      <c r="C25" s="86" t="s">
        <v>72</v>
      </c>
      <c r="D25" s="87">
        <v>242</v>
      </c>
      <c r="E25" s="88" t="s">
        <v>233</v>
      </c>
      <c r="F25" s="13">
        <v>1140028430</v>
      </c>
      <c r="G25" s="87">
        <v>323</v>
      </c>
      <c r="H25" s="90">
        <v>149.80000000000001</v>
      </c>
      <c r="I25" s="90">
        <v>149.80000000000001</v>
      </c>
      <c r="J25" s="90">
        <v>149.80000000000001</v>
      </c>
      <c r="K25" s="145">
        <f t="shared" si="0"/>
        <v>449.40000000000003</v>
      </c>
      <c r="L25" s="14" t="s">
        <v>259</v>
      </c>
      <c r="U25" s="92"/>
    </row>
    <row r="26" spans="1:21" s="78" customFormat="1" ht="47.25" x14ac:dyDescent="0.25">
      <c r="A26" s="84" t="s">
        <v>202</v>
      </c>
      <c r="B26" s="91" t="s">
        <v>212</v>
      </c>
      <c r="C26" s="86" t="s">
        <v>72</v>
      </c>
      <c r="D26" s="87">
        <v>242</v>
      </c>
      <c r="E26" s="88" t="s">
        <v>233</v>
      </c>
      <c r="F26" s="13">
        <v>1140028440</v>
      </c>
      <c r="G26" s="87">
        <v>244</v>
      </c>
      <c r="H26" s="90">
        <v>125.1</v>
      </c>
      <c r="I26" s="90">
        <v>125.1</v>
      </c>
      <c r="J26" s="90">
        <v>125.1</v>
      </c>
      <c r="K26" s="145">
        <f t="shared" si="0"/>
        <v>375.29999999999995</v>
      </c>
      <c r="L26" s="249" t="s">
        <v>218</v>
      </c>
      <c r="U26" s="92"/>
    </row>
    <row r="27" spans="1:21" s="78" customFormat="1" ht="47.25" x14ac:dyDescent="0.25">
      <c r="A27" s="84" t="s">
        <v>203</v>
      </c>
      <c r="B27" s="91" t="s">
        <v>212</v>
      </c>
      <c r="C27" s="86" t="s">
        <v>72</v>
      </c>
      <c r="D27" s="87">
        <v>242</v>
      </c>
      <c r="E27" s="88" t="s">
        <v>233</v>
      </c>
      <c r="F27" s="13">
        <v>1140028440</v>
      </c>
      <c r="G27" s="87">
        <v>321</v>
      </c>
      <c r="H27" s="90">
        <v>4701.8999999999996</v>
      </c>
      <c r="I27" s="90">
        <v>5702.4</v>
      </c>
      <c r="J27" s="90">
        <v>5702.4</v>
      </c>
      <c r="K27" s="145">
        <f t="shared" si="0"/>
        <v>16106.699999999999</v>
      </c>
      <c r="L27" s="250"/>
      <c r="U27" s="92"/>
    </row>
    <row r="28" spans="1:21" s="78" customFormat="1" ht="173.25" x14ac:dyDescent="0.25">
      <c r="A28" s="84" t="s">
        <v>204</v>
      </c>
      <c r="B28" s="152" t="s">
        <v>240</v>
      </c>
      <c r="C28" s="149" t="s">
        <v>72</v>
      </c>
      <c r="D28" s="148">
        <v>242</v>
      </c>
      <c r="E28" s="88" t="s">
        <v>233</v>
      </c>
      <c r="F28" s="13">
        <v>1140075400</v>
      </c>
      <c r="G28" s="148">
        <v>323</v>
      </c>
      <c r="H28" s="90">
        <v>103.7</v>
      </c>
      <c r="I28" s="90">
        <v>103.7</v>
      </c>
      <c r="J28" s="90">
        <v>103.7</v>
      </c>
      <c r="K28" s="145">
        <f t="shared" si="0"/>
        <v>311.10000000000002</v>
      </c>
      <c r="L28" s="150" t="s">
        <v>241</v>
      </c>
    </row>
    <row r="29" spans="1:21" s="78" customFormat="1" ht="89.25" x14ac:dyDescent="0.25">
      <c r="A29" s="84" t="s">
        <v>204</v>
      </c>
      <c r="B29" s="91" t="s">
        <v>213</v>
      </c>
      <c r="C29" s="86" t="s">
        <v>72</v>
      </c>
      <c r="D29" s="87">
        <v>242</v>
      </c>
      <c r="E29" s="88" t="s">
        <v>233</v>
      </c>
      <c r="F29" s="13">
        <v>1140075420</v>
      </c>
      <c r="G29" s="87">
        <v>244</v>
      </c>
      <c r="H29" s="90">
        <v>235.3</v>
      </c>
      <c r="I29" s="90">
        <v>166.3</v>
      </c>
      <c r="J29" s="90">
        <v>166.3</v>
      </c>
      <c r="K29" s="145">
        <f t="shared" si="0"/>
        <v>567.90000000000009</v>
      </c>
      <c r="L29" s="16" t="s">
        <v>257</v>
      </c>
    </row>
    <row r="30" spans="1:21" s="78" customFormat="1" ht="127.5" x14ac:dyDescent="0.25">
      <c r="A30" s="84" t="s">
        <v>205</v>
      </c>
      <c r="B30" s="91" t="s">
        <v>214</v>
      </c>
      <c r="C30" s="86" t="s">
        <v>72</v>
      </c>
      <c r="D30" s="87">
        <v>242</v>
      </c>
      <c r="E30" s="88" t="s">
        <v>233</v>
      </c>
      <c r="F30" s="13">
        <v>1140075420</v>
      </c>
      <c r="G30" s="87">
        <v>321</v>
      </c>
      <c r="H30" s="90">
        <v>7512.6</v>
      </c>
      <c r="I30" s="90">
        <v>7581.6</v>
      </c>
      <c r="J30" s="90">
        <v>7581.6</v>
      </c>
      <c r="K30" s="145">
        <f t="shared" si="0"/>
        <v>22675.800000000003</v>
      </c>
      <c r="L30" s="16" t="s">
        <v>258</v>
      </c>
    </row>
    <row r="31" spans="1:21" s="78" customFormat="1" ht="51" x14ac:dyDescent="0.25">
      <c r="A31" s="84" t="s">
        <v>206</v>
      </c>
      <c r="B31" s="91" t="s">
        <v>111</v>
      </c>
      <c r="C31" s="86" t="s">
        <v>72</v>
      </c>
      <c r="D31" s="87">
        <v>242</v>
      </c>
      <c r="E31" s="88" t="s">
        <v>233</v>
      </c>
      <c r="F31" s="13">
        <v>1140075430</v>
      </c>
      <c r="G31" s="87">
        <v>244</v>
      </c>
      <c r="H31" s="90">
        <v>7.4660000000000002</v>
      </c>
      <c r="I31" s="90">
        <v>7.4660000000000002</v>
      </c>
      <c r="J31" s="90">
        <v>7.4660000000000002</v>
      </c>
      <c r="K31" s="145">
        <f t="shared" si="0"/>
        <v>22.398</v>
      </c>
      <c r="L31" s="14" t="s">
        <v>173</v>
      </c>
    </row>
    <row r="32" spans="1:21" s="78" customFormat="1" ht="51" x14ac:dyDescent="0.25">
      <c r="A32" s="84" t="s">
        <v>207</v>
      </c>
      <c r="B32" s="91" t="s">
        <v>111</v>
      </c>
      <c r="C32" s="86" t="s">
        <v>72</v>
      </c>
      <c r="D32" s="87">
        <v>242</v>
      </c>
      <c r="E32" s="88" t="s">
        <v>233</v>
      </c>
      <c r="F32" s="13">
        <v>1140075430</v>
      </c>
      <c r="G32" s="87">
        <v>360</v>
      </c>
      <c r="H32" s="90">
        <v>211.434</v>
      </c>
      <c r="I32" s="90">
        <v>211.434</v>
      </c>
      <c r="J32" s="90">
        <v>211.434</v>
      </c>
      <c r="K32" s="145">
        <f t="shared" si="0"/>
        <v>634.30200000000002</v>
      </c>
      <c r="L32" s="14" t="s">
        <v>172</v>
      </c>
    </row>
    <row r="33" spans="1:12" s="78" customFormat="1" ht="63.75" x14ac:dyDescent="0.25">
      <c r="A33" s="84" t="s">
        <v>208</v>
      </c>
      <c r="B33" s="91" t="s">
        <v>112</v>
      </c>
      <c r="C33" s="86" t="s">
        <v>72</v>
      </c>
      <c r="D33" s="87">
        <v>242</v>
      </c>
      <c r="E33" s="88" t="s">
        <v>233</v>
      </c>
      <c r="F33" s="13">
        <v>1140075440</v>
      </c>
      <c r="G33" s="87">
        <v>323</v>
      </c>
      <c r="H33" s="90">
        <v>9635.3126799999991</v>
      </c>
      <c r="I33" s="90">
        <v>9609.7000000000007</v>
      </c>
      <c r="J33" s="90">
        <v>9609.7000000000007</v>
      </c>
      <c r="K33" s="145">
        <f t="shared" si="0"/>
        <v>28854.712680000001</v>
      </c>
      <c r="L33" s="14" t="s">
        <v>260</v>
      </c>
    </row>
    <row r="34" spans="1:12" s="78" customFormat="1" ht="51" x14ac:dyDescent="0.25">
      <c r="A34" s="84" t="s">
        <v>225</v>
      </c>
      <c r="B34" s="91" t="s">
        <v>215</v>
      </c>
      <c r="C34" s="86" t="s">
        <v>72</v>
      </c>
      <c r="D34" s="87">
        <v>242</v>
      </c>
      <c r="E34" s="88" t="s">
        <v>233</v>
      </c>
      <c r="F34" s="13">
        <v>1140075450</v>
      </c>
      <c r="G34" s="87">
        <v>323</v>
      </c>
      <c r="H34" s="90">
        <v>79.3</v>
      </c>
      <c r="I34" s="90">
        <v>79.3</v>
      </c>
      <c r="J34" s="90">
        <v>79.3</v>
      </c>
      <c r="K34" s="145">
        <f t="shared" si="0"/>
        <v>237.89999999999998</v>
      </c>
      <c r="L34" s="14" t="s">
        <v>217</v>
      </c>
    </row>
    <row r="35" spans="1:12" s="78" customFormat="1" ht="140.25" x14ac:dyDescent="0.25">
      <c r="A35" s="84" t="s">
        <v>219</v>
      </c>
      <c r="B35" s="91" t="s">
        <v>113</v>
      </c>
      <c r="C35" s="86" t="s">
        <v>72</v>
      </c>
      <c r="D35" s="87">
        <v>242</v>
      </c>
      <c r="E35" s="88" t="s">
        <v>233</v>
      </c>
      <c r="F35" s="13">
        <v>1140075460</v>
      </c>
      <c r="G35" s="87">
        <v>323</v>
      </c>
      <c r="H35" s="90">
        <v>2085.1</v>
      </c>
      <c r="I35" s="90">
        <v>2085.1</v>
      </c>
      <c r="J35" s="90">
        <v>2085.1</v>
      </c>
      <c r="K35" s="145">
        <f t="shared" si="0"/>
        <v>6255.2999999999993</v>
      </c>
      <c r="L35" s="14" t="s">
        <v>209</v>
      </c>
    </row>
    <row r="36" spans="1:12" s="78" customFormat="1" ht="89.25" x14ac:dyDescent="0.25">
      <c r="A36" s="84" t="s">
        <v>220</v>
      </c>
      <c r="B36" s="91" t="s">
        <v>216</v>
      </c>
      <c r="C36" s="86" t="s">
        <v>72</v>
      </c>
      <c r="D36" s="87">
        <v>242</v>
      </c>
      <c r="E36" s="88" t="s">
        <v>107</v>
      </c>
      <c r="F36" s="13">
        <v>1140075470</v>
      </c>
      <c r="G36" s="87">
        <v>244</v>
      </c>
      <c r="H36" s="90">
        <v>2381.1999999999998</v>
      </c>
      <c r="I36" s="90">
        <v>1380.7</v>
      </c>
      <c r="J36" s="90">
        <v>1380.7</v>
      </c>
      <c r="K36" s="145">
        <f t="shared" si="0"/>
        <v>5142.5999999999995</v>
      </c>
      <c r="L36" s="12" t="s">
        <v>261</v>
      </c>
    </row>
    <row r="37" spans="1:12" s="78" customFormat="1" ht="78.75" x14ac:dyDescent="0.25">
      <c r="A37" s="84" t="s">
        <v>221</v>
      </c>
      <c r="B37" s="91" t="s">
        <v>114</v>
      </c>
      <c r="C37" s="86" t="s">
        <v>72</v>
      </c>
      <c r="D37" s="87">
        <v>242</v>
      </c>
      <c r="E37" s="88" t="s">
        <v>233</v>
      </c>
      <c r="F37" s="13">
        <v>1140075480</v>
      </c>
      <c r="G37" s="87">
        <v>323</v>
      </c>
      <c r="H37" s="90">
        <v>107.5</v>
      </c>
      <c r="I37" s="90">
        <v>107.5</v>
      </c>
      <c r="J37" s="90">
        <v>107.5</v>
      </c>
      <c r="K37" s="145">
        <f t="shared" si="0"/>
        <v>322.5</v>
      </c>
      <c r="L37" s="12" t="s">
        <v>262</v>
      </c>
    </row>
    <row r="38" spans="1:12" s="78" customFormat="1" ht="94.5" x14ac:dyDescent="0.25">
      <c r="A38" s="84" t="s">
        <v>226</v>
      </c>
      <c r="B38" s="91" t="s">
        <v>236</v>
      </c>
      <c r="C38" s="138" t="s">
        <v>72</v>
      </c>
      <c r="D38" s="137">
        <v>242</v>
      </c>
      <c r="E38" s="88" t="s">
        <v>107</v>
      </c>
      <c r="F38" s="13">
        <v>1140075490</v>
      </c>
      <c r="G38" s="137">
        <v>244</v>
      </c>
      <c r="H38" s="90">
        <v>74.599999999999994</v>
      </c>
      <c r="I38" s="90">
        <v>74.599999999999994</v>
      </c>
      <c r="J38" s="90">
        <v>74.599999999999994</v>
      </c>
      <c r="K38" s="145">
        <f t="shared" si="0"/>
        <v>223.79999999999998</v>
      </c>
      <c r="L38" s="12" t="s">
        <v>237</v>
      </c>
    </row>
    <row r="39" spans="1:12" s="78" customFormat="1" ht="63.75" x14ac:dyDescent="0.25">
      <c r="A39" s="84" t="s">
        <v>235</v>
      </c>
      <c r="B39" s="91" t="s">
        <v>232</v>
      </c>
      <c r="C39" s="86" t="s">
        <v>72</v>
      </c>
      <c r="D39" s="87">
        <v>242</v>
      </c>
      <c r="E39" s="88" t="s">
        <v>233</v>
      </c>
      <c r="F39" s="13" t="s">
        <v>288</v>
      </c>
      <c r="G39" s="87">
        <v>323</v>
      </c>
      <c r="H39" s="90">
        <v>4657.8869999999997</v>
      </c>
      <c r="I39" s="90">
        <v>1376.4</v>
      </c>
      <c r="J39" s="90">
        <v>1376.4</v>
      </c>
      <c r="K39" s="145">
        <f t="shared" si="0"/>
        <v>7410.6869999999999</v>
      </c>
      <c r="L39" s="14" t="s">
        <v>263</v>
      </c>
    </row>
    <row r="40" spans="1:12" x14ac:dyDescent="0.3">
      <c r="A40" s="69"/>
      <c r="B40" s="93" t="s">
        <v>82</v>
      </c>
      <c r="C40" s="94" t="s">
        <v>31</v>
      </c>
      <c r="D40" s="94" t="s">
        <v>31</v>
      </c>
      <c r="E40" s="94" t="s">
        <v>31</v>
      </c>
      <c r="F40" s="94" t="s">
        <v>31</v>
      </c>
      <c r="G40" s="94" t="s">
        <v>31</v>
      </c>
      <c r="H40" s="95">
        <f>SUM(H11:H39)</f>
        <v>99229.734680000023</v>
      </c>
      <c r="I40" s="95">
        <f>SUM(I11:I39)</f>
        <v>82184.559000000008</v>
      </c>
      <c r="J40" s="95">
        <f>SUM(J11:J39)</f>
        <v>82184.559000000008</v>
      </c>
      <c r="K40" s="146">
        <f>H40+I40+J40</f>
        <v>263598.85268000001</v>
      </c>
      <c r="L40" s="96"/>
    </row>
    <row r="41" spans="1:12" x14ac:dyDescent="0.25">
      <c r="K41" s="97"/>
      <c r="L41" s="81"/>
    </row>
    <row r="42" spans="1:12" x14ac:dyDescent="0.25">
      <c r="L42" s="81"/>
    </row>
    <row r="43" spans="1:12" x14ac:dyDescent="0.25">
      <c r="H43" s="144"/>
      <c r="I43" s="144"/>
      <c r="J43" s="144"/>
      <c r="K43" s="144"/>
      <c r="L43" s="81"/>
    </row>
    <row r="44" spans="1:12" x14ac:dyDescent="0.25">
      <c r="L44" s="81"/>
    </row>
    <row r="45" spans="1:12" x14ac:dyDescent="0.25">
      <c r="L45" s="81"/>
    </row>
    <row r="46" spans="1:12" x14ac:dyDescent="0.25">
      <c r="L46" s="81" t="s">
        <v>143</v>
      </c>
    </row>
  </sheetData>
  <autoFilter ref="A6:L40">
    <filterColumn colId="3" showButton="0"/>
    <filterColumn colId="4" showButton="0"/>
    <filterColumn colId="5" showButton="0"/>
    <filterColumn colId="7" showButton="0"/>
    <filterColumn colId="8" showButton="0"/>
    <filterColumn colId="9" showButton="0"/>
  </autoFilter>
  <mergeCells count="14">
    <mergeCell ref="K1:L1"/>
    <mergeCell ref="A3:L3"/>
    <mergeCell ref="A4:L4"/>
    <mergeCell ref="A6:A7"/>
    <mergeCell ref="B6:B7"/>
    <mergeCell ref="C6:C7"/>
    <mergeCell ref="D6:G6"/>
    <mergeCell ref="H6:K6"/>
    <mergeCell ref="L6:L7"/>
    <mergeCell ref="L26:L27"/>
    <mergeCell ref="L22:L23"/>
    <mergeCell ref="A10:L10"/>
    <mergeCell ref="A9:L9"/>
    <mergeCell ref="L11:L20"/>
  </mergeCells>
  <pageMargins left="0.59055118110236227" right="0.19685039370078741" top="0.98425196850393704" bottom="0" header="0.31496062992125984" footer="0.31496062992125984"/>
  <pageSetup paperSize="9" scale="56" fitToHeight="0" orientation="landscape" r:id="rId1"/>
  <rowBreaks count="1" manualBreakCount="1">
    <brk id="20" max="11"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14</vt:i4>
      </vt:variant>
      <vt:variant>
        <vt:lpstr>Именованные диапазоны</vt:lpstr>
      </vt:variant>
      <vt:variant>
        <vt:i4>18</vt:i4>
      </vt:variant>
    </vt:vector>
  </HeadingPairs>
  <TitlesOfParts>
    <vt:vector size="32" baseType="lpstr">
      <vt:lpstr>пр к пасп</vt:lpstr>
      <vt:lpstr>пр 1 к ПП1</vt:lpstr>
      <vt:lpstr>пр 2 к ПП1</vt:lpstr>
      <vt:lpstr>пр 1 к ПП2</vt:lpstr>
      <vt:lpstr>пр 2 к ПП2</vt:lpstr>
      <vt:lpstr>пр 1 к ПП3</vt:lpstr>
      <vt:lpstr>пр 2 к ПП3</vt:lpstr>
      <vt:lpstr>пр 1 к ПП4</vt:lpstr>
      <vt:lpstr>пр 2 к ПП4</vt:lpstr>
      <vt:lpstr>пр 7 ОМ</vt:lpstr>
      <vt:lpstr>пр 8 к ОМ</vt:lpstr>
      <vt:lpstr>пр 9 к МП</vt:lpstr>
      <vt:lpstr>пр 10 к МП</vt:lpstr>
      <vt:lpstr>пр 11 к МП</vt:lpstr>
      <vt:lpstr>'пр 1 к ПП1'!Заголовки_для_печати</vt:lpstr>
      <vt:lpstr>'пр 1 к ПП2'!Заголовки_для_печати</vt:lpstr>
      <vt:lpstr>'пр 1 к ПП3'!Заголовки_для_печати</vt:lpstr>
      <vt:lpstr>'пр 1 к ПП4'!Заголовки_для_печати</vt:lpstr>
      <vt:lpstr>'пр 10 к МП'!Заголовки_для_печати</vt:lpstr>
      <vt:lpstr>'пр 11 к МП'!Заголовки_для_печати</vt:lpstr>
      <vt:lpstr>'пр 9 к МП'!Заголовки_для_печати</vt:lpstr>
      <vt:lpstr>'пр 1 к ПП1'!Область_печати</vt:lpstr>
      <vt:lpstr>'пр 1 к ПП2'!Область_печати</vt:lpstr>
      <vt:lpstr>'пр 10 к МП'!Область_печати</vt:lpstr>
      <vt:lpstr>'пр 11 к МП'!Область_печати</vt:lpstr>
      <vt:lpstr>'пр 2 к ПП1'!Область_печати</vt:lpstr>
      <vt:lpstr>'пр 2 к ПП2'!Область_печати</vt:lpstr>
      <vt:lpstr>'пр 2 к ПП3'!Область_печати</vt:lpstr>
      <vt:lpstr>'пр 2 к ПП4'!Область_печати</vt:lpstr>
      <vt:lpstr>'пр 7 ОМ'!Область_печати</vt:lpstr>
      <vt:lpstr>'пр 9 к МП'!Область_печати</vt:lpstr>
      <vt:lpstr>'пр к пасп'!Область_печати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Наталья Л. Моховикова</dc:creator>
  <cp:lastModifiedBy>Пользователь</cp:lastModifiedBy>
  <cp:lastPrinted>2023-06-30T06:55:44Z</cp:lastPrinted>
  <dcterms:created xsi:type="dcterms:W3CDTF">2016-10-20T04:37:12Z</dcterms:created>
  <dcterms:modified xsi:type="dcterms:W3CDTF">2023-06-30T07:05:15Z</dcterms:modified>
</cp:coreProperties>
</file>