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проекты на 2021-2023 год\961-п      01    +образование\"/>
    </mc:Choice>
  </mc:AlternateContent>
  <bookViews>
    <workbookView xWindow="0" yWindow="0" windowWidth="22695" windowHeight="8370" tabRatio="864" firstSheet="7" activeTab="13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1'!$A$4:$O$113</definedName>
    <definedName name="Z_2166B299_1DBB_4BE8_98C9_E9EFB21DCA26_.wvu.FilterData" localSheetId="8" hidden="1">'пр 2 к ПП 1'!$A$4:$O$113</definedName>
    <definedName name="Z_2715DACA_7FC2_4162_875B_92B3FB82D8B1_.wvu.FilterData" localSheetId="8" hidden="1">'пр 2 к ПП 1'!$A$4:$O$113</definedName>
    <definedName name="Z_29BFB567_1C85_481C_A8AF_8210D8E0792F_.wvu.FilterData" localSheetId="8" hidden="1">'пр 2 к ПП 1'!$A$4:$O$113</definedName>
    <definedName name="Z_3AB5DFBB_09FD_4C2F_9D3D_E333A248F7A4_.wvu.FilterData" localSheetId="8" hidden="1">'пр 2 к ПП 1'!$A$4:$O$113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1'!$A$1:$L$115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1'!$A$3:$IV$4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1'!$A$4:$O$113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1'!$A$1:$L$115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1'!$A$3:$IV$4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1'!$A$4:$O$113</definedName>
    <definedName name="Z_7C917F30_361A_4C86_9002_2134EAE2E3CF_.wvu.FilterData" localSheetId="8" hidden="1">'пр 2 к ПП 1'!$A$4:$O$113</definedName>
    <definedName name="Z_7C917F30_361A_4C86_9002_2134EAE2E3CF_.wvu.PrintArea" localSheetId="8" hidden="1">'пр 2 к ПП 1'!$A$1:$L$115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1'!$A$3:$IV$4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1'!$A$4:$O$113</definedName>
    <definedName name="Z_AD6F79BD_847B_4421_A1AA_268A55FACAB4_.wvu.FilterData" localSheetId="8" hidden="1">'пр 2 к ПП 1'!$A$4:$O$113</definedName>
    <definedName name="Z_B45C2115_52AF_4E7B_8578_551FB3CF371E_.wvu.FilterData" localSheetId="8" hidden="1">'пр 2 к ПП 1'!$A$4:$O$113</definedName>
    <definedName name="Z_C75D4C66_EC35_48DB_8FCD_E29923CDB091_.wvu.FilterData" localSheetId="8" hidden="1">'пр 2 к ПП 1'!$A$4:$O$113</definedName>
    <definedName name="Z_CDE1D6F6_68DF_42F8_B01A_FF6465B24CCD_.wvu.FilterData" localSheetId="8" hidden="1">'пр 2 к ПП 1'!$A$4:$O$113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1'!$A$1:$L$115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1'!$A$3:$IV$4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1'!$A$4:$O$113</definedName>
    <definedName name="Z_FAC3C627_8E23_41AB_B3FB_95B33614D8DB_.wvu.FilterData" localSheetId="8" hidden="1">'пр 2 к ПП 1'!$A$4:$O$113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8">'пр 2 к ПП 1'!$A$1:$L$113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8" i="18" l="1"/>
  <c r="K129" i="18"/>
  <c r="K127" i="18"/>
  <c r="I72" i="18"/>
  <c r="J72" i="18"/>
  <c r="H72" i="18"/>
  <c r="K119" i="18"/>
  <c r="K11" i="20"/>
  <c r="K17" i="20"/>
  <c r="I34" i="19"/>
  <c r="J34" i="19"/>
  <c r="I35" i="19"/>
  <c r="J35" i="19"/>
  <c r="H35" i="19"/>
  <c r="H34" i="19"/>
  <c r="K15" i="19"/>
  <c r="J100" i="18"/>
  <c r="J116" i="18" s="1"/>
  <c r="I100" i="18"/>
  <c r="I116" i="18" s="1"/>
  <c r="H100" i="18"/>
  <c r="H120" i="18" s="1"/>
  <c r="K71" i="18"/>
  <c r="K70" i="18"/>
  <c r="I32" i="18"/>
  <c r="J32" i="18"/>
  <c r="I85" i="18"/>
  <c r="J85" i="18"/>
  <c r="I90" i="18"/>
  <c r="J90" i="18"/>
  <c r="J120" i="18" l="1"/>
  <c r="J112" i="18"/>
  <c r="I120" i="18"/>
  <c r="H116" i="18"/>
  <c r="J113" i="18"/>
  <c r="J117" i="18" s="1"/>
  <c r="I112" i="18"/>
  <c r="I113" i="18"/>
  <c r="I117" i="18" s="1"/>
  <c r="K63" i="18"/>
  <c r="K52" i="18"/>
  <c r="K106" i="18"/>
  <c r="K78" i="18"/>
  <c r="K69" i="18"/>
  <c r="K68" i="18"/>
  <c r="J126" i="18" l="1"/>
  <c r="I31" i="15"/>
  <c r="K8" i="21"/>
  <c r="J30" i="15" l="1"/>
  <c r="K30" i="15"/>
  <c r="J31" i="15"/>
  <c r="K31" i="15"/>
  <c r="I30" i="15"/>
  <c r="K38" i="18"/>
  <c r="K39" i="18"/>
  <c r="K10" i="19"/>
  <c r="I11" i="19"/>
  <c r="I30" i="19" s="1"/>
  <c r="J11" i="19"/>
  <c r="J30" i="19" s="1"/>
  <c r="H11" i="19"/>
  <c r="H30" i="19" s="1"/>
  <c r="K20" i="18"/>
  <c r="H121" i="18"/>
  <c r="K83" i="18"/>
  <c r="K82" i="18"/>
  <c r="K59" i="18"/>
  <c r="H85" i="18" l="1"/>
  <c r="K84" i="18"/>
  <c r="K16" i="20"/>
  <c r="K7" i="21"/>
  <c r="K97" i="18"/>
  <c r="K98" i="18"/>
  <c r="K96" i="18"/>
  <c r="I16" i="15" l="1"/>
  <c r="K102" i="18"/>
  <c r="K103" i="18"/>
  <c r="K104" i="18"/>
  <c r="G18" i="17"/>
  <c r="E18" i="17"/>
  <c r="H41" i="17"/>
  <c r="H39" i="17"/>
  <c r="H38" i="17"/>
  <c r="H37" i="17"/>
  <c r="J10" i="21"/>
  <c r="K28" i="15" s="1"/>
  <c r="I10" i="21"/>
  <c r="J28" i="15" s="1"/>
  <c r="H10" i="21"/>
  <c r="E42" i="17" s="1"/>
  <c r="E36" i="17" s="1"/>
  <c r="K9" i="21"/>
  <c r="L30" i="15" s="1"/>
  <c r="K6" i="21"/>
  <c r="L31" i="15" s="1"/>
  <c r="J23" i="15"/>
  <c r="K23" i="15"/>
  <c r="I23" i="15"/>
  <c r="J18" i="15"/>
  <c r="K18" i="15"/>
  <c r="I18" i="15"/>
  <c r="I123" i="18"/>
  <c r="J17" i="15" s="1"/>
  <c r="J123" i="18"/>
  <c r="K17" i="15" s="1"/>
  <c r="K12" i="15" s="1"/>
  <c r="H123" i="18"/>
  <c r="I17" i="15" s="1"/>
  <c r="I20" i="15"/>
  <c r="K81" i="18"/>
  <c r="K93" i="18"/>
  <c r="K79" i="18"/>
  <c r="K49" i="18"/>
  <c r="K48" i="18"/>
  <c r="K21" i="18"/>
  <c r="F17" i="17"/>
  <c r="F10" i="17" s="1"/>
  <c r="G17" i="17"/>
  <c r="E17" i="17"/>
  <c r="K29" i="20"/>
  <c r="J27" i="20"/>
  <c r="I27" i="20"/>
  <c r="H27" i="20"/>
  <c r="J26" i="20"/>
  <c r="I26" i="20"/>
  <c r="H26" i="20"/>
  <c r="J25" i="20"/>
  <c r="I25" i="20"/>
  <c r="H25" i="20"/>
  <c r="J21" i="20"/>
  <c r="G33" i="17" s="1"/>
  <c r="G29" i="17" s="1"/>
  <c r="I21" i="20"/>
  <c r="F33" i="17" s="1"/>
  <c r="F29" i="17" s="1"/>
  <c r="H21" i="20"/>
  <c r="E33" i="17" s="1"/>
  <c r="K20" i="20"/>
  <c r="K18" i="20"/>
  <c r="K15" i="20"/>
  <c r="K14" i="20"/>
  <c r="K13" i="20"/>
  <c r="K12" i="20"/>
  <c r="K10" i="20"/>
  <c r="K9" i="20"/>
  <c r="K8" i="20"/>
  <c r="K24" i="15"/>
  <c r="J24" i="15"/>
  <c r="I24" i="15"/>
  <c r="G26" i="17"/>
  <c r="F26" i="17"/>
  <c r="J28" i="19"/>
  <c r="G24" i="17" s="1"/>
  <c r="I28" i="19"/>
  <c r="F24" i="17" s="1"/>
  <c r="H28" i="19"/>
  <c r="H25" i="19"/>
  <c r="J23" i="19"/>
  <c r="I23" i="19"/>
  <c r="H23" i="19"/>
  <c r="K22" i="19"/>
  <c r="K21" i="19"/>
  <c r="J19" i="19"/>
  <c r="I19" i="19"/>
  <c r="I24" i="19" s="1"/>
  <c r="H19" i="19"/>
  <c r="K18" i="19"/>
  <c r="K17" i="19"/>
  <c r="K16" i="19"/>
  <c r="K14" i="19"/>
  <c r="K13" i="19"/>
  <c r="K9" i="19"/>
  <c r="K8" i="19"/>
  <c r="J122" i="18"/>
  <c r="K19" i="15" s="1"/>
  <c r="K11" i="15" s="1"/>
  <c r="I122" i="18"/>
  <c r="J19" i="15" s="1"/>
  <c r="H122" i="18"/>
  <c r="I19" i="15" s="1"/>
  <c r="J121" i="18"/>
  <c r="K20" i="15" s="1"/>
  <c r="I121" i="18"/>
  <c r="J20" i="15" s="1"/>
  <c r="G21" i="17"/>
  <c r="E21" i="17"/>
  <c r="H112" i="18"/>
  <c r="K111" i="18"/>
  <c r="K110" i="18"/>
  <c r="K109" i="18"/>
  <c r="K108" i="18"/>
  <c r="K107" i="18"/>
  <c r="K105" i="18"/>
  <c r="K101" i="18"/>
  <c r="K100" i="18"/>
  <c r="K99" i="18"/>
  <c r="K95" i="18"/>
  <c r="K94" i="18"/>
  <c r="K92" i="18"/>
  <c r="H90" i="18"/>
  <c r="K89" i="18"/>
  <c r="K88" i="18"/>
  <c r="K87" i="18"/>
  <c r="K80" i="18"/>
  <c r="K77" i="18"/>
  <c r="K76" i="18"/>
  <c r="K75" i="18"/>
  <c r="K74" i="18"/>
  <c r="K67" i="18"/>
  <c r="K66" i="18"/>
  <c r="K65" i="18"/>
  <c r="K64" i="18"/>
  <c r="K62" i="18"/>
  <c r="K61" i="18"/>
  <c r="K60" i="18"/>
  <c r="K58" i="18"/>
  <c r="K57" i="18"/>
  <c r="K56" i="18"/>
  <c r="K55" i="18"/>
  <c r="K54" i="18"/>
  <c r="K53" i="18"/>
  <c r="K51" i="18"/>
  <c r="K50" i="18"/>
  <c r="K47" i="18"/>
  <c r="K46" i="18"/>
  <c r="K45" i="18"/>
  <c r="K44" i="18"/>
  <c r="K43" i="18"/>
  <c r="K42" i="18"/>
  <c r="K41" i="18"/>
  <c r="K40" i="18"/>
  <c r="K37" i="18"/>
  <c r="K36" i="18"/>
  <c r="K35" i="18"/>
  <c r="K34" i="18"/>
  <c r="H32" i="18"/>
  <c r="K31" i="18"/>
  <c r="K30" i="18"/>
  <c r="K29" i="18"/>
  <c r="K28" i="18"/>
  <c r="K27" i="18"/>
  <c r="K26" i="18"/>
  <c r="K25" i="18"/>
  <c r="K24" i="18"/>
  <c r="K23" i="18"/>
  <c r="K22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H35" i="17"/>
  <c r="H32" i="17"/>
  <c r="H31" i="17"/>
  <c r="H30" i="17"/>
  <c r="H28" i="17"/>
  <c r="H23" i="17"/>
  <c r="H16" i="17"/>
  <c r="F13" i="17"/>
  <c r="H9" i="17"/>
  <c r="K72" i="18" l="1"/>
  <c r="K116" i="18"/>
  <c r="J24" i="19"/>
  <c r="H24" i="19"/>
  <c r="G10" i="17"/>
  <c r="K120" i="18"/>
  <c r="K85" i="18"/>
  <c r="K90" i="18"/>
  <c r="K32" i="18"/>
  <c r="K112" i="18"/>
  <c r="K11" i="19"/>
  <c r="G42" i="17"/>
  <c r="G36" i="17" s="1"/>
  <c r="I29" i="19"/>
  <c r="F25" i="17" s="1"/>
  <c r="J29" i="19"/>
  <c r="G25" i="17" s="1"/>
  <c r="G22" i="17" s="1"/>
  <c r="H29" i="19"/>
  <c r="E25" i="17" s="1"/>
  <c r="H26" i="19"/>
  <c r="K19" i="19"/>
  <c r="L28" i="15"/>
  <c r="K10" i="15"/>
  <c r="F42" i="17"/>
  <c r="F36" i="17" s="1"/>
  <c r="J10" i="15"/>
  <c r="E14" i="17"/>
  <c r="J16" i="15"/>
  <c r="J28" i="20"/>
  <c r="J21" i="15"/>
  <c r="H28" i="20"/>
  <c r="I14" i="15"/>
  <c r="H40" i="17"/>
  <c r="K10" i="21"/>
  <c r="K21" i="15"/>
  <c r="K16" i="15"/>
  <c r="K23" i="19"/>
  <c r="K28" i="19"/>
  <c r="I28" i="20"/>
  <c r="H30" i="20"/>
  <c r="J30" i="20"/>
  <c r="K34" i="19"/>
  <c r="K30" i="19"/>
  <c r="K35" i="19"/>
  <c r="H113" i="18"/>
  <c r="H117" i="18" s="1"/>
  <c r="I12" i="15"/>
  <c r="I11" i="15"/>
  <c r="E29" i="17"/>
  <c r="H29" i="17" s="1"/>
  <c r="H33" i="17"/>
  <c r="K13" i="15"/>
  <c r="K118" i="18"/>
  <c r="K121" i="18"/>
  <c r="K122" i="18"/>
  <c r="K123" i="18"/>
  <c r="K21" i="20"/>
  <c r="K26" i="20"/>
  <c r="K27" i="20"/>
  <c r="L20" i="15"/>
  <c r="L19" i="15"/>
  <c r="J13" i="15"/>
  <c r="J12" i="15"/>
  <c r="I21" i="15"/>
  <c r="I27" i="15"/>
  <c r="I25" i="15" s="1"/>
  <c r="I9" i="15" s="1"/>
  <c r="K27" i="15"/>
  <c r="K25" i="15" s="1"/>
  <c r="J27" i="15"/>
  <c r="J25" i="15" s="1"/>
  <c r="F21" i="17"/>
  <c r="F18" i="17"/>
  <c r="H18" i="17" s="1"/>
  <c r="E24" i="17"/>
  <c r="E10" i="17" s="1"/>
  <c r="E26" i="17"/>
  <c r="H26" i="17" s="1"/>
  <c r="H17" i="17"/>
  <c r="I30" i="20"/>
  <c r="K25" i="20"/>
  <c r="H27" i="17"/>
  <c r="E13" i="17"/>
  <c r="G13" i="17"/>
  <c r="E11" i="17"/>
  <c r="G11" i="17"/>
  <c r="H20" i="17"/>
  <c r="H34" i="17"/>
  <c r="F22" i="17"/>
  <c r="J11" i="15"/>
  <c r="L18" i="15"/>
  <c r="K24" i="19" l="1"/>
  <c r="K113" i="18"/>
  <c r="K117" i="18" s="1"/>
  <c r="E19" i="17"/>
  <c r="E15" i="17" s="1"/>
  <c r="I126" i="18"/>
  <c r="H42" i="17"/>
  <c r="H25" i="17"/>
  <c r="J9" i="15"/>
  <c r="J7" i="15" s="1"/>
  <c r="K14" i="15"/>
  <c r="K9" i="15"/>
  <c r="K7" i="15" s="1"/>
  <c r="I28" i="15"/>
  <c r="K29" i="19"/>
  <c r="I10" i="15"/>
  <c r="L10" i="15" s="1"/>
  <c r="H36" i="17"/>
  <c r="G14" i="17"/>
  <c r="K28" i="20"/>
  <c r="L12" i="15"/>
  <c r="H21" i="17"/>
  <c r="F14" i="17"/>
  <c r="L16" i="15"/>
  <c r="G19" i="17"/>
  <c r="G12" i="17" s="1"/>
  <c r="F19" i="17"/>
  <c r="F12" i="17" s="1"/>
  <c r="L27" i="15"/>
  <c r="L25" i="15" s="1"/>
  <c r="H24" i="17"/>
  <c r="K30" i="20"/>
  <c r="H10" i="17"/>
  <c r="E22" i="17"/>
  <c r="H22" i="17" s="1"/>
  <c r="J14" i="15"/>
  <c r="L23" i="15"/>
  <c r="L11" i="15"/>
  <c r="F11" i="17"/>
  <c r="H11" i="17" s="1"/>
  <c r="L24" i="15"/>
  <c r="I13" i="15"/>
  <c r="L13" i="15" s="1"/>
  <c r="L17" i="15"/>
  <c r="H13" i="17"/>
  <c r="E12" i="17" l="1"/>
  <c r="E8" i="17" s="1"/>
  <c r="G8" i="17"/>
  <c r="H14" i="17"/>
  <c r="F8" i="17"/>
  <c r="L9" i="15"/>
  <c r="I7" i="15"/>
  <c r="G15" i="17"/>
  <c r="F15" i="17"/>
  <c r="H19" i="17"/>
  <c r="L21" i="15"/>
  <c r="L14" i="15"/>
  <c r="H12" i="17" l="1"/>
  <c r="H8" i="17"/>
  <c r="L7" i="15"/>
  <c r="H15" i="17"/>
</calcChain>
</file>

<file path=xl/sharedStrings.xml><?xml version="1.0" encoding="utf-8"?>
<sst xmlns="http://schemas.openxmlformats.org/spreadsheetml/2006/main" count="1701" uniqueCount="557">
  <si>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</si>
  <si>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</si>
  <si>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</si>
  <si>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</si>
  <si>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</si>
  <si>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</si>
  <si>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</si>
  <si>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</si>
  <si>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</si>
  <si>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</si>
  <si>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</si>
  <si>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</si>
  <si>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</si>
  <si>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</si>
  <si>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</si>
  <si>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</si>
  <si>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</si>
  <si>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</si>
  <si>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</si>
  <si>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</si>
  <si>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</si>
  <si>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</si>
  <si>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</si>
  <si>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</si>
  <si>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</si>
  <si>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</si>
  <si>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</si>
  <si>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</si>
  <si>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</si>
  <si>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</si>
  <si>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</si>
  <si>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</si>
  <si>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</si>
  <si>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</si>
  <si>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</si>
  <si>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</si>
  <si>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</si>
  <si>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</si>
  <si>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</si>
  <si>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</si>
  <si>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</si>
  <si>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</si>
  <si>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</si>
  <si>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</si>
  <si>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</si>
  <si>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</si>
  <si>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</si>
  <si>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</si>
  <si>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</si>
  <si>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</si>
  <si>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</si>
  <si>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</si>
  <si>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</si>
  <si>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</si>
  <si>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</si>
  <si>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</si>
  <si>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</si>
  <si>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</si>
  <si>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</si>
  <si>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</si>
  <si>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</si>
  <si>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</si>
  <si>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</si>
  <si>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</si>
  <si>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</si>
  <si>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</si>
  <si>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</si>
  <si>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</si>
  <si>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</si>
  <si>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</si>
  <si>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</si>
  <si>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</si>
  <si>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</si>
  <si>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</si>
  <si>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</si>
  <si>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</si>
  <si>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</si>
  <si>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</si>
  <si>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</si>
  <si>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</si>
  <si>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</si>
  <si>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</si>
  <si>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</si>
  <si>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</si>
  <si>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</si>
  <si>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</si>
  <si>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</si>
  <si>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</si>
  <si>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</si>
  <si>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</si>
  <si>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</si>
  <si>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</si>
  <si>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</si>
  <si>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</si>
  <si>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</si>
  <si>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</si>
  <si>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</si>
  <si>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</si>
  <si>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</si>
  <si>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</si>
  <si>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</si>
  <si>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</si>
  <si>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</si>
  <si>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</si>
  <si>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</si>
  <si>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</si>
  <si>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</si>
  <si>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</si>
  <si>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</si>
  <si>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</si>
  <si>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</si>
  <si>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</si>
  <si>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</si>
  <si>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</si>
  <si>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</si>
  <si>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</si>
  <si>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</si>
  <si>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</si>
  <si>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</si>
  <si>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</si>
  <si>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</si>
  <si>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</si>
  <si>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</si>
  <si>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</si>
  <si>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</si>
  <si>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</si>
  <si>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</si>
  <si>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</si>
  <si>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</si>
  <si>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</si>
  <si>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</si>
  <si>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</si>
  <si>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</si>
  <si>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</si>
  <si>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</si>
  <si>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</si>
  <si>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</si>
  <si>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</si>
  <si>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</si>
  <si>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</si>
  <si>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</si>
  <si>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</si>
  <si>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</si>
  <si>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</si>
  <si>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</si>
  <si>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</si>
  <si>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</si>
  <si>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</si>
  <si>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</si>
  <si>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</si>
  <si>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</si>
  <si>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</si>
  <si>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</si>
  <si>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</si>
  <si>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</si>
  <si>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</si>
  <si>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</si>
  <si>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</si>
  <si>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</si>
  <si>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</si>
  <si>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</si>
  <si>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</si>
  <si>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</si>
  <si>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</si>
  <si>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</si>
  <si>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</si>
  <si>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</si>
  <si>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</si>
  <si>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</si>
  <si>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</si>
  <si>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</si>
  <si>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</si>
  <si>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</si>
  <si>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</si>
  <si>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</si>
  <si>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</si>
  <si>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</si>
  <si>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</si>
  <si>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</si>
  <si>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</si>
  <si>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</si>
  <si>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</si>
  <si>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</si>
  <si>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</si>
  <si>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</si>
  <si>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</si>
  <si>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</si>
  <si>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</si>
  <si>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</si>
  <si>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</si>
  <si>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</si>
  <si>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</si>
  <si>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</si>
  <si>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</si>
  <si>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</si>
  <si>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</si>
  <si>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</si>
  <si>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</si>
  <si>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</si>
  <si>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</si>
  <si>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</si>
  <si>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</si>
  <si>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</si>
  <si>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</si>
  <si>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</si>
  <si>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</si>
  <si>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</si>
  <si>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</si>
  <si>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</si>
  <si>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</si>
  <si>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</si>
  <si>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</si>
  <si>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</si>
  <si>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</si>
  <si>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</si>
  <si>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</si>
  <si>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</si>
  <si>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</si>
  <si>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</si>
  <si>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</si>
  <si>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</si>
  <si>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</si>
  <si>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</si>
  <si>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</si>
  <si>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</si>
  <si>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</si>
  <si>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</si>
  <si>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</si>
  <si>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</si>
  <si>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</si>
  <si>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</si>
  <si>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</si>
  <si>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</si>
  <si>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</si>
  <si>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</si>
  <si>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</si>
  <si>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</si>
  <si>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</si>
  <si>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</si>
  <si>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</si>
  <si>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</si>
  <si>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</si>
  <si>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</si>
  <si>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</si>
  <si>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</si>
  <si>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</si>
  <si>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</si>
  <si>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</si>
  <si>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</si>
  <si>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</si>
  <si>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</si>
  <si>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</si>
  <si>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</si>
  <si>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</si>
  <si>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</si>
  <si>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</si>
  <si>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</si>
  <si>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</si>
  <si>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</si>
  <si>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</si>
  <si>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</si>
  <si>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</si>
  <si>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</si>
  <si>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</si>
  <si>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</si>
  <si>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</si>
  <si>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</si>
  <si>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</si>
  <si>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</si>
  <si>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</si>
  <si>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</si>
  <si>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</si>
  <si>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</si>
  <si>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</si>
  <si>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</si>
  <si>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</si>
  <si>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</si>
  <si>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</si>
  <si>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</si>
  <si>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</si>
  <si>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</si>
  <si>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</si>
  <si>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</si>
  <si>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</si>
  <si>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</si>
  <si>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</si>
  <si>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</si>
  <si>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</si>
  <si>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</si>
  <si>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</si>
  <si>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</si>
  <si>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</si>
  <si>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</si>
  <si>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</si>
  <si>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</si>
  <si>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</si>
  <si>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</si>
  <si>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</si>
  <si>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</si>
  <si>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</si>
  <si>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</si>
  <si>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</si>
  <si>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</si>
  <si>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</si>
  <si>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</si>
  <si>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</si>
  <si>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</si>
  <si>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</si>
  <si>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</si>
  <si>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</si>
  <si>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</si>
  <si>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</si>
  <si>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</si>
  <si>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</si>
  <si>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</si>
  <si>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</si>
  <si>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</si>
  <si>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</si>
  <si>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</si>
  <si>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</si>
  <si>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</si>
  <si>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</si>
  <si>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</si>
  <si>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</si>
  <si>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</si>
  <si>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</si>
  <si>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</si>
  <si>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</si>
  <si>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</si>
  <si>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</si>
  <si>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</si>
  <si>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</si>
  <si>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</si>
  <si>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</si>
  <si>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</si>
  <si>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</si>
  <si>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</si>
  <si>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</si>
  <si>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</si>
  <si>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</si>
  <si>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</si>
  <si>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</si>
  <si>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</si>
  <si>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</si>
  <si>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</si>
  <si>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</si>
  <si>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</si>
  <si>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</si>
  <si>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</si>
  <si>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</si>
  <si>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</si>
  <si>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</si>
  <si>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</si>
  <si>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</si>
  <si>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</si>
  <si>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</si>
  <si>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</si>
  <si>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</si>
  <si>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</si>
  <si>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</si>
  <si>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</si>
  <si>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</si>
  <si>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</si>
  <si>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</si>
  <si>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</si>
  <si>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</si>
  <si>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</si>
  <si>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</si>
  <si>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</si>
  <si>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</si>
  <si>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</si>
  <si>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</si>
  <si>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</si>
  <si>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</si>
  <si>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</si>
  <si>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</si>
  <si>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</si>
  <si>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</si>
  <si>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</si>
  <si>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</si>
  <si>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</si>
  <si>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</si>
  <si>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</si>
  <si>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</si>
  <si>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</si>
  <si>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</si>
  <si>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</si>
  <si>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</si>
  <si>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</si>
  <si>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</si>
  <si>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</si>
  <si>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</si>
  <si>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</si>
  <si>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</si>
  <si>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</si>
  <si>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</si>
  <si>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</si>
  <si>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</si>
  <si>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</si>
  <si>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</si>
  <si>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</si>
  <si>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</si>
  <si>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</si>
  <si>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</si>
  <si>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</si>
  <si>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</si>
  <si>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</si>
  <si>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</si>
  <si>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</si>
  <si>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</si>
  <si>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</si>
  <si>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</si>
  <si>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</si>
  <si>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</si>
  <si>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</si>
  <si>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</si>
  <si>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</si>
  <si>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</si>
  <si>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</si>
  <si>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</si>
  <si>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</si>
  <si>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</si>
  <si>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</si>
  <si>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</si>
  <si>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</si>
  <si>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</si>
  <si>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</si>
  <si>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</si>
  <si>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</si>
  <si>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</si>
  <si>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</si>
  <si>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</si>
  <si>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</si>
  <si>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</si>
  <si>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</si>
  <si>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</si>
  <si>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</si>
  <si>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</si>
  <si>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</si>
  <si>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</si>
  <si>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</si>
  <si>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</si>
  <si>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</si>
  <si>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</si>
  <si>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</si>
  <si>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</si>
  <si>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</si>
  <si>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</si>
  <si>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</si>
  <si>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</si>
  <si>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</si>
  <si>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</si>
  <si>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</si>
  <si>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</si>
  <si>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</si>
  <si>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</si>
  <si>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</si>
  <si>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</si>
  <si>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</si>
  <si>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</si>
  <si>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</si>
  <si>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</si>
  <si>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</si>
  <si>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</si>
  <si>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</si>
  <si>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</si>
  <si>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</si>
  <si>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</si>
  <si>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</si>
  <si>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</si>
  <si>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</si>
  <si>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</si>
  <si>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</si>
  <si>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</si>
  <si>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</si>
  <si>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</si>
  <si>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</si>
  <si>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</si>
  <si>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</si>
  <si>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</si>
  <si>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</si>
  <si>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</si>
  <si>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</si>
  <si>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</si>
  <si>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</si>
  <si>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</si>
  <si>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</si>
  <si>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</si>
  <si>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</si>
  <si>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</si>
  <si>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</si>
  <si>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</si>
  <si>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</si>
  <si>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</si>
  <si>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</si>
  <si>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</si>
  <si>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</si>
  <si>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</si>
  <si>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</si>
  <si>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</si>
  <si>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</si>
  <si>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</si>
  <si>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</si>
  <si>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</si>
  <si>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</si>
  <si>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</si>
  <si>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</si>
  <si>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</si>
  <si>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</si>
  <si>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0110076490</t>
  </si>
  <si>
    <t>01100S4370</t>
  </si>
  <si>
    <t>Капитальный ремонт учреждений дополнительного образования</t>
  </si>
  <si>
    <t>0110074370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</si>
  <si>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</si>
  <si>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</si>
  <si>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</si>
  <si>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</si>
  <si>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</si>
  <si>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</si>
  <si>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</si>
  <si>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</si>
  <si>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</si>
  <si>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</si>
  <si>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</si>
  <si>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</si>
  <si>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</si>
  <si>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</si>
  <si>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</si>
  <si>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</si>
  <si>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</si>
  <si>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</si>
  <si>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</si>
  <si>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</si>
  <si>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</si>
  <si>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</si>
  <si>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</si>
  <si>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</si>
  <si>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</si>
  <si>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</si>
  <si>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</si>
  <si>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</si>
  <si>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</si>
  <si>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</si>
  <si>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</si>
  <si>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2020-2022 года  за счет средств фелдерального, краевого и районного бюджетов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</si>
  <si>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2020-2022 годах за счет средств федерального, краевого и районного бюджетов</t>
  </si>
  <si>
    <t>Обеспечение питанием учащихся начальных классов горячим завтраком, не считая горячего напитка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</si>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</sst>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169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vertical="center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16" fillId="0" borderId="21" xfId="2" applyNumberFormat="1" applyFont="1" applyFill="1" applyBorder="1" applyAlignment="1">
      <alignment horizontal="left" vertical="top"/>
    </xf>
    <xf numFmtId="0" fontId="16" fillId="0" borderId="13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23" fillId="0" borderId="7" xfId="2" applyNumberFormat="1" applyFont="1" applyFill="1" applyBorder="1" applyAlignment="1">
      <alignment horizontal="left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3" fillId="0" borderId="13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54"/>
  <sheetViews>
    <sheetView view="pageBreakPreview" zoomScale="75" zoomScaleNormal="75" zoomScaleSheetLayoutView="75" workbookViewId="0">
      <selection activeCell="A12" sqref="A12:H12"/>
    </sheetView>
  </sheetViews>
  <sheetFormatPr defaultRowHeight="15.75" outlineLevelCol="1" x14ac:dyDescent="0.25"/>
  <cols>
    <col min="1" max="1" width="10.875" style="212" bestFit="1" customWidth="1"/>
    <col min="2" max="2" width="81.875" style="212" customWidth="1"/>
    <col min="3" max="3" width="11.5" style="212" customWidth="1"/>
    <col min="4" max="4" width="14.875" style="212" customWidth="1"/>
    <col min="5" max="6" width="8.125" style="212" hidden="1" customWidth="1" outlineLevel="1"/>
    <col min="7" max="7" width="8.125" style="212" customWidth="1" collapsed="1"/>
    <col min="8" max="8" width="8.125" style="212" customWidth="1"/>
    <col min="9" max="258" width="9" style="1"/>
    <col min="259" max="259" width="10.875" style="1" bestFit="1" customWidth="1"/>
    <col min="260" max="260" width="81.875" style="1" customWidth="1"/>
    <col min="261" max="261" width="11.5" style="1" customWidth="1"/>
    <col min="262" max="262" width="14.875" style="1" customWidth="1"/>
    <col min="263" max="266" width="8.125" style="1" customWidth="1"/>
    <col min="267" max="514" width="9" style="1"/>
    <col min="515" max="515" width="10.875" style="1" bestFit="1" customWidth="1"/>
    <col min="516" max="516" width="81.875" style="1" customWidth="1"/>
    <col min="517" max="517" width="11.5" style="1" customWidth="1"/>
    <col min="518" max="518" width="14.875" style="1" customWidth="1"/>
    <col min="519" max="522" width="8.125" style="1" customWidth="1"/>
    <col min="523" max="770" width="9" style="1"/>
    <col min="771" max="771" width="10.875" style="1" bestFit="1" customWidth="1"/>
    <col min="772" max="772" width="81.875" style="1" customWidth="1"/>
    <col min="773" max="773" width="11.5" style="1" customWidth="1"/>
    <col min="774" max="774" width="14.875" style="1" customWidth="1"/>
    <col min="775" max="778" width="8.125" style="1" customWidth="1"/>
    <col min="779" max="1026" width="9" style="1"/>
    <col min="1027" max="1027" width="10.875" style="1" bestFit="1" customWidth="1"/>
    <col min="1028" max="1028" width="81.875" style="1" customWidth="1"/>
    <col min="1029" max="1029" width="11.5" style="1" customWidth="1"/>
    <col min="1030" max="1030" width="14.875" style="1" customWidth="1"/>
    <col min="1031" max="1034" width="8.125" style="1" customWidth="1"/>
    <col min="1035" max="1282" width="9" style="1"/>
    <col min="1283" max="1283" width="10.875" style="1" bestFit="1" customWidth="1"/>
    <col min="1284" max="1284" width="81.875" style="1" customWidth="1"/>
    <col min="1285" max="1285" width="11.5" style="1" customWidth="1"/>
    <col min="1286" max="1286" width="14.875" style="1" customWidth="1"/>
    <col min="1287" max="1290" width="8.125" style="1" customWidth="1"/>
    <col min="1291" max="1538" width="9" style="1"/>
    <col min="1539" max="1539" width="10.875" style="1" bestFit="1" customWidth="1"/>
    <col min="1540" max="1540" width="81.875" style="1" customWidth="1"/>
    <col min="1541" max="1541" width="11.5" style="1" customWidth="1"/>
    <col min="1542" max="1542" width="14.875" style="1" customWidth="1"/>
    <col min="1543" max="1546" width="8.125" style="1" customWidth="1"/>
    <col min="1547" max="1794" width="9" style="1"/>
    <col min="1795" max="1795" width="10.875" style="1" bestFit="1" customWidth="1"/>
    <col min="1796" max="1796" width="81.875" style="1" customWidth="1"/>
    <col min="1797" max="1797" width="11.5" style="1" customWidth="1"/>
    <col min="1798" max="1798" width="14.875" style="1" customWidth="1"/>
    <col min="1799" max="1802" width="8.125" style="1" customWidth="1"/>
    <col min="1803" max="2050" width="9" style="1"/>
    <col min="2051" max="2051" width="10.875" style="1" bestFit="1" customWidth="1"/>
    <col min="2052" max="2052" width="81.875" style="1" customWidth="1"/>
    <col min="2053" max="2053" width="11.5" style="1" customWidth="1"/>
    <col min="2054" max="2054" width="14.875" style="1" customWidth="1"/>
    <col min="2055" max="2058" width="8.125" style="1" customWidth="1"/>
    <col min="2059" max="2306" width="9" style="1"/>
    <col min="2307" max="2307" width="10.875" style="1" bestFit="1" customWidth="1"/>
    <col min="2308" max="2308" width="81.875" style="1" customWidth="1"/>
    <col min="2309" max="2309" width="11.5" style="1" customWidth="1"/>
    <col min="2310" max="2310" width="14.875" style="1" customWidth="1"/>
    <col min="2311" max="2314" width="8.125" style="1" customWidth="1"/>
    <col min="2315" max="2562" width="9" style="1"/>
    <col min="2563" max="2563" width="10.875" style="1" bestFit="1" customWidth="1"/>
    <col min="2564" max="2564" width="81.875" style="1" customWidth="1"/>
    <col min="2565" max="2565" width="11.5" style="1" customWidth="1"/>
    <col min="2566" max="2566" width="14.875" style="1" customWidth="1"/>
    <col min="2567" max="2570" width="8.125" style="1" customWidth="1"/>
    <col min="2571" max="2818" width="9" style="1"/>
    <col min="2819" max="2819" width="10.875" style="1" bestFit="1" customWidth="1"/>
    <col min="2820" max="2820" width="81.875" style="1" customWidth="1"/>
    <col min="2821" max="2821" width="11.5" style="1" customWidth="1"/>
    <col min="2822" max="2822" width="14.875" style="1" customWidth="1"/>
    <col min="2823" max="2826" width="8.125" style="1" customWidth="1"/>
    <col min="2827" max="3074" width="9" style="1"/>
    <col min="3075" max="3075" width="10.875" style="1" bestFit="1" customWidth="1"/>
    <col min="3076" max="3076" width="81.875" style="1" customWidth="1"/>
    <col min="3077" max="3077" width="11.5" style="1" customWidth="1"/>
    <col min="3078" max="3078" width="14.875" style="1" customWidth="1"/>
    <col min="3079" max="3082" width="8.125" style="1" customWidth="1"/>
    <col min="3083" max="3330" width="9" style="1"/>
    <col min="3331" max="3331" width="10.875" style="1" bestFit="1" customWidth="1"/>
    <col min="3332" max="3332" width="81.875" style="1" customWidth="1"/>
    <col min="3333" max="3333" width="11.5" style="1" customWidth="1"/>
    <col min="3334" max="3334" width="14.875" style="1" customWidth="1"/>
    <col min="3335" max="3338" width="8.125" style="1" customWidth="1"/>
    <col min="3339" max="3586" width="9" style="1"/>
    <col min="3587" max="3587" width="10.875" style="1" bestFit="1" customWidth="1"/>
    <col min="3588" max="3588" width="81.875" style="1" customWidth="1"/>
    <col min="3589" max="3589" width="11.5" style="1" customWidth="1"/>
    <col min="3590" max="3590" width="14.875" style="1" customWidth="1"/>
    <col min="3591" max="3594" width="8.125" style="1" customWidth="1"/>
    <col min="3595" max="3842" width="9" style="1"/>
    <col min="3843" max="3843" width="10.875" style="1" bestFit="1" customWidth="1"/>
    <col min="3844" max="3844" width="81.875" style="1" customWidth="1"/>
    <col min="3845" max="3845" width="11.5" style="1" customWidth="1"/>
    <col min="3846" max="3846" width="14.875" style="1" customWidth="1"/>
    <col min="3847" max="3850" width="8.125" style="1" customWidth="1"/>
    <col min="3851" max="4098" width="9" style="1"/>
    <col min="4099" max="4099" width="10.875" style="1" bestFit="1" customWidth="1"/>
    <col min="4100" max="4100" width="81.875" style="1" customWidth="1"/>
    <col min="4101" max="4101" width="11.5" style="1" customWidth="1"/>
    <col min="4102" max="4102" width="14.875" style="1" customWidth="1"/>
    <col min="4103" max="4106" width="8.125" style="1" customWidth="1"/>
    <col min="4107" max="4354" width="9" style="1"/>
    <col min="4355" max="4355" width="10.875" style="1" bestFit="1" customWidth="1"/>
    <col min="4356" max="4356" width="81.875" style="1" customWidth="1"/>
    <col min="4357" max="4357" width="11.5" style="1" customWidth="1"/>
    <col min="4358" max="4358" width="14.875" style="1" customWidth="1"/>
    <col min="4359" max="4362" width="8.125" style="1" customWidth="1"/>
    <col min="4363" max="4610" width="9" style="1"/>
    <col min="4611" max="4611" width="10.875" style="1" bestFit="1" customWidth="1"/>
    <col min="4612" max="4612" width="81.875" style="1" customWidth="1"/>
    <col min="4613" max="4613" width="11.5" style="1" customWidth="1"/>
    <col min="4614" max="4614" width="14.875" style="1" customWidth="1"/>
    <col min="4615" max="4618" width="8.125" style="1" customWidth="1"/>
    <col min="4619" max="4866" width="9" style="1"/>
    <col min="4867" max="4867" width="10.875" style="1" bestFit="1" customWidth="1"/>
    <col min="4868" max="4868" width="81.875" style="1" customWidth="1"/>
    <col min="4869" max="4869" width="11.5" style="1" customWidth="1"/>
    <col min="4870" max="4870" width="14.875" style="1" customWidth="1"/>
    <col min="4871" max="4874" width="8.125" style="1" customWidth="1"/>
    <col min="4875" max="5122" width="9" style="1"/>
    <col min="5123" max="5123" width="10.875" style="1" bestFit="1" customWidth="1"/>
    <col min="5124" max="5124" width="81.875" style="1" customWidth="1"/>
    <col min="5125" max="5125" width="11.5" style="1" customWidth="1"/>
    <col min="5126" max="5126" width="14.875" style="1" customWidth="1"/>
    <col min="5127" max="5130" width="8.125" style="1" customWidth="1"/>
    <col min="5131" max="5378" width="9" style="1"/>
    <col min="5379" max="5379" width="10.875" style="1" bestFit="1" customWidth="1"/>
    <col min="5380" max="5380" width="81.875" style="1" customWidth="1"/>
    <col min="5381" max="5381" width="11.5" style="1" customWidth="1"/>
    <col min="5382" max="5382" width="14.875" style="1" customWidth="1"/>
    <col min="5383" max="5386" width="8.125" style="1" customWidth="1"/>
    <col min="5387" max="5634" width="9" style="1"/>
    <col min="5635" max="5635" width="10.875" style="1" bestFit="1" customWidth="1"/>
    <col min="5636" max="5636" width="81.875" style="1" customWidth="1"/>
    <col min="5637" max="5637" width="11.5" style="1" customWidth="1"/>
    <col min="5638" max="5638" width="14.875" style="1" customWidth="1"/>
    <col min="5639" max="5642" width="8.125" style="1" customWidth="1"/>
    <col min="5643" max="5890" width="9" style="1"/>
    <col min="5891" max="5891" width="10.875" style="1" bestFit="1" customWidth="1"/>
    <col min="5892" max="5892" width="81.875" style="1" customWidth="1"/>
    <col min="5893" max="5893" width="11.5" style="1" customWidth="1"/>
    <col min="5894" max="5894" width="14.875" style="1" customWidth="1"/>
    <col min="5895" max="5898" width="8.125" style="1" customWidth="1"/>
    <col min="5899" max="6146" width="9" style="1"/>
    <col min="6147" max="6147" width="10.875" style="1" bestFit="1" customWidth="1"/>
    <col min="6148" max="6148" width="81.875" style="1" customWidth="1"/>
    <col min="6149" max="6149" width="11.5" style="1" customWidth="1"/>
    <col min="6150" max="6150" width="14.875" style="1" customWidth="1"/>
    <col min="6151" max="6154" width="8.125" style="1" customWidth="1"/>
    <col min="6155" max="6402" width="9" style="1"/>
    <col min="6403" max="6403" width="10.875" style="1" bestFit="1" customWidth="1"/>
    <col min="6404" max="6404" width="81.875" style="1" customWidth="1"/>
    <col min="6405" max="6405" width="11.5" style="1" customWidth="1"/>
    <col min="6406" max="6406" width="14.875" style="1" customWidth="1"/>
    <col min="6407" max="6410" width="8.125" style="1" customWidth="1"/>
    <col min="6411" max="6658" width="9" style="1"/>
    <col min="6659" max="6659" width="10.875" style="1" bestFit="1" customWidth="1"/>
    <col min="6660" max="6660" width="81.875" style="1" customWidth="1"/>
    <col min="6661" max="6661" width="11.5" style="1" customWidth="1"/>
    <col min="6662" max="6662" width="14.875" style="1" customWidth="1"/>
    <col min="6663" max="6666" width="8.125" style="1" customWidth="1"/>
    <col min="6667" max="6914" width="9" style="1"/>
    <col min="6915" max="6915" width="10.875" style="1" bestFit="1" customWidth="1"/>
    <col min="6916" max="6916" width="81.875" style="1" customWidth="1"/>
    <col min="6917" max="6917" width="11.5" style="1" customWidth="1"/>
    <col min="6918" max="6918" width="14.875" style="1" customWidth="1"/>
    <col min="6919" max="6922" width="8.125" style="1" customWidth="1"/>
    <col min="6923" max="7170" width="9" style="1"/>
    <col min="7171" max="7171" width="10.875" style="1" bestFit="1" customWidth="1"/>
    <col min="7172" max="7172" width="81.875" style="1" customWidth="1"/>
    <col min="7173" max="7173" width="11.5" style="1" customWidth="1"/>
    <col min="7174" max="7174" width="14.875" style="1" customWidth="1"/>
    <col min="7175" max="7178" width="8.125" style="1" customWidth="1"/>
    <col min="7179" max="7426" width="9" style="1"/>
    <col min="7427" max="7427" width="10.875" style="1" bestFit="1" customWidth="1"/>
    <col min="7428" max="7428" width="81.875" style="1" customWidth="1"/>
    <col min="7429" max="7429" width="11.5" style="1" customWidth="1"/>
    <col min="7430" max="7430" width="14.875" style="1" customWidth="1"/>
    <col min="7431" max="7434" width="8.125" style="1" customWidth="1"/>
    <col min="7435" max="7682" width="9" style="1"/>
    <col min="7683" max="7683" width="10.875" style="1" bestFit="1" customWidth="1"/>
    <col min="7684" max="7684" width="81.875" style="1" customWidth="1"/>
    <col min="7685" max="7685" width="11.5" style="1" customWidth="1"/>
    <col min="7686" max="7686" width="14.875" style="1" customWidth="1"/>
    <col min="7687" max="7690" width="8.125" style="1" customWidth="1"/>
    <col min="7691" max="7938" width="9" style="1"/>
    <col min="7939" max="7939" width="10.875" style="1" bestFit="1" customWidth="1"/>
    <col min="7940" max="7940" width="81.875" style="1" customWidth="1"/>
    <col min="7941" max="7941" width="11.5" style="1" customWidth="1"/>
    <col min="7942" max="7942" width="14.875" style="1" customWidth="1"/>
    <col min="7943" max="7946" width="8.125" style="1" customWidth="1"/>
    <col min="7947" max="8194" width="9" style="1"/>
    <col min="8195" max="8195" width="10.875" style="1" bestFit="1" customWidth="1"/>
    <col min="8196" max="8196" width="81.875" style="1" customWidth="1"/>
    <col min="8197" max="8197" width="11.5" style="1" customWidth="1"/>
    <col min="8198" max="8198" width="14.875" style="1" customWidth="1"/>
    <col min="8199" max="8202" width="8.125" style="1" customWidth="1"/>
    <col min="8203" max="8450" width="9" style="1"/>
    <col min="8451" max="8451" width="10.875" style="1" bestFit="1" customWidth="1"/>
    <col min="8452" max="8452" width="81.875" style="1" customWidth="1"/>
    <col min="8453" max="8453" width="11.5" style="1" customWidth="1"/>
    <col min="8454" max="8454" width="14.875" style="1" customWidth="1"/>
    <col min="8455" max="8458" width="8.125" style="1" customWidth="1"/>
    <col min="8459" max="8706" width="9" style="1"/>
    <col min="8707" max="8707" width="10.875" style="1" bestFit="1" customWidth="1"/>
    <col min="8708" max="8708" width="81.875" style="1" customWidth="1"/>
    <col min="8709" max="8709" width="11.5" style="1" customWidth="1"/>
    <col min="8710" max="8710" width="14.875" style="1" customWidth="1"/>
    <col min="8711" max="8714" width="8.125" style="1" customWidth="1"/>
    <col min="8715" max="8962" width="9" style="1"/>
    <col min="8963" max="8963" width="10.875" style="1" bestFit="1" customWidth="1"/>
    <col min="8964" max="8964" width="81.875" style="1" customWidth="1"/>
    <col min="8965" max="8965" width="11.5" style="1" customWidth="1"/>
    <col min="8966" max="8966" width="14.875" style="1" customWidth="1"/>
    <col min="8967" max="8970" width="8.125" style="1" customWidth="1"/>
    <col min="8971" max="9218" width="9" style="1"/>
    <col min="9219" max="9219" width="10.875" style="1" bestFit="1" customWidth="1"/>
    <col min="9220" max="9220" width="81.875" style="1" customWidth="1"/>
    <col min="9221" max="9221" width="11.5" style="1" customWidth="1"/>
    <col min="9222" max="9222" width="14.875" style="1" customWidth="1"/>
    <col min="9223" max="9226" width="8.125" style="1" customWidth="1"/>
    <col min="9227" max="9474" width="9" style="1"/>
    <col min="9475" max="9475" width="10.875" style="1" bestFit="1" customWidth="1"/>
    <col min="9476" max="9476" width="81.875" style="1" customWidth="1"/>
    <col min="9477" max="9477" width="11.5" style="1" customWidth="1"/>
    <col min="9478" max="9478" width="14.875" style="1" customWidth="1"/>
    <col min="9479" max="9482" width="8.125" style="1" customWidth="1"/>
    <col min="9483" max="9730" width="9" style="1"/>
    <col min="9731" max="9731" width="10.875" style="1" bestFit="1" customWidth="1"/>
    <col min="9732" max="9732" width="81.875" style="1" customWidth="1"/>
    <col min="9733" max="9733" width="11.5" style="1" customWidth="1"/>
    <col min="9734" max="9734" width="14.875" style="1" customWidth="1"/>
    <col min="9735" max="9738" width="8.125" style="1" customWidth="1"/>
    <col min="9739" max="9986" width="9" style="1"/>
    <col min="9987" max="9987" width="10.875" style="1" bestFit="1" customWidth="1"/>
    <col min="9988" max="9988" width="81.875" style="1" customWidth="1"/>
    <col min="9989" max="9989" width="11.5" style="1" customWidth="1"/>
    <col min="9990" max="9990" width="14.875" style="1" customWidth="1"/>
    <col min="9991" max="9994" width="8.125" style="1" customWidth="1"/>
    <col min="9995" max="10242" width="9" style="1"/>
    <col min="10243" max="10243" width="10.875" style="1" bestFit="1" customWidth="1"/>
    <col min="10244" max="10244" width="81.875" style="1" customWidth="1"/>
    <col min="10245" max="10245" width="11.5" style="1" customWidth="1"/>
    <col min="10246" max="10246" width="14.875" style="1" customWidth="1"/>
    <col min="10247" max="10250" width="8.125" style="1" customWidth="1"/>
    <col min="10251" max="10498" width="9" style="1"/>
    <col min="10499" max="10499" width="10.875" style="1" bestFit="1" customWidth="1"/>
    <col min="10500" max="10500" width="81.875" style="1" customWidth="1"/>
    <col min="10501" max="10501" width="11.5" style="1" customWidth="1"/>
    <col min="10502" max="10502" width="14.875" style="1" customWidth="1"/>
    <col min="10503" max="10506" width="8.125" style="1" customWidth="1"/>
    <col min="10507" max="10754" width="9" style="1"/>
    <col min="10755" max="10755" width="10.875" style="1" bestFit="1" customWidth="1"/>
    <col min="10756" max="10756" width="81.875" style="1" customWidth="1"/>
    <col min="10757" max="10757" width="11.5" style="1" customWidth="1"/>
    <col min="10758" max="10758" width="14.875" style="1" customWidth="1"/>
    <col min="10759" max="10762" width="8.125" style="1" customWidth="1"/>
    <col min="10763" max="11010" width="9" style="1"/>
    <col min="11011" max="11011" width="10.875" style="1" bestFit="1" customWidth="1"/>
    <col min="11012" max="11012" width="81.875" style="1" customWidth="1"/>
    <col min="11013" max="11013" width="11.5" style="1" customWidth="1"/>
    <col min="11014" max="11014" width="14.875" style="1" customWidth="1"/>
    <col min="11015" max="11018" width="8.125" style="1" customWidth="1"/>
    <col min="11019" max="11266" width="9" style="1"/>
    <col min="11267" max="11267" width="10.875" style="1" bestFit="1" customWidth="1"/>
    <col min="11268" max="11268" width="81.875" style="1" customWidth="1"/>
    <col min="11269" max="11269" width="11.5" style="1" customWidth="1"/>
    <col min="11270" max="11270" width="14.875" style="1" customWidth="1"/>
    <col min="11271" max="11274" width="8.125" style="1" customWidth="1"/>
    <col min="11275" max="11522" width="9" style="1"/>
    <col min="11523" max="11523" width="10.875" style="1" bestFit="1" customWidth="1"/>
    <col min="11524" max="11524" width="81.875" style="1" customWidth="1"/>
    <col min="11525" max="11525" width="11.5" style="1" customWidth="1"/>
    <col min="11526" max="11526" width="14.875" style="1" customWidth="1"/>
    <col min="11527" max="11530" width="8.125" style="1" customWidth="1"/>
    <col min="11531" max="11778" width="9" style="1"/>
    <col min="11779" max="11779" width="10.875" style="1" bestFit="1" customWidth="1"/>
    <col min="11780" max="11780" width="81.875" style="1" customWidth="1"/>
    <col min="11781" max="11781" width="11.5" style="1" customWidth="1"/>
    <col min="11782" max="11782" width="14.875" style="1" customWidth="1"/>
    <col min="11783" max="11786" width="8.125" style="1" customWidth="1"/>
    <col min="11787" max="12034" width="9" style="1"/>
    <col min="12035" max="12035" width="10.875" style="1" bestFit="1" customWidth="1"/>
    <col min="12036" max="12036" width="81.875" style="1" customWidth="1"/>
    <col min="12037" max="12037" width="11.5" style="1" customWidth="1"/>
    <col min="12038" max="12038" width="14.875" style="1" customWidth="1"/>
    <col min="12039" max="12042" width="8.125" style="1" customWidth="1"/>
    <col min="12043" max="12290" width="9" style="1"/>
    <col min="12291" max="12291" width="10.875" style="1" bestFit="1" customWidth="1"/>
    <col min="12292" max="12292" width="81.875" style="1" customWidth="1"/>
    <col min="12293" max="12293" width="11.5" style="1" customWidth="1"/>
    <col min="12294" max="12294" width="14.875" style="1" customWidth="1"/>
    <col min="12295" max="12298" width="8.125" style="1" customWidth="1"/>
    <col min="12299" max="12546" width="9" style="1"/>
    <col min="12547" max="12547" width="10.875" style="1" bestFit="1" customWidth="1"/>
    <col min="12548" max="12548" width="81.875" style="1" customWidth="1"/>
    <col min="12549" max="12549" width="11.5" style="1" customWidth="1"/>
    <col min="12550" max="12550" width="14.875" style="1" customWidth="1"/>
    <col min="12551" max="12554" width="8.125" style="1" customWidth="1"/>
    <col min="12555" max="12802" width="9" style="1"/>
    <col min="12803" max="12803" width="10.875" style="1" bestFit="1" customWidth="1"/>
    <col min="12804" max="12804" width="81.875" style="1" customWidth="1"/>
    <col min="12805" max="12805" width="11.5" style="1" customWidth="1"/>
    <col min="12806" max="12806" width="14.875" style="1" customWidth="1"/>
    <col min="12807" max="12810" width="8.125" style="1" customWidth="1"/>
    <col min="12811" max="13058" width="9" style="1"/>
    <col min="13059" max="13059" width="10.875" style="1" bestFit="1" customWidth="1"/>
    <col min="13060" max="13060" width="81.875" style="1" customWidth="1"/>
    <col min="13061" max="13061" width="11.5" style="1" customWidth="1"/>
    <col min="13062" max="13062" width="14.875" style="1" customWidth="1"/>
    <col min="13063" max="13066" width="8.125" style="1" customWidth="1"/>
    <col min="13067" max="13314" width="9" style="1"/>
    <col min="13315" max="13315" width="10.875" style="1" bestFit="1" customWidth="1"/>
    <col min="13316" max="13316" width="81.875" style="1" customWidth="1"/>
    <col min="13317" max="13317" width="11.5" style="1" customWidth="1"/>
    <col min="13318" max="13318" width="14.875" style="1" customWidth="1"/>
    <col min="13319" max="13322" width="8.125" style="1" customWidth="1"/>
    <col min="13323" max="13570" width="9" style="1"/>
    <col min="13571" max="13571" width="10.875" style="1" bestFit="1" customWidth="1"/>
    <col min="13572" max="13572" width="81.875" style="1" customWidth="1"/>
    <col min="13573" max="13573" width="11.5" style="1" customWidth="1"/>
    <col min="13574" max="13574" width="14.875" style="1" customWidth="1"/>
    <col min="13575" max="13578" width="8.125" style="1" customWidth="1"/>
    <col min="13579" max="13826" width="9" style="1"/>
    <col min="13827" max="13827" width="10.875" style="1" bestFit="1" customWidth="1"/>
    <col min="13828" max="13828" width="81.875" style="1" customWidth="1"/>
    <col min="13829" max="13829" width="11.5" style="1" customWidth="1"/>
    <col min="13830" max="13830" width="14.875" style="1" customWidth="1"/>
    <col min="13831" max="13834" width="8.125" style="1" customWidth="1"/>
    <col min="13835" max="14082" width="9" style="1"/>
    <col min="14083" max="14083" width="10.875" style="1" bestFit="1" customWidth="1"/>
    <col min="14084" max="14084" width="81.875" style="1" customWidth="1"/>
    <col min="14085" max="14085" width="11.5" style="1" customWidth="1"/>
    <col min="14086" max="14086" width="14.875" style="1" customWidth="1"/>
    <col min="14087" max="14090" width="8.125" style="1" customWidth="1"/>
    <col min="14091" max="14338" width="9" style="1"/>
    <col min="14339" max="14339" width="10.875" style="1" bestFit="1" customWidth="1"/>
    <col min="14340" max="14340" width="81.875" style="1" customWidth="1"/>
    <col min="14341" max="14341" width="11.5" style="1" customWidth="1"/>
    <col min="14342" max="14342" width="14.875" style="1" customWidth="1"/>
    <col min="14343" max="14346" width="8.125" style="1" customWidth="1"/>
    <col min="14347" max="14594" width="9" style="1"/>
    <col min="14595" max="14595" width="10.875" style="1" bestFit="1" customWidth="1"/>
    <col min="14596" max="14596" width="81.875" style="1" customWidth="1"/>
    <col min="14597" max="14597" width="11.5" style="1" customWidth="1"/>
    <col min="14598" max="14598" width="14.875" style="1" customWidth="1"/>
    <col min="14599" max="14602" width="8.125" style="1" customWidth="1"/>
    <col min="14603" max="14850" width="9" style="1"/>
    <col min="14851" max="14851" width="10.875" style="1" bestFit="1" customWidth="1"/>
    <col min="14852" max="14852" width="81.875" style="1" customWidth="1"/>
    <col min="14853" max="14853" width="11.5" style="1" customWidth="1"/>
    <col min="14854" max="14854" width="14.875" style="1" customWidth="1"/>
    <col min="14855" max="14858" width="8.125" style="1" customWidth="1"/>
    <col min="14859" max="15106" width="9" style="1"/>
    <col min="15107" max="15107" width="10.875" style="1" bestFit="1" customWidth="1"/>
    <col min="15108" max="15108" width="81.875" style="1" customWidth="1"/>
    <col min="15109" max="15109" width="11.5" style="1" customWidth="1"/>
    <col min="15110" max="15110" width="14.875" style="1" customWidth="1"/>
    <col min="15111" max="15114" width="8.125" style="1" customWidth="1"/>
    <col min="15115" max="15362" width="9" style="1"/>
    <col min="15363" max="15363" width="10.875" style="1" bestFit="1" customWidth="1"/>
    <col min="15364" max="15364" width="81.875" style="1" customWidth="1"/>
    <col min="15365" max="15365" width="11.5" style="1" customWidth="1"/>
    <col min="15366" max="15366" width="14.875" style="1" customWidth="1"/>
    <col min="15367" max="15370" width="8.125" style="1" customWidth="1"/>
    <col min="15371" max="15618" width="9" style="1"/>
    <col min="15619" max="15619" width="10.875" style="1" bestFit="1" customWidth="1"/>
    <col min="15620" max="15620" width="81.875" style="1" customWidth="1"/>
    <col min="15621" max="15621" width="11.5" style="1" customWidth="1"/>
    <col min="15622" max="15622" width="14.875" style="1" customWidth="1"/>
    <col min="15623" max="15626" width="8.125" style="1" customWidth="1"/>
    <col min="15627" max="15874" width="9" style="1"/>
    <col min="15875" max="15875" width="10.875" style="1" bestFit="1" customWidth="1"/>
    <col min="15876" max="15876" width="81.875" style="1" customWidth="1"/>
    <col min="15877" max="15877" width="11.5" style="1" customWidth="1"/>
    <col min="15878" max="15878" width="14.875" style="1" customWidth="1"/>
    <col min="15879" max="15882" width="8.125" style="1" customWidth="1"/>
    <col min="15883" max="16130" width="9" style="1"/>
    <col min="16131" max="16131" width="10.875" style="1" bestFit="1" customWidth="1"/>
    <col min="16132" max="16132" width="81.875" style="1" customWidth="1"/>
    <col min="16133" max="16133" width="11.5" style="1" customWidth="1"/>
    <col min="16134" max="16134" width="14.875" style="1" customWidth="1"/>
    <col min="16135" max="16138" width="8.125" style="1" customWidth="1"/>
    <col min="16139" max="16384" width="9" style="1"/>
  </cols>
  <sheetData>
    <row r="1" spans="1:12" ht="18.75" x14ac:dyDescent="0.25">
      <c r="D1" s="213" t="s">
        <v>430</v>
      </c>
      <c r="E1" s="214"/>
      <c r="F1" s="214"/>
      <c r="G1" s="214"/>
      <c r="H1" s="214"/>
    </row>
    <row r="2" spans="1:12" ht="18.75" x14ac:dyDescent="0.25">
      <c r="D2" s="359" t="s">
        <v>431</v>
      </c>
      <c r="E2" s="359"/>
      <c r="F2" s="359"/>
      <c r="G2" s="359"/>
      <c r="H2" s="359"/>
    </row>
    <row r="3" spans="1:12" ht="75.75" customHeight="1" x14ac:dyDescent="0.25">
      <c r="D3" s="360" t="s">
        <v>432</v>
      </c>
      <c r="E3" s="360"/>
      <c r="F3" s="360"/>
      <c r="G3" s="360"/>
      <c r="H3" s="360"/>
    </row>
    <row r="4" spans="1:12" ht="18.75" hidden="1" x14ac:dyDescent="0.25">
      <c r="F4" s="215"/>
    </row>
    <row r="5" spans="1:12" ht="18.75" hidden="1" x14ac:dyDescent="0.25">
      <c r="F5" s="215"/>
    </row>
    <row r="6" spans="1:12" ht="18.75" hidden="1" x14ac:dyDescent="0.25">
      <c r="A6" s="215"/>
    </row>
    <row r="7" spans="1:12" ht="18.75" hidden="1" x14ac:dyDescent="0.25">
      <c r="A7" s="215"/>
    </row>
    <row r="8" spans="1:12" ht="18.75" hidden="1" x14ac:dyDescent="0.25">
      <c r="A8" s="215"/>
    </row>
    <row r="9" spans="1:12" ht="18.75" hidden="1" x14ac:dyDescent="0.25">
      <c r="A9" s="216"/>
    </row>
    <row r="10" spans="1:12" ht="18.75" x14ac:dyDescent="0.25">
      <c r="A10" s="216"/>
    </row>
    <row r="11" spans="1:12" ht="18.75" x14ac:dyDescent="0.25">
      <c r="A11" s="216"/>
    </row>
    <row r="12" spans="1:12" ht="18.75" x14ac:dyDescent="0.25">
      <c r="A12" s="361" t="s">
        <v>26</v>
      </c>
      <c r="B12" s="361"/>
      <c r="C12" s="361"/>
      <c r="D12" s="361"/>
      <c r="E12" s="361"/>
      <c r="F12" s="361"/>
      <c r="G12" s="361"/>
      <c r="H12" s="361"/>
    </row>
    <row r="13" spans="1:12" ht="18.75" x14ac:dyDescent="0.25">
      <c r="A13" s="361" t="s">
        <v>113</v>
      </c>
      <c r="B13" s="361"/>
      <c r="C13" s="361"/>
      <c r="D13" s="361"/>
      <c r="E13" s="361"/>
      <c r="F13" s="361"/>
      <c r="G13" s="361"/>
      <c r="H13" s="361"/>
    </row>
    <row r="14" spans="1:12" ht="18.75" x14ac:dyDescent="0.25">
      <c r="A14" s="216"/>
    </row>
    <row r="15" spans="1:12" ht="15.75" customHeight="1" x14ac:dyDescent="0.25">
      <c r="A15" s="362" t="s">
        <v>55</v>
      </c>
      <c r="B15" s="362" t="s">
        <v>110</v>
      </c>
      <c r="C15" s="362" t="s">
        <v>27</v>
      </c>
      <c r="D15" s="362" t="s">
        <v>111</v>
      </c>
      <c r="E15" s="362" t="s">
        <v>112</v>
      </c>
      <c r="F15" s="362"/>
      <c r="G15" s="362"/>
      <c r="H15" s="362"/>
      <c r="I15" s="362"/>
      <c r="J15" s="362"/>
      <c r="K15" s="362"/>
      <c r="L15" s="362"/>
    </row>
    <row r="16" spans="1:12" x14ac:dyDescent="0.25">
      <c r="A16" s="362"/>
      <c r="B16" s="362"/>
      <c r="C16" s="362"/>
      <c r="D16" s="362"/>
      <c r="E16" s="217">
        <v>2016</v>
      </c>
      <c r="F16" s="338">
        <v>2017</v>
      </c>
      <c r="G16" s="338">
        <v>2018</v>
      </c>
      <c r="H16" s="338">
        <v>2019</v>
      </c>
      <c r="I16" s="338">
        <v>2020</v>
      </c>
      <c r="J16" s="338">
        <v>2021</v>
      </c>
      <c r="K16" s="338">
        <v>2022</v>
      </c>
      <c r="L16" s="338">
        <v>2023</v>
      </c>
    </row>
    <row r="17" spans="1:12" x14ac:dyDescent="0.25">
      <c r="A17" s="338">
        <v>1</v>
      </c>
      <c r="B17" s="338">
        <v>2</v>
      </c>
      <c r="C17" s="338">
        <v>3</v>
      </c>
      <c r="D17" s="338">
        <v>4</v>
      </c>
      <c r="E17" s="338">
        <v>5</v>
      </c>
      <c r="F17" s="338">
        <v>6</v>
      </c>
      <c r="G17" s="338">
        <v>7</v>
      </c>
      <c r="H17" s="338">
        <v>8</v>
      </c>
      <c r="I17" s="338">
        <v>9</v>
      </c>
      <c r="J17" s="338">
        <v>10</v>
      </c>
      <c r="K17" s="338">
        <v>11</v>
      </c>
      <c r="L17" s="338">
        <v>12</v>
      </c>
    </row>
    <row r="18" spans="1:12" ht="53.25" customHeight="1" x14ac:dyDescent="0.25">
      <c r="A18" s="343" t="s">
        <v>433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5"/>
    </row>
    <row r="19" spans="1:12" ht="31.5" hidden="1" customHeight="1" x14ac:dyDescent="0.25">
      <c r="A19" s="218">
        <v>1</v>
      </c>
      <c r="B19" s="219" t="s">
        <v>434</v>
      </c>
      <c r="C19" s="220" t="s">
        <v>207</v>
      </c>
      <c r="D19" s="221" t="s">
        <v>435</v>
      </c>
      <c r="E19" s="222">
        <v>92.2</v>
      </c>
      <c r="F19" s="222">
        <v>95</v>
      </c>
      <c r="G19" s="222">
        <v>95</v>
      </c>
      <c r="H19" s="222">
        <v>97</v>
      </c>
      <c r="I19" s="262"/>
      <c r="J19" s="262"/>
      <c r="K19" s="262"/>
      <c r="L19" s="262"/>
    </row>
    <row r="20" spans="1:12" ht="78.75" hidden="1" customHeight="1" x14ac:dyDescent="0.25">
      <c r="A20" s="218" t="s">
        <v>436</v>
      </c>
      <c r="B20" s="219" t="s">
        <v>206</v>
      </c>
      <c r="C20" s="220" t="s">
        <v>207</v>
      </c>
      <c r="D20" s="221" t="s">
        <v>437</v>
      </c>
      <c r="E20" s="220">
        <v>100</v>
      </c>
      <c r="F20" s="220">
        <v>100</v>
      </c>
      <c r="G20" s="220">
        <v>100</v>
      </c>
      <c r="H20" s="220">
        <v>100</v>
      </c>
      <c r="I20" s="262"/>
      <c r="J20" s="262"/>
      <c r="K20" s="262"/>
      <c r="L20" s="262"/>
    </row>
    <row r="21" spans="1:12" ht="63" hidden="1" customHeight="1" x14ac:dyDescent="0.25">
      <c r="A21" s="218" t="s">
        <v>438</v>
      </c>
      <c r="B21" s="223" t="s">
        <v>439</v>
      </c>
      <c r="C21" s="224" t="s">
        <v>207</v>
      </c>
      <c r="D21" s="224" t="s">
        <v>437</v>
      </c>
      <c r="E21" s="224">
        <v>1.74</v>
      </c>
      <c r="F21" s="224">
        <v>1.5</v>
      </c>
      <c r="G21" s="224">
        <v>1</v>
      </c>
      <c r="H21" s="224">
        <v>1</v>
      </c>
      <c r="I21" s="262"/>
      <c r="J21" s="262"/>
      <c r="K21" s="262"/>
      <c r="L21" s="262"/>
    </row>
    <row r="22" spans="1:12" ht="47.25" hidden="1" customHeight="1" x14ac:dyDescent="0.25">
      <c r="A22" s="218" t="s">
        <v>440</v>
      </c>
      <c r="B22" s="219" t="s">
        <v>441</v>
      </c>
      <c r="C22" s="220" t="s">
        <v>207</v>
      </c>
      <c r="D22" s="224" t="s">
        <v>437</v>
      </c>
      <c r="E22" s="225">
        <v>76.150000000000006</v>
      </c>
      <c r="F22" s="226"/>
      <c r="G22" s="226"/>
      <c r="H22" s="218"/>
      <c r="I22" s="262"/>
      <c r="J22" s="262"/>
      <c r="K22" s="262"/>
      <c r="L22" s="262"/>
    </row>
    <row r="23" spans="1:12" ht="15.75" customHeight="1" x14ac:dyDescent="0.25">
      <c r="A23" s="346" t="s">
        <v>442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8"/>
    </row>
    <row r="24" spans="1:12" ht="15.75" customHeight="1" x14ac:dyDescent="0.25">
      <c r="A24" s="343" t="s">
        <v>443</v>
      </c>
      <c r="B24" s="344"/>
      <c r="C24" s="344"/>
      <c r="D24" s="344"/>
      <c r="E24" s="344"/>
      <c r="F24" s="344"/>
      <c r="G24" s="344"/>
      <c r="H24" s="345"/>
      <c r="I24" s="262"/>
      <c r="J24" s="262"/>
      <c r="K24" s="262"/>
      <c r="L24" s="262"/>
    </row>
    <row r="25" spans="1:12" ht="78.75" x14ac:dyDescent="0.25">
      <c r="A25" s="218" t="s">
        <v>332</v>
      </c>
      <c r="B25" s="219" t="s">
        <v>206</v>
      </c>
      <c r="C25" s="220" t="s">
        <v>207</v>
      </c>
      <c r="D25" s="221" t="s">
        <v>437</v>
      </c>
      <c r="E25" s="220">
        <v>100</v>
      </c>
      <c r="F25" s="220">
        <v>100</v>
      </c>
      <c r="G25" s="220">
        <v>100</v>
      </c>
      <c r="H25" s="218" t="s">
        <v>444</v>
      </c>
      <c r="I25" s="218" t="s">
        <v>444</v>
      </c>
      <c r="J25" s="218" t="s">
        <v>444</v>
      </c>
      <c r="K25" s="218" t="s">
        <v>444</v>
      </c>
      <c r="L25" s="218" t="s">
        <v>444</v>
      </c>
    </row>
    <row r="26" spans="1:12" ht="78.75" x14ac:dyDescent="0.25">
      <c r="A26" s="218" t="s">
        <v>338</v>
      </c>
      <c r="B26" s="219" t="s">
        <v>209</v>
      </c>
      <c r="C26" s="220" t="s">
        <v>207</v>
      </c>
      <c r="D26" s="221" t="s">
        <v>437</v>
      </c>
      <c r="E26" s="220">
        <v>60</v>
      </c>
      <c r="F26" s="220">
        <v>60</v>
      </c>
      <c r="G26" s="220">
        <v>100</v>
      </c>
      <c r="H26" s="220">
        <v>100</v>
      </c>
      <c r="I26" s="220">
        <v>100</v>
      </c>
      <c r="J26" s="220">
        <v>100</v>
      </c>
      <c r="K26" s="220">
        <v>100</v>
      </c>
      <c r="L26" s="220">
        <v>100</v>
      </c>
    </row>
    <row r="27" spans="1:12" ht="15.75" customHeight="1" x14ac:dyDescent="0.25">
      <c r="A27" s="346" t="s">
        <v>262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8"/>
    </row>
    <row r="28" spans="1:12" ht="78.75" x14ac:dyDescent="0.25">
      <c r="A28" s="218" t="s">
        <v>446</v>
      </c>
      <c r="B28" s="219" t="s">
        <v>447</v>
      </c>
      <c r="C28" s="224" t="s">
        <v>207</v>
      </c>
      <c r="D28" s="221" t="s">
        <v>435</v>
      </c>
      <c r="E28" s="228">
        <v>9.4</v>
      </c>
      <c r="F28" s="228">
        <v>9.4</v>
      </c>
      <c r="G28" s="228">
        <v>7.7</v>
      </c>
      <c r="H28" s="218" t="s">
        <v>515</v>
      </c>
      <c r="I28" s="218" t="s">
        <v>551</v>
      </c>
      <c r="J28" s="218" t="s">
        <v>514</v>
      </c>
      <c r="K28" s="218" t="s">
        <v>514</v>
      </c>
      <c r="L28" s="218" t="s">
        <v>514</v>
      </c>
    </row>
    <row r="29" spans="1:12" ht="47.25" x14ac:dyDescent="0.25">
      <c r="A29" s="218" t="s">
        <v>343</v>
      </c>
      <c r="B29" s="219" t="s">
        <v>448</v>
      </c>
      <c r="C29" s="224" t="s">
        <v>207</v>
      </c>
      <c r="D29" s="221" t="s">
        <v>435</v>
      </c>
      <c r="E29" s="229">
        <v>83.96</v>
      </c>
      <c r="F29" s="229">
        <v>83.96</v>
      </c>
      <c r="G29" s="229">
        <v>48</v>
      </c>
      <c r="H29" s="218" t="s">
        <v>533</v>
      </c>
      <c r="I29" s="218" t="s">
        <v>552</v>
      </c>
      <c r="J29" s="218" t="s">
        <v>444</v>
      </c>
      <c r="K29" s="218" t="s">
        <v>444</v>
      </c>
      <c r="L29" s="218" t="s">
        <v>444</v>
      </c>
    </row>
    <row r="30" spans="1:12" ht="31.5" x14ac:dyDescent="0.25">
      <c r="A30" s="218" t="s">
        <v>449</v>
      </c>
      <c r="B30" s="219" t="s">
        <v>450</v>
      </c>
      <c r="C30" s="224" t="s">
        <v>207</v>
      </c>
      <c r="D30" s="224" t="s">
        <v>437</v>
      </c>
      <c r="E30" s="230">
        <v>98</v>
      </c>
      <c r="F30" s="230">
        <v>98</v>
      </c>
      <c r="G30" s="230">
        <v>98</v>
      </c>
      <c r="H30" s="218" t="s">
        <v>534</v>
      </c>
      <c r="I30" s="218" t="s">
        <v>444</v>
      </c>
      <c r="J30" s="218" t="s">
        <v>444</v>
      </c>
      <c r="K30" s="218" t="s">
        <v>444</v>
      </c>
      <c r="L30" s="218" t="s">
        <v>444</v>
      </c>
    </row>
    <row r="31" spans="1:12" ht="47.25" x14ac:dyDescent="0.25">
      <c r="A31" s="218" t="s">
        <v>451</v>
      </c>
      <c r="B31" s="219" t="s">
        <v>452</v>
      </c>
      <c r="C31" s="220" t="s">
        <v>207</v>
      </c>
      <c r="D31" s="224" t="s">
        <v>437</v>
      </c>
      <c r="E31" s="225">
        <v>2.64</v>
      </c>
      <c r="F31" s="225">
        <v>2.64</v>
      </c>
      <c r="G31" s="225">
        <v>4.5999999999999996</v>
      </c>
      <c r="H31" s="218" t="s">
        <v>535</v>
      </c>
      <c r="I31" s="218" t="s">
        <v>453</v>
      </c>
      <c r="J31" s="218" t="s">
        <v>436</v>
      </c>
      <c r="K31" s="218" t="s">
        <v>436</v>
      </c>
      <c r="L31" s="218" t="s">
        <v>436</v>
      </c>
    </row>
    <row r="32" spans="1:12" ht="47.25" x14ac:dyDescent="0.25">
      <c r="A32" s="218" t="s">
        <v>454</v>
      </c>
      <c r="B32" s="219" t="s">
        <v>455</v>
      </c>
      <c r="C32" s="224" t="s">
        <v>207</v>
      </c>
      <c r="D32" s="221" t="s">
        <v>435</v>
      </c>
      <c r="E32" s="229">
        <v>17.5</v>
      </c>
      <c r="F32" s="229">
        <v>17.5</v>
      </c>
      <c r="G32" s="229">
        <v>5</v>
      </c>
      <c r="H32" s="218" t="s">
        <v>456</v>
      </c>
      <c r="I32" s="206" t="s">
        <v>514</v>
      </c>
      <c r="J32" s="218" t="s">
        <v>516</v>
      </c>
      <c r="K32" s="218" t="s">
        <v>516</v>
      </c>
      <c r="L32" s="218" t="s">
        <v>516</v>
      </c>
    </row>
    <row r="33" spans="1:12" ht="63" x14ac:dyDescent="0.25">
      <c r="A33" s="218" t="s">
        <v>457</v>
      </c>
      <c r="B33" s="219" t="s">
        <v>458</v>
      </c>
      <c r="C33" s="231" t="s">
        <v>207</v>
      </c>
      <c r="D33" s="224" t="s">
        <v>437</v>
      </c>
      <c r="E33" s="231">
        <v>100</v>
      </c>
      <c r="F33" s="231">
        <v>100</v>
      </c>
      <c r="G33" s="231">
        <v>100</v>
      </c>
      <c r="H33" s="218" t="s">
        <v>444</v>
      </c>
      <c r="I33" s="218" t="s">
        <v>444</v>
      </c>
      <c r="J33" s="218" t="s">
        <v>444</v>
      </c>
      <c r="K33" s="218" t="s">
        <v>444</v>
      </c>
      <c r="L33" s="218" t="s">
        <v>444</v>
      </c>
    </row>
    <row r="34" spans="1:12" ht="47.25" x14ac:dyDescent="0.25">
      <c r="A34" s="218" t="s">
        <v>459</v>
      </c>
      <c r="B34" s="219" t="s">
        <v>460</v>
      </c>
      <c r="C34" s="231" t="s">
        <v>207</v>
      </c>
      <c r="D34" s="224" t="s">
        <v>437</v>
      </c>
      <c r="E34" s="232">
        <v>48</v>
      </c>
      <c r="F34" s="232">
        <v>48</v>
      </c>
      <c r="G34" s="232">
        <v>84.7</v>
      </c>
      <c r="H34" s="218" t="s">
        <v>536</v>
      </c>
      <c r="I34" s="218" t="s">
        <v>553</v>
      </c>
      <c r="J34" s="218" t="s">
        <v>461</v>
      </c>
      <c r="K34" s="218" t="s">
        <v>461</v>
      </c>
      <c r="L34" s="218" t="s">
        <v>461</v>
      </c>
    </row>
    <row r="35" spans="1:12" ht="47.25" x14ac:dyDescent="0.25">
      <c r="A35" s="218" t="s">
        <v>462</v>
      </c>
      <c r="B35" s="219" t="s">
        <v>463</v>
      </c>
      <c r="C35" s="231" t="s">
        <v>207</v>
      </c>
      <c r="D35" s="224" t="s">
        <v>437</v>
      </c>
      <c r="E35" s="232">
        <v>12</v>
      </c>
      <c r="F35" s="232">
        <v>12</v>
      </c>
      <c r="G35" s="232">
        <v>75</v>
      </c>
      <c r="H35" s="218" t="s">
        <v>444</v>
      </c>
      <c r="I35" s="218" t="s">
        <v>444</v>
      </c>
      <c r="J35" s="218" t="s">
        <v>444</v>
      </c>
      <c r="K35" s="218" t="s">
        <v>444</v>
      </c>
      <c r="L35" s="218" t="s">
        <v>444</v>
      </c>
    </row>
    <row r="36" spans="1:12" ht="15.75" customHeight="1" x14ac:dyDescent="0.25">
      <c r="A36" s="349" t="s">
        <v>464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1"/>
    </row>
    <row r="37" spans="1:12" ht="47.25" x14ac:dyDescent="0.25">
      <c r="A37" s="234" t="s">
        <v>350</v>
      </c>
      <c r="B37" s="223" t="s">
        <v>465</v>
      </c>
      <c r="C37" s="220" t="s">
        <v>207</v>
      </c>
      <c r="D37" s="221" t="s">
        <v>437</v>
      </c>
      <c r="E37" s="224">
        <v>70.599999999999994</v>
      </c>
      <c r="F37" s="224">
        <v>70.599999999999994</v>
      </c>
      <c r="G37" s="224">
        <v>77</v>
      </c>
      <c r="H37" s="234" t="s">
        <v>538</v>
      </c>
      <c r="I37" s="234" t="s">
        <v>554</v>
      </c>
      <c r="J37" s="234" t="s">
        <v>461</v>
      </c>
      <c r="K37" s="234" t="s">
        <v>461</v>
      </c>
      <c r="L37" s="234" t="s">
        <v>461</v>
      </c>
    </row>
    <row r="38" spans="1:12" ht="78.75" x14ac:dyDescent="0.25">
      <c r="A38" s="234" t="s">
        <v>391</v>
      </c>
      <c r="B38" s="223" t="s">
        <v>467</v>
      </c>
      <c r="C38" s="220" t="s">
        <v>207</v>
      </c>
      <c r="D38" s="221" t="s">
        <v>437</v>
      </c>
      <c r="E38" s="224">
        <v>100</v>
      </c>
      <c r="F38" s="224">
        <v>100</v>
      </c>
      <c r="G38" s="224">
        <v>100</v>
      </c>
      <c r="H38" s="224">
        <v>100</v>
      </c>
      <c r="I38" s="224">
        <v>100</v>
      </c>
      <c r="J38" s="224">
        <v>100</v>
      </c>
      <c r="K38" s="224">
        <v>100</v>
      </c>
      <c r="L38" s="224">
        <v>100</v>
      </c>
    </row>
    <row r="39" spans="1:12" ht="15.75" customHeight="1" x14ac:dyDescent="0.25">
      <c r="A39" s="349" t="s">
        <v>289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1"/>
    </row>
    <row r="40" spans="1:12" ht="63" x14ac:dyDescent="0.25">
      <c r="A40" s="234" t="s">
        <v>290</v>
      </c>
      <c r="B40" s="223" t="s">
        <v>468</v>
      </c>
      <c r="C40" s="220" t="s">
        <v>207</v>
      </c>
      <c r="D40" s="221" t="s">
        <v>437</v>
      </c>
      <c r="E40" s="224">
        <v>80.5</v>
      </c>
      <c r="F40" s="224">
        <v>80.5</v>
      </c>
      <c r="G40" s="224">
        <v>80.7</v>
      </c>
      <c r="H40" s="234" t="s">
        <v>539</v>
      </c>
      <c r="I40" s="234" t="s">
        <v>555</v>
      </c>
      <c r="J40" s="234" t="s">
        <v>444</v>
      </c>
      <c r="K40" s="234" t="s">
        <v>444</v>
      </c>
      <c r="L40" s="234" t="s">
        <v>444</v>
      </c>
    </row>
    <row r="41" spans="1:12" x14ac:dyDescent="0.25">
      <c r="A41" s="356" t="s">
        <v>469</v>
      </c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8"/>
    </row>
    <row r="42" spans="1:12" ht="31.5" x14ac:dyDescent="0.25">
      <c r="A42" s="236" t="s">
        <v>296</v>
      </c>
      <c r="B42" s="223" t="s">
        <v>470</v>
      </c>
      <c r="C42" s="224" t="s">
        <v>207</v>
      </c>
      <c r="D42" s="221" t="s">
        <v>437</v>
      </c>
      <c r="E42" s="221">
        <v>82.9</v>
      </c>
      <c r="F42" s="221">
        <v>82.9</v>
      </c>
      <c r="G42" s="221">
        <v>46</v>
      </c>
      <c r="H42" s="236" t="s">
        <v>537</v>
      </c>
      <c r="I42" s="236" t="s">
        <v>556</v>
      </c>
      <c r="J42" s="236" t="s">
        <v>445</v>
      </c>
      <c r="K42" s="236" t="s">
        <v>445</v>
      </c>
      <c r="L42" s="236" t="s">
        <v>445</v>
      </c>
    </row>
    <row r="43" spans="1:12" hidden="1" x14ac:dyDescent="0.25">
      <c r="A43" s="352" t="s">
        <v>471</v>
      </c>
      <c r="B43" s="352"/>
      <c r="C43" s="352"/>
      <c r="D43" s="352"/>
      <c r="E43" s="352"/>
      <c r="F43" s="352"/>
      <c r="G43" s="352"/>
      <c r="H43" s="237"/>
    </row>
    <row r="44" spans="1:12" hidden="1" x14ac:dyDescent="0.25">
      <c r="A44" s="353" t="s">
        <v>472</v>
      </c>
      <c r="B44" s="353"/>
      <c r="C44" s="353"/>
      <c r="D44" s="353"/>
      <c r="E44" s="353"/>
      <c r="F44" s="353"/>
      <c r="G44" s="353"/>
      <c r="H44" s="233"/>
    </row>
    <row r="45" spans="1:12" ht="306" hidden="1" customHeight="1" x14ac:dyDescent="0.25">
      <c r="A45" s="218" t="s">
        <v>372</v>
      </c>
      <c r="B45" s="219" t="s">
        <v>473</v>
      </c>
      <c r="C45" s="231" t="s">
        <v>207</v>
      </c>
      <c r="D45" s="221" t="s">
        <v>435</v>
      </c>
      <c r="E45" s="225">
        <v>97.13</v>
      </c>
      <c r="F45" s="225">
        <v>97.13</v>
      </c>
      <c r="G45" s="225">
        <v>97.13</v>
      </c>
      <c r="H45" s="225">
        <v>97.13</v>
      </c>
    </row>
    <row r="46" spans="1:12" ht="127.5" hidden="1" customHeight="1" x14ac:dyDescent="0.25">
      <c r="A46" s="218" t="s">
        <v>343</v>
      </c>
      <c r="B46" s="219" t="s">
        <v>474</v>
      </c>
      <c r="C46" s="224" t="s">
        <v>375</v>
      </c>
      <c r="D46" s="221" t="s">
        <v>437</v>
      </c>
      <c r="E46" s="238">
        <v>10</v>
      </c>
      <c r="F46" s="238">
        <v>10</v>
      </c>
      <c r="G46" s="238">
        <v>10</v>
      </c>
      <c r="H46" s="238">
        <v>10</v>
      </c>
    </row>
    <row r="47" spans="1:12" ht="185.25" hidden="1" customHeight="1" x14ac:dyDescent="0.25">
      <c r="A47" s="218" t="s">
        <v>449</v>
      </c>
      <c r="B47" s="219" t="s">
        <v>475</v>
      </c>
      <c r="C47" s="224" t="s">
        <v>375</v>
      </c>
      <c r="D47" s="221" t="s">
        <v>437</v>
      </c>
      <c r="E47" s="238">
        <v>2</v>
      </c>
      <c r="F47" s="238">
        <v>2</v>
      </c>
      <c r="G47" s="238">
        <v>2</v>
      </c>
      <c r="H47" s="238">
        <v>2</v>
      </c>
    </row>
    <row r="48" spans="1:12" ht="94.5" hidden="1" x14ac:dyDescent="0.25">
      <c r="A48" s="218" t="s">
        <v>476</v>
      </c>
      <c r="B48" s="219" t="s">
        <v>477</v>
      </c>
      <c r="C48" s="231" t="s">
        <v>207</v>
      </c>
      <c r="D48" s="221" t="s">
        <v>435</v>
      </c>
      <c r="E48" s="220">
        <v>3</v>
      </c>
      <c r="F48" s="220">
        <v>3</v>
      </c>
      <c r="G48" s="220">
        <v>3</v>
      </c>
      <c r="H48" s="218" t="s">
        <v>438</v>
      </c>
    </row>
    <row r="49" spans="1:8" hidden="1" x14ac:dyDescent="0.25">
      <c r="A49" s="354" t="s">
        <v>478</v>
      </c>
      <c r="B49" s="354"/>
      <c r="C49" s="354"/>
      <c r="D49" s="354"/>
      <c r="E49" s="354"/>
      <c r="F49" s="354"/>
      <c r="G49" s="354"/>
      <c r="H49" s="227"/>
    </row>
    <row r="50" spans="1:8" hidden="1" x14ac:dyDescent="0.25">
      <c r="A50" s="355" t="s">
        <v>479</v>
      </c>
      <c r="B50" s="355"/>
      <c r="C50" s="355"/>
      <c r="D50" s="355"/>
      <c r="E50" s="355"/>
      <c r="F50" s="355"/>
      <c r="G50" s="355"/>
      <c r="H50" s="235"/>
    </row>
    <row r="51" spans="1:8" ht="78.75" hidden="1" x14ac:dyDescent="0.25">
      <c r="A51" s="234" t="s">
        <v>373</v>
      </c>
      <c r="B51" s="227" t="s">
        <v>480</v>
      </c>
      <c r="C51" s="224" t="s">
        <v>207</v>
      </c>
      <c r="D51" s="224" t="s">
        <v>481</v>
      </c>
      <c r="E51" s="220">
        <v>100</v>
      </c>
      <c r="F51" s="220">
        <v>100</v>
      </c>
      <c r="G51" s="220">
        <v>100</v>
      </c>
      <c r="H51" s="234" t="s">
        <v>444</v>
      </c>
    </row>
    <row r="52" spans="1:8" ht="78.75" hidden="1" x14ac:dyDescent="0.25">
      <c r="A52" s="218" t="s">
        <v>482</v>
      </c>
      <c r="B52" s="239" t="s">
        <v>483</v>
      </c>
      <c r="C52" s="224" t="s">
        <v>207</v>
      </c>
      <c r="D52" s="224" t="s">
        <v>481</v>
      </c>
      <c r="E52" s="220">
        <v>100</v>
      </c>
      <c r="F52" s="220">
        <v>100</v>
      </c>
      <c r="G52" s="220">
        <v>100</v>
      </c>
      <c r="H52" s="218" t="s">
        <v>444</v>
      </c>
    </row>
    <row r="53" spans="1:8" ht="78.75" hidden="1" x14ac:dyDescent="0.25">
      <c r="A53" s="224" t="s">
        <v>484</v>
      </c>
      <c r="B53" s="227" t="s">
        <v>485</v>
      </c>
      <c r="C53" s="224" t="s">
        <v>207</v>
      </c>
      <c r="D53" s="224" t="s">
        <v>481</v>
      </c>
      <c r="E53" s="224">
        <v>100</v>
      </c>
      <c r="F53" s="224">
        <v>100</v>
      </c>
      <c r="G53" s="224">
        <v>100</v>
      </c>
      <c r="H53" s="224">
        <v>100</v>
      </c>
    </row>
    <row r="54" spans="1:8" ht="78.75" hidden="1" x14ac:dyDescent="0.25">
      <c r="A54" s="240" t="s">
        <v>486</v>
      </c>
      <c r="B54" s="241" t="s">
        <v>487</v>
      </c>
      <c r="C54" s="220" t="s">
        <v>207</v>
      </c>
      <c r="D54" s="239" t="s">
        <v>488</v>
      </c>
      <c r="E54" s="242" t="s">
        <v>489</v>
      </c>
      <c r="F54" s="242" t="s">
        <v>489</v>
      </c>
      <c r="G54" s="242" t="s">
        <v>489</v>
      </c>
      <c r="H54" s="242" t="s">
        <v>489</v>
      </c>
    </row>
  </sheetData>
  <mergeCells count="20">
    <mergeCell ref="D2:H2"/>
    <mergeCell ref="D3:H3"/>
    <mergeCell ref="A12:H12"/>
    <mergeCell ref="A13:H13"/>
    <mergeCell ref="A15:A16"/>
    <mergeCell ref="B15:B16"/>
    <mergeCell ref="C15:C16"/>
    <mergeCell ref="D15:D16"/>
    <mergeCell ref="E15:L15"/>
    <mergeCell ref="A43:G43"/>
    <mergeCell ref="A44:G44"/>
    <mergeCell ref="A49:G49"/>
    <mergeCell ref="A50:G50"/>
    <mergeCell ref="A41:L41"/>
    <mergeCell ref="A18:L18"/>
    <mergeCell ref="A23:L23"/>
    <mergeCell ref="A27:L27"/>
    <mergeCell ref="A36:L36"/>
    <mergeCell ref="A39:L39"/>
    <mergeCell ref="A24:H24"/>
  </mergeCells>
  <pageMargins left="0.70866141732283472" right="0.70866141732283472" top="0.98425196850393704" bottom="0.19685039370078741" header="0.31496062992125984" footer="0.31496062992125984"/>
  <pageSetup paperSize="9" scale="71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zoomScale="75" zoomScaleNormal="75" zoomScaleSheetLayoutView="75" workbookViewId="0">
      <pane ySplit="4" topLeftCell="A20" activePane="bottomLeft" state="frozen"/>
      <selection activeCell="H101" sqref="H101"/>
      <selection pane="bottomLeft" activeCell="H29" sqref="H29"/>
    </sheetView>
  </sheetViews>
  <sheetFormatPr defaultRowHeight="15.75" x14ac:dyDescent="0.25"/>
  <cols>
    <col min="1" max="1" width="7.375" style="131" customWidth="1"/>
    <col min="2" max="2" width="79.375" style="56" customWidth="1"/>
    <col min="3" max="3" width="19" style="134" customWidth="1"/>
    <col min="4" max="4" width="9.5" style="134" customWidth="1"/>
    <col min="5" max="5" width="10.875" style="134" customWidth="1"/>
    <col min="6" max="6" width="15.125" style="134" customWidth="1"/>
    <col min="7" max="7" width="10.75" style="134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 x14ac:dyDescent="0.25">
      <c r="A1" s="64"/>
      <c r="B1" s="135"/>
      <c r="C1" s="67"/>
      <c r="D1" s="67"/>
      <c r="E1" s="67"/>
      <c r="F1" s="67"/>
      <c r="G1" s="67"/>
      <c r="H1" s="136"/>
      <c r="K1" s="365" t="s">
        <v>380</v>
      </c>
      <c r="L1" s="365"/>
    </row>
    <row r="2" spans="1:14" s="69" customFormat="1" ht="41.25" customHeight="1" x14ac:dyDescent="0.25">
      <c r="A2" s="470" t="s">
        <v>237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4" s="69" customFormat="1" ht="32.25" customHeight="1" x14ac:dyDescent="0.25">
      <c r="A3" s="394" t="s">
        <v>55</v>
      </c>
      <c r="B3" s="394" t="s">
        <v>212</v>
      </c>
      <c r="C3" s="394" t="s">
        <v>93</v>
      </c>
      <c r="D3" s="394" t="s">
        <v>91</v>
      </c>
      <c r="E3" s="394"/>
      <c r="F3" s="394"/>
      <c r="G3" s="394"/>
      <c r="H3" s="471" t="s">
        <v>238</v>
      </c>
      <c r="I3" s="471"/>
      <c r="J3" s="471"/>
      <c r="K3" s="472"/>
      <c r="L3" s="473" t="s">
        <v>115</v>
      </c>
    </row>
    <row r="4" spans="1:14" s="69" customFormat="1" ht="37.5" customHeight="1" x14ac:dyDescent="0.25">
      <c r="A4" s="394"/>
      <c r="B4" s="394"/>
      <c r="C4" s="394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73"/>
    </row>
    <row r="5" spans="1:14" s="69" customFormat="1" ht="37.5" customHeight="1" x14ac:dyDescent="0.25">
      <c r="A5" s="474" t="s">
        <v>384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4" ht="27" customHeight="1" x14ac:dyDescent="0.25">
      <c r="A6" s="477" t="s">
        <v>330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4" ht="33.75" customHeight="1" x14ac:dyDescent="0.25">
      <c r="A7" s="461" t="s">
        <v>331</v>
      </c>
      <c r="B7" s="461"/>
      <c r="C7" s="461"/>
      <c r="D7" s="461"/>
      <c r="E7" s="461"/>
      <c r="F7" s="461"/>
      <c r="G7" s="461"/>
      <c r="H7" s="461"/>
      <c r="I7" s="306"/>
      <c r="J7" s="306"/>
      <c r="K7" s="306"/>
      <c r="L7" s="306"/>
    </row>
    <row r="8" spans="1:14" ht="63" customHeight="1" x14ac:dyDescent="0.25">
      <c r="A8" s="462" t="s">
        <v>332</v>
      </c>
      <c r="B8" s="413" t="s">
        <v>333</v>
      </c>
      <c r="C8" s="384" t="s">
        <v>496</v>
      </c>
      <c r="D8" s="413" t="s">
        <v>219</v>
      </c>
      <c r="E8" s="413" t="s">
        <v>334</v>
      </c>
      <c r="F8" s="413" t="s">
        <v>335</v>
      </c>
      <c r="G8" s="54" t="s">
        <v>336</v>
      </c>
      <c r="H8" s="113">
        <v>170</v>
      </c>
      <c r="I8" s="113">
        <v>170</v>
      </c>
      <c r="J8" s="113">
        <v>170</v>
      </c>
      <c r="K8" s="113">
        <f>SUM(H8:J8)</f>
        <v>510</v>
      </c>
      <c r="L8" s="384" t="s">
        <v>337</v>
      </c>
      <c r="M8" s="137"/>
      <c r="N8" s="138"/>
    </row>
    <row r="9" spans="1:14" ht="75.75" customHeight="1" x14ac:dyDescent="0.25">
      <c r="A9" s="463"/>
      <c r="B9" s="418"/>
      <c r="C9" s="386"/>
      <c r="D9" s="418"/>
      <c r="E9" s="418"/>
      <c r="F9" s="418"/>
      <c r="G9" s="112">
        <v>244</v>
      </c>
      <c r="H9" s="113">
        <v>130</v>
      </c>
      <c r="I9" s="113">
        <v>130</v>
      </c>
      <c r="J9" s="113">
        <v>130</v>
      </c>
      <c r="K9" s="113">
        <f>SUM(H9:J9)</f>
        <v>390</v>
      </c>
      <c r="L9" s="386"/>
      <c r="M9" s="56" t="s">
        <v>342</v>
      </c>
    </row>
    <row r="10" spans="1:14" ht="111" customHeight="1" x14ac:dyDescent="0.25">
      <c r="A10" s="336" t="s">
        <v>338</v>
      </c>
      <c r="B10" s="337" t="s">
        <v>339</v>
      </c>
      <c r="C10" s="331" t="s">
        <v>223</v>
      </c>
      <c r="D10" s="286" t="s">
        <v>219</v>
      </c>
      <c r="E10" s="286" t="s">
        <v>334</v>
      </c>
      <c r="F10" s="286" t="s">
        <v>340</v>
      </c>
      <c r="G10" s="112">
        <v>244</v>
      </c>
      <c r="H10" s="113">
        <v>300</v>
      </c>
      <c r="I10" s="113">
        <v>300</v>
      </c>
      <c r="J10" s="113">
        <v>300</v>
      </c>
      <c r="K10" s="113">
        <f>SUM(H10:J10)</f>
        <v>900</v>
      </c>
      <c r="L10" s="85" t="s">
        <v>341</v>
      </c>
    </row>
    <row r="11" spans="1:14" s="114" customFormat="1" ht="27" customHeight="1" x14ac:dyDescent="0.25">
      <c r="A11" s="477" t="s">
        <v>261</v>
      </c>
      <c r="B11" s="477"/>
      <c r="C11" s="312"/>
      <c r="D11" s="313"/>
      <c r="E11" s="313"/>
      <c r="F11" s="313"/>
      <c r="G11" s="313"/>
      <c r="H11" s="317">
        <f>SUM(H8:H10)</f>
        <v>600</v>
      </c>
      <c r="I11" s="317">
        <f t="shared" ref="I11:K11" si="0">SUM(I8:I10)</f>
        <v>600</v>
      </c>
      <c r="J11" s="317">
        <f t="shared" si="0"/>
        <v>600</v>
      </c>
      <c r="K11" s="317">
        <f t="shared" si="0"/>
        <v>1800</v>
      </c>
      <c r="L11" s="52"/>
    </row>
    <row r="12" spans="1:14" ht="38.25" customHeight="1" x14ac:dyDescent="0.25">
      <c r="A12" s="492" t="s">
        <v>385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2"/>
    </row>
    <row r="13" spans="1:14" ht="69.75" hidden="1" customHeight="1" x14ac:dyDescent="0.25">
      <c r="A13" s="462" t="s">
        <v>343</v>
      </c>
      <c r="B13" s="495" t="s">
        <v>344</v>
      </c>
      <c r="C13" s="384" t="s">
        <v>496</v>
      </c>
      <c r="D13" s="413" t="s">
        <v>219</v>
      </c>
      <c r="E13" s="462" t="s">
        <v>334</v>
      </c>
      <c r="F13" s="54"/>
      <c r="G13" s="54"/>
      <c r="H13" s="139">
        <v>1979.4</v>
      </c>
      <c r="I13" s="139">
        <v>1979.4</v>
      </c>
      <c r="J13" s="139"/>
      <c r="K13" s="139">
        <f>SUM(H13:I13)</f>
        <v>3958.8</v>
      </c>
      <c r="L13" s="140" t="s">
        <v>345</v>
      </c>
    </row>
    <row r="14" spans="1:14" ht="69.75" customHeight="1" x14ac:dyDescent="0.25">
      <c r="A14" s="494"/>
      <c r="B14" s="496"/>
      <c r="C14" s="385"/>
      <c r="D14" s="414"/>
      <c r="E14" s="494"/>
      <c r="F14" s="413" t="s">
        <v>346</v>
      </c>
      <c r="G14" s="54" t="s">
        <v>347</v>
      </c>
      <c r="H14" s="113">
        <v>2318.6590000000001</v>
      </c>
      <c r="I14" s="113">
        <v>2318.6590000000001</v>
      </c>
      <c r="J14" s="113">
        <v>2318.6590000000001</v>
      </c>
      <c r="K14" s="113">
        <f>SUM(H14:J14)</f>
        <v>6955.9770000000008</v>
      </c>
      <c r="L14" s="413" t="s">
        <v>549</v>
      </c>
    </row>
    <row r="15" spans="1:14" ht="69.75" customHeight="1" x14ac:dyDescent="0.25">
      <c r="A15" s="494"/>
      <c r="B15" s="496"/>
      <c r="C15" s="385"/>
      <c r="D15" s="414"/>
      <c r="E15" s="494"/>
      <c r="F15" s="491"/>
      <c r="G15" s="54" t="s">
        <v>349</v>
      </c>
      <c r="H15" s="113">
        <v>275.00599999999997</v>
      </c>
      <c r="I15" s="113">
        <v>275.00599999999997</v>
      </c>
      <c r="J15" s="113">
        <v>275.00599999999997</v>
      </c>
      <c r="K15" s="113">
        <f>SUM(H15:J15)</f>
        <v>825.01799999999992</v>
      </c>
      <c r="L15" s="414"/>
    </row>
    <row r="16" spans="1:14" ht="69.75" customHeight="1" x14ac:dyDescent="0.25">
      <c r="A16" s="494"/>
      <c r="B16" s="496"/>
      <c r="C16" s="385"/>
      <c r="D16" s="414"/>
      <c r="E16" s="494"/>
      <c r="F16" s="414"/>
      <c r="G16" s="54" t="s">
        <v>348</v>
      </c>
      <c r="H16" s="113">
        <v>700.23500000000001</v>
      </c>
      <c r="I16" s="113">
        <v>700.23500000000001</v>
      </c>
      <c r="J16" s="113">
        <v>700.23500000000001</v>
      </c>
      <c r="K16" s="113">
        <f>SUM(H16:J16)</f>
        <v>2100.7049999999999</v>
      </c>
      <c r="L16" s="414"/>
      <c r="N16" s="141"/>
    </row>
    <row r="17" spans="1:12" ht="57" customHeight="1" x14ac:dyDescent="0.25">
      <c r="A17" s="494"/>
      <c r="B17" s="496"/>
      <c r="C17" s="386"/>
      <c r="D17" s="418"/>
      <c r="E17" s="463"/>
      <c r="F17" s="418"/>
      <c r="G17" s="54" t="s">
        <v>222</v>
      </c>
      <c r="H17" s="113">
        <v>935</v>
      </c>
      <c r="I17" s="113">
        <v>935</v>
      </c>
      <c r="J17" s="113">
        <v>935</v>
      </c>
      <c r="K17" s="113">
        <f>SUM(H17:J17)</f>
        <v>2805</v>
      </c>
      <c r="L17" s="418"/>
    </row>
    <row r="18" spans="1:12" ht="33.75" hidden="1" customHeight="1" x14ac:dyDescent="0.25">
      <c r="A18" s="463"/>
      <c r="B18" s="497"/>
      <c r="C18" s="48"/>
      <c r="D18" s="71"/>
      <c r="E18" s="54"/>
      <c r="F18" s="71"/>
      <c r="G18" s="48"/>
      <c r="H18" s="113"/>
      <c r="I18" s="113"/>
      <c r="J18" s="113"/>
      <c r="K18" s="113">
        <f>SUM(H18:I18)</f>
        <v>0</v>
      </c>
      <c r="L18" s="51"/>
    </row>
    <row r="19" spans="1:12" ht="24.75" customHeight="1" x14ac:dyDescent="0.25">
      <c r="A19" s="477" t="s">
        <v>284</v>
      </c>
      <c r="B19" s="477"/>
      <c r="C19" s="312"/>
      <c r="D19" s="313"/>
      <c r="E19" s="316"/>
      <c r="F19" s="312"/>
      <c r="G19" s="312"/>
      <c r="H19" s="317">
        <f>SUM(H14:H18)</f>
        <v>4228.8999999999996</v>
      </c>
      <c r="I19" s="317">
        <f>SUM(I14:I18)</f>
        <v>4228.8999999999996</v>
      </c>
      <c r="J19" s="317">
        <f>SUM(J14:J18)</f>
        <v>4228.8999999999996</v>
      </c>
      <c r="K19" s="317">
        <f>SUM(K14:K18)</f>
        <v>12686.7</v>
      </c>
      <c r="L19" s="306"/>
    </row>
    <row r="20" spans="1:12" ht="33.75" customHeight="1" x14ac:dyDescent="0.25">
      <c r="A20" s="492" t="s">
        <v>386</v>
      </c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2"/>
    </row>
    <row r="21" spans="1:12" ht="84" customHeight="1" x14ac:dyDescent="0.25">
      <c r="A21" s="87" t="s">
        <v>350</v>
      </c>
      <c r="B21" s="142" t="s">
        <v>351</v>
      </c>
      <c r="C21" s="246" t="s">
        <v>496</v>
      </c>
      <c r="D21" s="71" t="s">
        <v>219</v>
      </c>
      <c r="E21" s="71" t="s">
        <v>255</v>
      </c>
      <c r="F21" s="300" t="s">
        <v>530</v>
      </c>
      <c r="G21" s="71" t="s">
        <v>352</v>
      </c>
      <c r="H21" s="260">
        <v>0</v>
      </c>
      <c r="I21" s="260">
        <v>0</v>
      </c>
      <c r="J21" s="113">
        <v>891</v>
      </c>
      <c r="K21" s="113">
        <f>SUM(H21:J21)</f>
        <v>891</v>
      </c>
      <c r="L21" s="381" t="s">
        <v>550</v>
      </c>
    </row>
    <row r="22" spans="1:12" ht="90" customHeight="1" x14ac:dyDescent="0.25">
      <c r="A22" s="54" t="s">
        <v>353</v>
      </c>
      <c r="B22" s="51" t="s">
        <v>354</v>
      </c>
      <c r="C22" s="246" t="s">
        <v>496</v>
      </c>
      <c r="D22" s="71" t="s">
        <v>219</v>
      </c>
      <c r="E22" s="71" t="s">
        <v>255</v>
      </c>
      <c r="F22" s="71" t="s">
        <v>355</v>
      </c>
      <c r="G22" s="71" t="s">
        <v>352</v>
      </c>
      <c r="H22" s="260">
        <v>0</v>
      </c>
      <c r="I22" s="260">
        <v>0</v>
      </c>
      <c r="J22" s="260">
        <v>0</v>
      </c>
      <c r="K22" s="113">
        <f>SUM(H22:J22)</f>
        <v>0</v>
      </c>
      <c r="L22" s="381"/>
    </row>
    <row r="23" spans="1:12" ht="23.25" customHeight="1" x14ac:dyDescent="0.25">
      <c r="A23" s="493" t="s">
        <v>288</v>
      </c>
      <c r="B23" s="493"/>
      <c r="C23" s="312"/>
      <c r="D23" s="312"/>
      <c r="E23" s="312"/>
      <c r="F23" s="312"/>
      <c r="G23" s="312"/>
      <c r="H23" s="317">
        <f>SUM(H21:H22)</f>
        <v>0</v>
      </c>
      <c r="I23" s="317">
        <f>SUM(I21:I22)</f>
        <v>0</v>
      </c>
      <c r="J23" s="317">
        <f>SUM(J21:J22)</f>
        <v>891</v>
      </c>
      <c r="K23" s="317">
        <f>SUM(K21:K22)</f>
        <v>891</v>
      </c>
      <c r="L23" s="306"/>
    </row>
    <row r="24" spans="1:12" ht="21" customHeight="1" x14ac:dyDescent="0.25">
      <c r="A24" s="400" t="s">
        <v>324</v>
      </c>
      <c r="B24" s="400"/>
      <c r="C24" s="312"/>
      <c r="D24" s="312"/>
      <c r="E24" s="312"/>
      <c r="F24" s="312"/>
      <c r="G24" s="312"/>
      <c r="H24" s="317">
        <f>H19+H23+H11</f>
        <v>4828.8999999999996</v>
      </c>
      <c r="I24" s="317">
        <f t="shared" ref="I24:K24" si="1">I19+I23+I11</f>
        <v>4828.8999999999996</v>
      </c>
      <c r="J24" s="317">
        <f t="shared" si="1"/>
        <v>5719.9</v>
      </c>
      <c r="K24" s="317">
        <f t="shared" si="1"/>
        <v>15377.7</v>
      </c>
      <c r="L24" s="306"/>
    </row>
    <row r="25" spans="1:12" s="120" customFormat="1" ht="21.75" hidden="1" customHeight="1" x14ac:dyDescent="0.25">
      <c r="A25" s="401"/>
      <c r="B25" s="401"/>
      <c r="C25" s="117"/>
      <c r="D25" s="117"/>
      <c r="E25" s="117"/>
      <c r="F25" s="117"/>
      <c r="G25" s="117"/>
      <c r="H25" s="119" t="e">
        <f>#REF!</f>
        <v>#REF!</v>
      </c>
    </row>
    <row r="26" spans="1:12" s="69" customFormat="1" ht="20.25" hidden="1" customHeight="1" x14ac:dyDescent="0.25">
      <c r="A26" s="402"/>
      <c r="B26" s="402"/>
      <c r="C26" s="121"/>
      <c r="D26" s="121"/>
      <c r="E26" s="121"/>
      <c r="F26" s="121"/>
      <c r="G26" s="121"/>
      <c r="H26" s="143" t="e">
        <f>H25-H24</f>
        <v>#REF!</v>
      </c>
    </row>
    <row r="27" spans="1:12" ht="51.75" customHeight="1" x14ac:dyDescent="0.25">
      <c r="A27" s="490"/>
      <c r="B27" s="490"/>
      <c r="C27" s="490"/>
      <c r="D27" s="144"/>
      <c r="E27" s="144"/>
      <c r="F27" s="144"/>
      <c r="G27" s="144"/>
      <c r="L27" s="145"/>
    </row>
    <row r="28" spans="1:12" x14ac:dyDescent="0.25">
      <c r="A28" s="124"/>
      <c r="B28" s="146"/>
      <c r="C28" s="126"/>
      <c r="D28" s="126"/>
      <c r="E28" s="126"/>
      <c r="F28" s="126" t="s">
        <v>66</v>
      </c>
      <c r="G28" s="126"/>
      <c r="H28" s="147">
        <f>H22</f>
        <v>0</v>
      </c>
      <c r="I28" s="147">
        <f>I22</f>
        <v>0</v>
      </c>
      <c r="J28" s="147">
        <f>J22</f>
        <v>0</v>
      </c>
      <c r="K28" s="147">
        <f>SUM(H28:J28)</f>
        <v>0</v>
      </c>
    </row>
    <row r="29" spans="1:12" x14ac:dyDescent="0.25">
      <c r="A29" s="124"/>
      <c r="B29" s="146"/>
      <c r="C29" s="126"/>
      <c r="D29" s="126"/>
      <c r="E29" s="126"/>
      <c r="F29" s="126" t="s">
        <v>67</v>
      </c>
      <c r="G29" s="126"/>
      <c r="H29" s="147">
        <f>H21+H19</f>
        <v>4228.8999999999996</v>
      </c>
      <c r="I29" s="147">
        <f>I21+I19</f>
        <v>4228.8999999999996</v>
      </c>
      <c r="J29" s="147">
        <f>J21+J19</f>
        <v>5119.8999999999996</v>
      </c>
      <c r="K29" s="147">
        <f>SUM(H29:J29)</f>
        <v>13577.699999999999</v>
      </c>
    </row>
    <row r="30" spans="1:12" x14ac:dyDescent="0.25">
      <c r="A30" s="124"/>
      <c r="B30" s="146"/>
      <c r="C30" s="126"/>
      <c r="D30" s="126"/>
      <c r="E30" s="126"/>
      <c r="F30" s="126" t="s">
        <v>105</v>
      </c>
      <c r="G30" s="126"/>
      <c r="H30" s="147">
        <f>H11</f>
        <v>600</v>
      </c>
      <c r="I30" s="147">
        <f t="shared" ref="I30:J30" si="2">I11</f>
        <v>600</v>
      </c>
      <c r="J30" s="147">
        <f t="shared" si="2"/>
        <v>600</v>
      </c>
      <c r="K30" s="147">
        <f>SUM(H30:J30)</f>
        <v>1800</v>
      </c>
    </row>
    <row r="31" spans="1:12" x14ac:dyDescent="0.25">
      <c r="A31" s="124"/>
      <c r="B31" s="146"/>
      <c r="C31" s="126"/>
      <c r="D31" s="126"/>
      <c r="E31" s="126"/>
      <c r="F31" s="126"/>
      <c r="G31" s="126"/>
    </row>
    <row r="32" spans="1:12" x14ac:dyDescent="0.25">
      <c r="A32" s="124"/>
      <c r="B32" s="146"/>
      <c r="C32" s="126"/>
      <c r="D32" s="126"/>
      <c r="E32" s="126"/>
      <c r="F32" s="126"/>
      <c r="G32" s="126"/>
      <c r="H32" s="148"/>
      <c r="I32" s="148"/>
      <c r="J32" s="148"/>
    </row>
    <row r="33" spans="1:11" x14ac:dyDescent="0.25">
      <c r="A33" s="124"/>
      <c r="B33" s="146"/>
      <c r="C33" s="126"/>
      <c r="D33" s="126"/>
      <c r="E33" s="126"/>
      <c r="F33" s="126"/>
      <c r="G33" s="126"/>
      <c r="H33" s="148"/>
      <c r="I33" s="148"/>
      <c r="J33" s="148"/>
    </row>
    <row r="34" spans="1:11" x14ac:dyDescent="0.25">
      <c r="A34" s="124"/>
      <c r="B34" s="146"/>
      <c r="C34" s="126"/>
      <c r="D34" s="126"/>
      <c r="E34" s="126"/>
      <c r="F34" s="126" t="s">
        <v>326</v>
      </c>
      <c r="G34" s="126"/>
      <c r="H34" s="149">
        <f>H21+H22+H14+H15+H16+H17+H8+H9</f>
        <v>4528.8999999999996</v>
      </c>
      <c r="I34" s="149">
        <f t="shared" ref="I34:J34" si="3">I21+I22+I14+I15+I16+I17+I8+I9</f>
        <v>4528.8999999999996</v>
      </c>
      <c r="J34" s="149">
        <f t="shared" si="3"/>
        <v>5419.9</v>
      </c>
      <c r="K34" s="147">
        <f>SUM(H34:J34)</f>
        <v>14477.699999999999</v>
      </c>
    </row>
    <row r="35" spans="1:11" x14ac:dyDescent="0.25">
      <c r="A35" s="124"/>
      <c r="B35" s="146"/>
      <c r="C35" s="126"/>
      <c r="D35" s="126"/>
      <c r="E35" s="126"/>
      <c r="F35" s="126" t="s">
        <v>328</v>
      </c>
      <c r="G35" s="126"/>
      <c r="H35" s="150">
        <f>H10</f>
        <v>300</v>
      </c>
      <c r="I35" s="150">
        <f t="shared" ref="I35:J35" si="4">I10</f>
        <v>300</v>
      </c>
      <c r="J35" s="150">
        <f t="shared" si="4"/>
        <v>300</v>
      </c>
      <c r="K35" s="147">
        <f>SUM(H35:J35)</f>
        <v>900</v>
      </c>
    </row>
    <row r="36" spans="1:11" x14ac:dyDescent="0.25">
      <c r="A36" s="124"/>
      <c r="B36" s="146"/>
      <c r="C36" s="126"/>
      <c r="D36" s="126"/>
      <c r="E36" s="126"/>
      <c r="F36" s="126"/>
      <c r="G36" s="126"/>
    </row>
    <row r="37" spans="1:11" x14ac:dyDescent="0.25">
      <c r="A37" s="124"/>
      <c r="B37" s="146"/>
      <c r="C37" s="126"/>
      <c r="D37" s="126"/>
      <c r="E37" s="126"/>
      <c r="F37" s="126"/>
      <c r="G37" s="126"/>
    </row>
    <row r="38" spans="1:11" x14ac:dyDescent="0.25">
      <c r="A38" s="124"/>
      <c r="B38" s="146"/>
      <c r="C38" s="126"/>
      <c r="D38" s="126"/>
      <c r="E38" s="126"/>
      <c r="F38" s="126"/>
      <c r="G38" s="126"/>
    </row>
    <row r="39" spans="1:11" x14ac:dyDescent="0.25">
      <c r="A39" s="124"/>
      <c r="B39" s="146"/>
      <c r="C39" s="126"/>
      <c r="D39" s="126"/>
      <c r="E39" s="126"/>
      <c r="F39" s="126"/>
      <c r="G39" s="126"/>
    </row>
    <row r="40" spans="1:11" x14ac:dyDescent="0.25">
      <c r="A40" s="124"/>
      <c r="B40" s="146"/>
      <c r="C40" s="126"/>
      <c r="D40" s="126"/>
      <c r="E40" s="126"/>
      <c r="F40" s="126"/>
      <c r="G40" s="126"/>
    </row>
    <row r="41" spans="1:11" x14ac:dyDescent="0.25">
      <c r="A41" s="124"/>
      <c r="B41" s="146"/>
      <c r="C41" s="126"/>
      <c r="D41" s="126"/>
      <c r="E41" s="126"/>
      <c r="F41" s="126"/>
      <c r="G41" s="126"/>
    </row>
    <row r="42" spans="1:11" x14ac:dyDescent="0.25">
      <c r="A42" s="124"/>
      <c r="B42" s="146"/>
      <c r="C42" s="126"/>
      <c r="D42" s="126"/>
      <c r="E42" s="126"/>
      <c r="F42" s="126"/>
      <c r="G42" s="126"/>
    </row>
    <row r="43" spans="1:11" x14ac:dyDescent="0.25">
      <c r="A43" s="124"/>
      <c r="B43" s="146"/>
      <c r="C43" s="126"/>
      <c r="D43" s="126"/>
      <c r="E43" s="126"/>
      <c r="F43" s="126"/>
      <c r="G43" s="126"/>
    </row>
    <row r="44" spans="1:11" x14ac:dyDescent="0.25">
      <c r="A44" s="124"/>
      <c r="B44" s="146"/>
      <c r="C44" s="126"/>
      <c r="D44" s="126"/>
      <c r="E44" s="126"/>
      <c r="F44" s="126"/>
      <c r="G44" s="126"/>
    </row>
    <row r="45" spans="1:11" x14ac:dyDescent="0.25">
      <c r="A45" s="124"/>
      <c r="B45" s="146"/>
      <c r="C45" s="126"/>
      <c r="D45" s="126"/>
      <c r="E45" s="126"/>
      <c r="F45" s="126"/>
      <c r="G45" s="126"/>
    </row>
    <row r="46" spans="1:11" x14ac:dyDescent="0.25">
      <c r="A46" s="124"/>
      <c r="B46" s="146"/>
      <c r="C46" s="126"/>
      <c r="D46" s="126"/>
      <c r="E46" s="126"/>
      <c r="F46" s="126"/>
      <c r="G46" s="126"/>
    </row>
    <row r="47" spans="1:11" x14ac:dyDescent="0.25">
      <c r="A47" s="124"/>
      <c r="B47" s="146"/>
      <c r="C47" s="126"/>
      <c r="D47" s="126"/>
      <c r="E47" s="126"/>
      <c r="F47" s="126"/>
      <c r="G47" s="126"/>
    </row>
    <row r="48" spans="1:11" x14ac:dyDescent="0.25">
      <c r="A48" s="124"/>
      <c r="B48" s="146"/>
      <c r="C48" s="126"/>
      <c r="D48" s="126"/>
      <c r="E48" s="126"/>
      <c r="F48" s="126"/>
      <c r="G48" s="126"/>
    </row>
    <row r="49" spans="1:7" x14ac:dyDescent="0.25">
      <c r="A49" s="124"/>
      <c r="B49" s="146"/>
      <c r="C49" s="126"/>
      <c r="D49" s="126"/>
      <c r="E49" s="126"/>
      <c r="F49" s="126"/>
      <c r="G49" s="126"/>
    </row>
    <row r="50" spans="1:7" x14ac:dyDescent="0.25">
      <c r="A50" s="124"/>
      <c r="B50" s="146"/>
      <c r="C50" s="126"/>
      <c r="D50" s="126"/>
      <c r="E50" s="126"/>
      <c r="F50" s="126"/>
      <c r="G50" s="126"/>
    </row>
    <row r="51" spans="1:7" x14ac:dyDescent="0.25">
      <c r="A51" s="124"/>
      <c r="B51" s="146"/>
      <c r="C51" s="126"/>
      <c r="D51" s="126"/>
      <c r="E51" s="126"/>
      <c r="F51" s="126"/>
      <c r="G51" s="126"/>
    </row>
    <row r="52" spans="1:7" x14ac:dyDescent="0.25">
      <c r="A52" s="124"/>
      <c r="B52" s="146"/>
      <c r="C52" s="126"/>
      <c r="D52" s="126"/>
      <c r="E52" s="126"/>
      <c r="F52" s="126"/>
      <c r="G52" s="126"/>
    </row>
    <row r="53" spans="1:7" x14ac:dyDescent="0.25">
      <c r="A53" s="124"/>
      <c r="B53" s="146"/>
      <c r="C53" s="126"/>
      <c r="D53" s="126"/>
      <c r="E53" s="126"/>
      <c r="F53" s="126"/>
      <c r="G53" s="126"/>
    </row>
    <row r="54" spans="1:7" x14ac:dyDescent="0.25">
      <c r="A54" s="124"/>
      <c r="B54" s="146"/>
      <c r="C54" s="126"/>
      <c r="D54" s="126"/>
      <c r="E54" s="126"/>
      <c r="F54" s="126"/>
      <c r="G54" s="126"/>
    </row>
    <row r="55" spans="1:7" x14ac:dyDescent="0.25">
      <c r="A55" s="124"/>
      <c r="B55" s="146"/>
      <c r="C55" s="126"/>
      <c r="D55" s="126"/>
      <c r="E55" s="126"/>
      <c r="F55" s="126"/>
      <c r="G55" s="126"/>
    </row>
    <row r="56" spans="1:7" x14ac:dyDescent="0.25">
      <c r="A56" s="124"/>
      <c r="B56" s="146"/>
      <c r="C56" s="126"/>
      <c r="D56" s="126"/>
      <c r="E56" s="126"/>
      <c r="F56" s="126"/>
      <c r="G56" s="126"/>
    </row>
    <row r="57" spans="1:7" x14ac:dyDescent="0.25">
      <c r="A57" s="124"/>
      <c r="B57" s="146"/>
      <c r="C57" s="126"/>
      <c r="D57" s="126"/>
      <c r="E57" s="126"/>
      <c r="F57" s="126"/>
      <c r="G57" s="126"/>
    </row>
    <row r="58" spans="1:7" x14ac:dyDescent="0.25">
      <c r="A58" s="124"/>
      <c r="B58" s="146"/>
      <c r="C58" s="126"/>
      <c r="D58" s="126"/>
      <c r="E58" s="126"/>
      <c r="F58" s="126"/>
      <c r="G58" s="126"/>
    </row>
    <row r="59" spans="1:7" x14ac:dyDescent="0.25">
      <c r="A59" s="124"/>
      <c r="B59" s="146"/>
      <c r="C59" s="126"/>
      <c r="D59" s="126"/>
      <c r="E59" s="126"/>
      <c r="F59" s="126"/>
      <c r="G59" s="126"/>
    </row>
    <row r="60" spans="1:7" x14ac:dyDescent="0.25">
      <c r="A60" s="124"/>
      <c r="B60" s="146"/>
      <c r="C60" s="126"/>
      <c r="D60" s="126"/>
      <c r="E60" s="126"/>
      <c r="F60" s="126"/>
      <c r="G60" s="126"/>
    </row>
    <row r="61" spans="1:7" x14ac:dyDescent="0.25">
      <c r="A61" s="124"/>
      <c r="B61" s="146"/>
      <c r="C61" s="126"/>
      <c r="D61" s="126"/>
      <c r="E61" s="126"/>
      <c r="F61" s="126"/>
      <c r="G61" s="126"/>
    </row>
    <row r="62" spans="1:7" x14ac:dyDescent="0.25">
      <c r="A62" s="124"/>
      <c r="B62" s="146"/>
      <c r="C62" s="126"/>
      <c r="D62" s="126"/>
      <c r="E62" s="126"/>
      <c r="F62" s="126"/>
      <c r="G62" s="126"/>
    </row>
    <row r="63" spans="1:7" x14ac:dyDescent="0.25">
      <c r="A63" s="124"/>
      <c r="B63" s="146"/>
      <c r="C63" s="126"/>
      <c r="D63" s="126"/>
      <c r="E63" s="126"/>
      <c r="F63" s="126"/>
      <c r="G63" s="126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I15" sqref="I15"/>
    </sheetView>
  </sheetViews>
  <sheetFormatPr defaultRowHeight="15.75" x14ac:dyDescent="0.25"/>
  <cols>
    <col min="1" max="1" width="7.375" style="131" customWidth="1"/>
    <col min="2" max="2" width="79.375" style="56" customWidth="1"/>
    <col min="3" max="3" width="18.875" style="134" customWidth="1"/>
    <col min="4" max="4" width="11.375" style="134" customWidth="1"/>
    <col min="5" max="5" width="12" style="134" customWidth="1"/>
    <col min="6" max="6" width="15.125" style="134" customWidth="1"/>
    <col min="7" max="7" width="11.375" style="134" customWidth="1"/>
    <col min="8" max="10" width="16.375" style="134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 x14ac:dyDescent="0.25">
      <c r="A1" s="64"/>
      <c r="B1" s="151"/>
      <c r="C1" s="67"/>
      <c r="D1" s="67"/>
      <c r="E1" s="67"/>
      <c r="F1" s="67"/>
      <c r="G1" s="67"/>
      <c r="H1" s="152"/>
      <c r="I1" s="67"/>
      <c r="J1" s="67"/>
      <c r="K1" s="365" t="s">
        <v>381</v>
      </c>
      <c r="L1" s="365"/>
    </row>
    <row r="2" spans="1:13" s="69" customFormat="1" ht="36" customHeight="1" x14ac:dyDescent="0.25">
      <c r="A2" s="470" t="s">
        <v>237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3" s="69" customFormat="1" ht="32.25" customHeight="1" x14ac:dyDescent="0.25">
      <c r="A3" s="394" t="s">
        <v>55</v>
      </c>
      <c r="B3" s="394" t="s">
        <v>212</v>
      </c>
      <c r="C3" s="394" t="s">
        <v>93</v>
      </c>
      <c r="D3" s="394" t="s">
        <v>91</v>
      </c>
      <c r="E3" s="394"/>
      <c r="F3" s="394"/>
      <c r="G3" s="394"/>
      <c r="H3" s="471" t="s">
        <v>238</v>
      </c>
      <c r="I3" s="471"/>
      <c r="J3" s="471"/>
      <c r="K3" s="472"/>
      <c r="L3" s="473" t="s">
        <v>115</v>
      </c>
    </row>
    <row r="4" spans="1:13" s="69" customFormat="1" ht="37.5" customHeight="1" x14ac:dyDescent="0.25">
      <c r="A4" s="394"/>
      <c r="B4" s="394"/>
      <c r="C4" s="394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73"/>
    </row>
    <row r="5" spans="1:13" s="69" customFormat="1" ht="37.5" customHeight="1" x14ac:dyDescent="0.25">
      <c r="A5" s="474" t="s">
        <v>356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3" ht="27" customHeight="1" x14ac:dyDescent="0.25">
      <c r="A6" s="477" t="s">
        <v>357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3" ht="27" customHeight="1" x14ac:dyDescent="0.25">
      <c r="A7" s="410" t="s">
        <v>358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2"/>
    </row>
    <row r="8" spans="1:13" ht="24.75" customHeight="1" x14ac:dyDescent="0.25">
      <c r="A8" s="417" t="s">
        <v>332</v>
      </c>
      <c r="B8" s="381" t="s">
        <v>359</v>
      </c>
      <c r="C8" s="394" t="s">
        <v>496</v>
      </c>
      <c r="D8" s="417" t="s">
        <v>219</v>
      </c>
      <c r="E8" s="394" t="s">
        <v>334</v>
      </c>
      <c r="F8" s="417" t="s">
        <v>360</v>
      </c>
      <c r="G8" s="52">
        <v>121</v>
      </c>
      <c r="H8" s="153">
        <v>8844.9529999999995</v>
      </c>
      <c r="I8" s="153">
        <v>8844.9529999999995</v>
      </c>
      <c r="J8" s="153">
        <v>8844.9529999999995</v>
      </c>
      <c r="K8" s="154">
        <f t="shared" ref="K8:K18" si="0">SUM(H8:J8)</f>
        <v>26534.858999999997</v>
      </c>
      <c r="L8" s="381" t="s">
        <v>361</v>
      </c>
    </row>
    <row r="9" spans="1:13" ht="30" customHeight="1" x14ac:dyDescent="0.25">
      <c r="A9" s="417"/>
      <c r="B9" s="381"/>
      <c r="C9" s="394"/>
      <c r="D9" s="417"/>
      <c r="E9" s="394"/>
      <c r="F9" s="440"/>
      <c r="G9" s="52">
        <v>122</v>
      </c>
      <c r="H9" s="153">
        <v>1350</v>
      </c>
      <c r="I9" s="153">
        <v>1350</v>
      </c>
      <c r="J9" s="153">
        <v>1350</v>
      </c>
      <c r="K9" s="154">
        <f t="shared" si="0"/>
        <v>4050</v>
      </c>
      <c r="L9" s="381"/>
    </row>
    <row r="10" spans="1:13" ht="25.5" customHeight="1" x14ac:dyDescent="0.25">
      <c r="A10" s="417"/>
      <c r="B10" s="381"/>
      <c r="C10" s="394"/>
      <c r="D10" s="417"/>
      <c r="E10" s="394"/>
      <c r="F10" s="417"/>
      <c r="G10" s="52">
        <v>129</v>
      </c>
      <c r="H10" s="153">
        <v>2671.1759999999999</v>
      </c>
      <c r="I10" s="153">
        <v>2671.1759999999999</v>
      </c>
      <c r="J10" s="153">
        <v>2671.1759999999999</v>
      </c>
      <c r="K10" s="154">
        <f t="shared" si="0"/>
        <v>8013.5280000000002</v>
      </c>
      <c r="L10" s="381"/>
    </row>
    <row r="11" spans="1:13" ht="29.25" customHeight="1" x14ac:dyDescent="0.25">
      <c r="A11" s="417"/>
      <c r="B11" s="381"/>
      <c r="C11" s="394"/>
      <c r="D11" s="417"/>
      <c r="E11" s="394"/>
      <c r="F11" s="417"/>
      <c r="G11" s="52">
        <v>244</v>
      </c>
      <c r="H11" s="261">
        <v>0</v>
      </c>
      <c r="I11" s="261">
        <v>0</v>
      </c>
      <c r="J11" s="261">
        <v>0</v>
      </c>
      <c r="K11" s="95">
        <f>SUM(H11:J11)</f>
        <v>0</v>
      </c>
      <c r="L11" s="381"/>
    </row>
    <row r="12" spans="1:13" ht="25.5" customHeight="1" x14ac:dyDescent="0.25">
      <c r="A12" s="424" t="s">
        <v>338</v>
      </c>
      <c r="B12" s="415" t="s">
        <v>362</v>
      </c>
      <c r="C12" s="384" t="s">
        <v>496</v>
      </c>
      <c r="D12" s="413" t="s">
        <v>219</v>
      </c>
      <c r="E12" s="413" t="s">
        <v>334</v>
      </c>
      <c r="F12" s="413" t="s">
        <v>363</v>
      </c>
      <c r="G12" s="112">
        <v>111</v>
      </c>
      <c r="H12" s="155">
        <v>30792.73</v>
      </c>
      <c r="I12" s="155">
        <v>30792.73</v>
      </c>
      <c r="J12" s="155">
        <v>30792.73</v>
      </c>
      <c r="K12" s="154">
        <f t="shared" si="0"/>
        <v>92378.19</v>
      </c>
      <c r="L12" s="384" t="s">
        <v>532</v>
      </c>
    </row>
    <row r="13" spans="1:13" ht="24" customHeight="1" x14ac:dyDescent="0.25">
      <c r="A13" s="424"/>
      <c r="B13" s="416"/>
      <c r="C13" s="385"/>
      <c r="D13" s="414"/>
      <c r="E13" s="414"/>
      <c r="F13" s="491"/>
      <c r="G13" s="112">
        <v>112</v>
      </c>
      <c r="H13" s="155">
        <v>1555</v>
      </c>
      <c r="I13" s="155">
        <v>1555</v>
      </c>
      <c r="J13" s="155">
        <v>1555</v>
      </c>
      <c r="K13" s="154">
        <f t="shared" si="0"/>
        <v>4665</v>
      </c>
      <c r="L13" s="385"/>
    </row>
    <row r="14" spans="1:13" ht="24" customHeight="1" x14ac:dyDescent="0.25">
      <c r="A14" s="424"/>
      <c r="B14" s="416"/>
      <c r="C14" s="385"/>
      <c r="D14" s="414"/>
      <c r="E14" s="414"/>
      <c r="F14" s="491"/>
      <c r="G14" s="112">
        <v>119</v>
      </c>
      <c r="H14" s="155">
        <v>9299.4040000000005</v>
      </c>
      <c r="I14" s="155">
        <v>9299.4040000000005</v>
      </c>
      <c r="J14" s="155">
        <v>9299.4040000000005</v>
      </c>
      <c r="K14" s="154">
        <f t="shared" si="0"/>
        <v>27898.212</v>
      </c>
      <c r="L14" s="385"/>
      <c r="M14" s="141"/>
    </row>
    <row r="15" spans="1:13" ht="25.5" customHeight="1" x14ac:dyDescent="0.25">
      <c r="A15" s="424"/>
      <c r="B15" s="416"/>
      <c r="C15" s="385"/>
      <c r="D15" s="414"/>
      <c r="E15" s="414"/>
      <c r="F15" s="491"/>
      <c r="G15" s="112">
        <v>244</v>
      </c>
      <c r="H15" s="155">
        <v>1084.5219999999999</v>
      </c>
      <c r="I15" s="155">
        <v>1084.5219999999999</v>
      </c>
      <c r="J15" s="155">
        <v>1084.5219999999999</v>
      </c>
      <c r="K15" s="154">
        <f t="shared" si="0"/>
        <v>3253.5659999999998</v>
      </c>
      <c r="L15" s="385"/>
      <c r="M15" s="141"/>
    </row>
    <row r="16" spans="1:13" ht="24" customHeight="1" x14ac:dyDescent="0.25">
      <c r="A16" s="424"/>
      <c r="B16" s="416"/>
      <c r="C16" s="385"/>
      <c r="D16" s="414"/>
      <c r="E16" s="414"/>
      <c r="F16" s="491"/>
      <c r="G16" s="112">
        <v>247</v>
      </c>
      <c r="H16" s="155">
        <v>5341.1080000000002</v>
      </c>
      <c r="I16" s="155">
        <v>5341.1080000000002</v>
      </c>
      <c r="J16" s="155">
        <v>5341.1080000000002</v>
      </c>
      <c r="K16" s="154">
        <f t="shared" si="0"/>
        <v>16023.324000000001</v>
      </c>
      <c r="L16" s="385"/>
      <c r="M16" s="141"/>
    </row>
    <row r="17" spans="1:13" ht="24" customHeight="1" x14ac:dyDescent="0.25">
      <c r="A17" s="424"/>
      <c r="B17" s="416"/>
      <c r="C17" s="385"/>
      <c r="D17" s="414"/>
      <c r="E17" s="414"/>
      <c r="F17" s="491"/>
      <c r="G17" s="112">
        <v>852</v>
      </c>
      <c r="H17" s="261">
        <v>0</v>
      </c>
      <c r="I17" s="261">
        <v>0</v>
      </c>
      <c r="J17" s="261">
        <v>0</v>
      </c>
      <c r="K17" s="95">
        <f>SUM(H17:J17)</f>
        <v>0</v>
      </c>
      <c r="L17" s="385"/>
      <c r="M17" s="141"/>
    </row>
    <row r="18" spans="1:13" ht="27.75" customHeight="1" x14ac:dyDescent="0.25">
      <c r="A18" s="424"/>
      <c r="B18" s="464"/>
      <c r="C18" s="386"/>
      <c r="D18" s="418"/>
      <c r="E18" s="418"/>
      <c r="F18" s="501"/>
      <c r="G18" s="112">
        <v>853</v>
      </c>
      <c r="H18" s="155">
        <v>5</v>
      </c>
      <c r="I18" s="155">
        <v>5</v>
      </c>
      <c r="J18" s="155">
        <v>5</v>
      </c>
      <c r="K18" s="154">
        <f t="shared" si="0"/>
        <v>15</v>
      </c>
      <c r="L18" s="386"/>
      <c r="M18" s="141"/>
    </row>
    <row r="19" spans="1:13" ht="48.75" customHeight="1" x14ac:dyDescent="0.25">
      <c r="A19" s="498" t="s">
        <v>364</v>
      </c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500"/>
    </row>
    <row r="20" spans="1:13" ht="92.25" customHeight="1" x14ac:dyDescent="0.25">
      <c r="A20" s="93" t="s">
        <v>365</v>
      </c>
      <c r="B20" s="51" t="s">
        <v>366</v>
      </c>
      <c r="C20" s="248" t="s">
        <v>496</v>
      </c>
      <c r="D20" s="54" t="s">
        <v>219</v>
      </c>
      <c r="E20" s="54" t="s">
        <v>334</v>
      </c>
      <c r="F20" s="54" t="s">
        <v>531</v>
      </c>
      <c r="G20" s="54" t="s">
        <v>347</v>
      </c>
      <c r="H20" s="261">
        <v>0</v>
      </c>
      <c r="I20" s="261">
        <v>0</v>
      </c>
      <c r="J20" s="261">
        <v>0</v>
      </c>
      <c r="K20" s="95">
        <f>SUM(H20:J20)</f>
        <v>0</v>
      </c>
      <c r="L20" s="88" t="s">
        <v>367</v>
      </c>
    </row>
    <row r="21" spans="1:13" s="114" customFormat="1" ht="22.5" customHeight="1" x14ac:dyDescent="0.25">
      <c r="A21" s="409" t="s">
        <v>324</v>
      </c>
      <c r="B21" s="409"/>
      <c r="C21" s="48"/>
      <c r="D21" s="71"/>
      <c r="E21" s="48"/>
      <c r="F21" s="48"/>
      <c r="G21" s="48"/>
      <c r="H21" s="317">
        <f>SUM(H8:H20)</f>
        <v>60943.892999999996</v>
      </c>
      <c r="I21" s="317">
        <f>SUM(I8:I20)</f>
        <v>60943.892999999996</v>
      </c>
      <c r="J21" s="317">
        <f>SUM(J8:J20)</f>
        <v>60943.892999999996</v>
      </c>
      <c r="K21" s="317">
        <f>SUM(K8:K20)</f>
        <v>182831.67899999997</v>
      </c>
      <c r="L21" s="52"/>
    </row>
    <row r="22" spans="1:13" ht="51.75" customHeight="1" x14ac:dyDescent="0.25">
      <c r="A22" s="490"/>
      <c r="B22" s="490"/>
      <c r="C22" s="490"/>
      <c r="D22" s="144"/>
      <c r="E22" s="144"/>
      <c r="F22" s="144"/>
      <c r="G22" s="144"/>
      <c r="L22" s="145"/>
    </row>
    <row r="23" spans="1:13" x14ac:dyDescent="0.25">
      <c r="A23" s="124"/>
      <c r="B23" s="156"/>
      <c r="C23" s="126"/>
      <c r="D23" s="126"/>
      <c r="E23" s="126"/>
      <c r="F23" s="126"/>
      <c r="G23" s="126"/>
    </row>
    <row r="24" spans="1:13" x14ac:dyDescent="0.25">
      <c r="A24" s="124"/>
      <c r="B24" s="156"/>
      <c r="C24" s="126"/>
      <c r="D24" s="126"/>
      <c r="E24" s="126"/>
      <c r="F24" s="126"/>
      <c r="G24" s="126"/>
    </row>
    <row r="25" spans="1:13" x14ac:dyDescent="0.25">
      <c r="A25" s="124"/>
      <c r="B25" s="156"/>
      <c r="C25" s="126"/>
      <c r="D25" s="126"/>
      <c r="E25" s="126">
        <v>37889.9</v>
      </c>
      <c r="F25" s="126" t="s">
        <v>368</v>
      </c>
      <c r="G25" s="126" t="s">
        <v>369</v>
      </c>
      <c r="H25" s="157">
        <f>H8+H12+H9+H13</f>
        <v>42542.682999999997</v>
      </c>
      <c r="I25" s="157">
        <f>I8+I12+I9+I13</f>
        <v>42542.682999999997</v>
      </c>
      <c r="J25" s="157">
        <f>J8+J12+J9+J13</f>
        <v>42542.682999999997</v>
      </c>
      <c r="K25" s="149">
        <f t="shared" ref="K25:K30" si="1">SUM(H25:J25)</f>
        <v>127628.049</v>
      </c>
    </row>
    <row r="26" spans="1:13" x14ac:dyDescent="0.25">
      <c r="A26" s="124"/>
      <c r="B26" s="158"/>
      <c r="C26" s="126"/>
      <c r="D26" s="126"/>
      <c r="E26" s="126"/>
      <c r="F26" s="126"/>
      <c r="G26" s="126">
        <v>112.122</v>
      </c>
      <c r="H26" s="157">
        <f>H10+H14</f>
        <v>11970.58</v>
      </c>
      <c r="I26" s="157">
        <f>I10+I14</f>
        <v>11970.58</v>
      </c>
      <c r="J26" s="157">
        <f>J10+J14</f>
        <v>11970.58</v>
      </c>
      <c r="K26" s="149">
        <f t="shared" si="1"/>
        <v>35911.74</v>
      </c>
    </row>
    <row r="27" spans="1:13" x14ac:dyDescent="0.25">
      <c r="A27" s="124"/>
      <c r="B27" s="146"/>
      <c r="C27" s="126"/>
      <c r="D27" s="126"/>
      <c r="E27" s="126"/>
      <c r="F27" s="126"/>
      <c r="G27" s="126">
        <v>244.852</v>
      </c>
      <c r="H27" s="157">
        <f>H11+H15+H18</f>
        <v>1089.5219999999999</v>
      </c>
      <c r="I27" s="157">
        <f>I11+I15+I18</f>
        <v>1089.5219999999999</v>
      </c>
      <c r="J27" s="157">
        <f>J11+J15+J18</f>
        <v>1089.5219999999999</v>
      </c>
      <c r="K27" s="149">
        <f t="shared" si="1"/>
        <v>3268.5659999999998</v>
      </c>
    </row>
    <row r="28" spans="1:13" x14ac:dyDescent="0.25">
      <c r="A28" s="124"/>
      <c r="B28" s="146"/>
      <c r="C28" s="126"/>
      <c r="D28" s="126"/>
      <c r="E28" s="126"/>
      <c r="F28" s="126"/>
      <c r="G28" s="126"/>
      <c r="H28" s="157">
        <f>SUM(H25:H27)</f>
        <v>55602.784999999996</v>
      </c>
      <c r="I28" s="157">
        <f>SUM(I25:I27)</f>
        <v>55602.784999999996</v>
      </c>
      <c r="J28" s="157">
        <f>SUM(J25:J27)</f>
        <v>55602.784999999996</v>
      </c>
      <c r="K28" s="149">
        <f t="shared" si="1"/>
        <v>166808.35499999998</v>
      </c>
    </row>
    <row r="29" spans="1:13" x14ac:dyDescent="0.25">
      <c r="A29" s="124"/>
      <c r="B29" s="146"/>
      <c r="C29" s="126"/>
      <c r="D29" s="126"/>
      <c r="E29" s="126"/>
      <c r="F29" s="126"/>
      <c r="G29" s="126"/>
      <c r="H29" s="157"/>
      <c r="I29" s="157"/>
      <c r="J29" s="157"/>
      <c r="K29" s="149">
        <f t="shared" si="1"/>
        <v>0</v>
      </c>
    </row>
    <row r="30" spans="1:13" x14ac:dyDescent="0.25">
      <c r="A30" s="124"/>
      <c r="B30" s="146"/>
      <c r="C30" s="126"/>
      <c r="D30" s="126"/>
      <c r="E30" s="126"/>
      <c r="F30" s="126"/>
      <c r="G30" s="126" t="s">
        <v>370</v>
      </c>
      <c r="H30" s="157">
        <f>H26+H27</f>
        <v>13060.101999999999</v>
      </c>
      <c r="I30" s="157">
        <f>I26+I27</f>
        <v>13060.101999999999</v>
      </c>
      <c r="J30" s="157">
        <f>J26+J27</f>
        <v>13060.101999999999</v>
      </c>
      <c r="K30" s="149">
        <f t="shared" si="1"/>
        <v>39180.305999999997</v>
      </c>
    </row>
    <row r="31" spans="1:13" x14ac:dyDescent="0.25">
      <c r="A31" s="124"/>
      <c r="B31" s="146"/>
      <c r="C31" s="126"/>
      <c r="D31" s="126"/>
      <c r="E31" s="126"/>
      <c r="F31" s="126"/>
      <c r="G31" s="126"/>
    </row>
    <row r="32" spans="1:13" x14ac:dyDescent="0.25">
      <c r="A32" s="124"/>
      <c r="B32" s="146"/>
      <c r="C32" s="126"/>
      <c r="D32" s="126"/>
      <c r="E32" s="126"/>
      <c r="F32" s="126"/>
      <c r="G32" s="126"/>
    </row>
    <row r="33" spans="1:7" x14ac:dyDescent="0.25">
      <c r="A33" s="124"/>
      <c r="B33" s="146"/>
      <c r="C33" s="126"/>
      <c r="D33" s="126"/>
      <c r="E33" s="126"/>
      <c r="F33" s="126"/>
      <c r="G33" s="126"/>
    </row>
    <row r="34" spans="1:7" x14ac:dyDescent="0.25">
      <c r="A34" s="124"/>
      <c r="B34" s="146"/>
      <c r="C34" s="126"/>
      <c r="D34" s="126"/>
      <c r="E34" s="126"/>
      <c r="F34" s="126"/>
      <c r="G34" s="126"/>
    </row>
    <row r="35" spans="1:7" x14ac:dyDescent="0.25">
      <c r="A35" s="124"/>
      <c r="B35" s="146"/>
      <c r="C35" s="126"/>
      <c r="D35" s="126"/>
      <c r="E35" s="126"/>
      <c r="F35" s="126"/>
      <c r="G35" s="126"/>
    </row>
    <row r="36" spans="1:7" x14ac:dyDescent="0.25">
      <c r="A36" s="124"/>
      <c r="B36" s="146"/>
      <c r="C36" s="126"/>
      <c r="D36" s="126"/>
      <c r="E36" s="126"/>
      <c r="F36" s="126"/>
      <c r="G36" s="126"/>
    </row>
    <row r="37" spans="1:7" x14ac:dyDescent="0.25">
      <c r="A37" s="124"/>
      <c r="B37" s="146"/>
      <c r="C37" s="126"/>
      <c r="D37" s="126"/>
      <c r="E37" s="126"/>
      <c r="F37" s="126"/>
      <c r="G37" s="126"/>
    </row>
    <row r="38" spans="1:7" x14ac:dyDescent="0.25">
      <c r="A38" s="124"/>
      <c r="B38" s="146"/>
      <c r="C38" s="126"/>
      <c r="D38" s="126"/>
      <c r="E38" s="126"/>
      <c r="F38" s="126"/>
      <c r="G38" s="126"/>
    </row>
    <row r="39" spans="1:7" x14ac:dyDescent="0.25">
      <c r="A39" s="124"/>
      <c r="B39" s="146"/>
      <c r="C39" s="126"/>
      <c r="D39" s="126"/>
      <c r="E39" s="126"/>
      <c r="F39" s="126"/>
      <c r="G39" s="126"/>
    </row>
    <row r="40" spans="1:7" x14ac:dyDescent="0.25">
      <c r="A40" s="124"/>
      <c r="B40" s="146"/>
      <c r="C40" s="126"/>
      <c r="D40" s="126"/>
      <c r="E40" s="126"/>
      <c r="F40" s="126"/>
      <c r="G40" s="126"/>
    </row>
    <row r="41" spans="1:7" x14ac:dyDescent="0.25">
      <c r="A41" s="124"/>
      <c r="B41" s="146"/>
      <c r="C41" s="126"/>
      <c r="D41" s="126"/>
      <c r="E41" s="126"/>
      <c r="F41" s="126"/>
      <c r="G41" s="126"/>
    </row>
    <row r="42" spans="1:7" x14ac:dyDescent="0.25">
      <c r="A42" s="124"/>
      <c r="B42" s="146"/>
      <c r="C42" s="126"/>
      <c r="D42" s="126"/>
      <c r="E42" s="126"/>
      <c r="F42" s="126"/>
      <c r="G42" s="159"/>
    </row>
    <row r="43" spans="1:7" x14ac:dyDescent="0.25">
      <c r="A43" s="124"/>
      <c r="B43" s="146"/>
      <c r="C43" s="126"/>
      <c r="D43" s="126"/>
      <c r="E43" s="126"/>
      <c r="F43" s="126"/>
      <c r="G43" s="126"/>
    </row>
    <row r="44" spans="1:7" x14ac:dyDescent="0.25">
      <c r="A44" s="124"/>
      <c r="B44" s="146"/>
      <c r="C44" s="126"/>
      <c r="D44" s="126"/>
      <c r="E44" s="126"/>
      <c r="F44" s="126"/>
      <c r="G44" s="126"/>
    </row>
    <row r="45" spans="1:7" x14ac:dyDescent="0.25">
      <c r="A45" s="124"/>
      <c r="B45" s="146"/>
      <c r="C45" s="126"/>
      <c r="D45" s="126"/>
      <c r="E45" s="126"/>
      <c r="F45" s="126"/>
      <c r="G45" s="126"/>
    </row>
    <row r="46" spans="1:7" x14ac:dyDescent="0.25">
      <c r="A46" s="124"/>
      <c r="B46" s="146"/>
      <c r="C46" s="126"/>
      <c r="D46" s="126"/>
      <c r="E46" s="126"/>
      <c r="F46" s="126"/>
      <c r="G46" s="126"/>
    </row>
    <row r="47" spans="1:7" x14ac:dyDescent="0.25">
      <c r="A47" s="124"/>
      <c r="B47" s="146"/>
      <c r="C47" s="126"/>
      <c r="D47" s="126"/>
      <c r="E47" s="126"/>
      <c r="F47" s="126"/>
      <c r="G47" s="126"/>
    </row>
    <row r="48" spans="1:7" x14ac:dyDescent="0.25">
      <c r="A48" s="124"/>
      <c r="B48" s="146"/>
      <c r="C48" s="126"/>
      <c r="D48" s="126"/>
      <c r="E48" s="126"/>
      <c r="F48" s="126"/>
      <c r="G48" s="126"/>
    </row>
    <row r="49" spans="1:7" x14ac:dyDescent="0.25">
      <c r="A49" s="124"/>
      <c r="B49" s="146"/>
      <c r="C49" s="126"/>
      <c r="D49" s="126"/>
      <c r="E49" s="126"/>
      <c r="F49" s="126"/>
      <c r="G49" s="126"/>
    </row>
    <row r="50" spans="1:7" x14ac:dyDescent="0.25">
      <c r="A50" s="124"/>
      <c r="B50" s="146"/>
      <c r="C50" s="126"/>
      <c r="D50" s="126"/>
      <c r="E50" s="126"/>
      <c r="F50" s="126"/>
      <c r="G50" s="126"/>
    </row>
    <row r="51" spans="1:7" x14ac:dyDescent="0.25">
      <c r="A51" s="124"/>
      <c r="B51" s="146"/>
      <c r="C51" s="126"/>
      <c r="D51" s="126"/>
      <c r="E51" s="126"/>
      <c r="F51" s="126"/>
      <c r="G51" s="126"/>
    </row>
    <row r="52" spans="1:7" x14ac:dyDescent="0.25">
      <c r="A52" s="124"/>
      <c r="B52" s="146"/>
      <c r="C52" s="126"/>
      <c r="D52" s="126"/>
      <c r="E52" s="126"/>
      <c r="F52" s="126"/>
      <c r="G52" s="126"/>
    </row>
    <row r="53" spans="1:7" x14ac:dyDescent="0.25">
      <c r="A53" s="124"/>
      <c r="B53" s="146"/>
      <c r="C53" s="126"/>
      <c r="D53" s="126"/>
      <c r="E53" s="126"/>
      <c r="F53" s="126"/>
      <c r="G53" s="126"/>
    </row>
    <row r="54" spans="1:7" x14ac:dyDescent="0.25">
      <c r="A54" s="124"/>
      <c r="B54" s="146"/>
      <c r="C54" s="126"/>
      <c r="D54" s="126"/>
      <c r="E54" s="126"/>
      <c r="F54" s="126"/>
      <c r="G54" s="126"/>
    </row>
    <row r="55" spans="1:7" x14ac:dyDescent="0.25">
      <c r="A55" s="124"/>
      <c r="B55" s="146"/>
      <c r="C55" s="126"/>
      <c r="D55" s="126"/>
      <c r="E55" s="126"/>
      <c r="F55" s="126"/>
      <c r="G55" s="126"/>
    </row>
    <row r="56" spans="1:7" x14ac:dyDescent="0.25">
      <c r="A56" s="124"/>
      <c r="B56" s="146"/>
      <c r="C56" s="126"/>
      <c r="D56" s="126"/>
      <c r="E56" s="126"/>
      <c r="F56" s="126"/>
      <c r="G56" s="126"/>
    </row>
    <row r="57" spans="1:7" x14ac:dyDescent="0.25">
      <c r="A57" s="124"/>
      <c r="B57" s="146"/>
      <c r="C57" s="126"/>
      <c r="D57" s="126"/>
      <c r="E57" s="126"/>
      <c r="F57" s="126"/>
      <c r="G57" s="126"/>
    </row>
    <row r="58" spans="1:7" x14ac:dyDescent="0.25">
      <c r="A58" s="124"/>
      <c r="B58" s="146"/>
      <c r="C58" s="126"/>
      <c r="D58" s="126"/>
      <c r="E58" s="126"/>
      <c r="F58" s="126"/>
      <c r="G58" s="126"/>
    </row>
    <row r="59" spans="1:7" x14ac:dyDescent="0.25">
      <c r="A59" s="124"/>
      <c r="B59" s="146"/>
      <c r="C59" s="126"/>
      <c r="D59" s="126"/>
      <c r="E59" s="126"/>
      <c r="F59" s="126"/>
      <c r="G59" s="126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49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M24" sqref="M24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68"/>
      <c r="J1" s="168"/>
      <c r="K1" s="168"/>
      <c r="L1" s="168"/>
    </row>
    <row r="2" spans="1:13" ht="18.75" x14ac:dyDescent="0.25">
      <c r="F2" s="36" t="s">
        <v>40</v>
      </c>
      <c r="I2" s="168"/>
      <c r="J2" s="168"/>
      <c r="K2" s="168"/>
      <c r="L2" s="168"/>
    </row>
    <row r="3" spans="1:13" ht="18.75" x14ac:dyDescent="0.25">
      <c r="F3" s="36" t="s">
        <v>41</v>
      </c>
      <c r="I3" s="168"/>
      <c r="J3" s="168"/>
      <c r="K3" s="168"/>
      <c r="L3" s="168"/>
    </row>
    <row r="8" spans="1:13" ht="18.75" x14ac:dyDescent="0.25">
      <c r="A8" s="369" t="s">
        <v>26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</row>
    <row r="9" spans="1:13" ht="18.75" x14ac:dyDescent="0.25">
      <c r="A9" s="369" t="s">
        <v>38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</row>
    <row r="10" spans="1:13" ht="18.75" x14ac:dyDescent="0.25">
      <c r="A10" s="369" t="s">
        <v>36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</row>
    <row r="11" spans="1:13" ht="18.75" x14ac:dyDescent="0.25">
      <c r="A11" s="369" t="s">
        <v>37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  <row r="12" spans="1:13" ht="18.75" x14ac:dyDescent="0.25">
      <c r="A12" s="4"/>
    </row>
    <row r="13" spans="1:13" ht="18.75" x14ac:dyDescent="0.25">
      <c r="A13" s="502" t="s">
        <v>55</v>
      </c>
      <c r="B13" s="502" t="s">
        <v>32</v>
      </c>
      <c r="C13" s="502" t="s">
        <v>27</v>
      </c>
      <c r="D13" s="502" t="s">
        <v>33</v>
      </c>
      <c r="E13" s="502" t="s">
        <v>34</v>
      </c>
      <c r="F13" s="502"/>
      <c r="G13" s="502"/>
      <c r="H13" s="502"/>
      <c r="I13" s="502"/>
      <c r="J13" s="502"/>
      <c r="K13" s="502"/>
      <c r="L13" s="502"/>
      <c r="M13" s="502"/>
    </row>
    <row r="14" spans="1:13" ht="95.25" customHeight="1" x14ac:dyDescent="0.25">
      <c r="A14" s="502"/>
      <c r="B14" s="502"/>
      <c r="C14" s="502"/>
      <c r="D14" s="502"/>
      <c r="E14" s="370" t="s">
        <v>198</v>
      </c>
      <c r="F14" s="370" t="s">
        <v>199</v>
      </c>
      <c r="G14" s="371" t="s">
        <v>378</v>
      </c>
      <c r="H14" s="370" t="s">
        <v>200</v>
      </c>
      <c r="I14" s="370" t="s">
        <v>201</v>
      </c>
      <c r="J14" s="370" t="s">
        <v>202</v>
      </c>
      <c r="K14" s="502" t="s">
        <v>35</v>
      </c>
      <c r="L14" s="502"/>
      <c r="M14" s="502"/>
    </row>
    <row r="15" spans="1:13" ht="18.75" x14ac:dyDescent="0.25">
      <c r="A15" s="502"/>
      <c r="B15" s="502"/>
      <c r="C15" s="502"/>
      <c r="D15" s="502"/>
      <c r="E15" s="370"/>
      <c r="F15" s="370"/>
      <c r="G15" s="371"/>
      <c r="H15" s="370"/>
      <c r="I15" s="370"/>
      <c r="J15" s="370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503" t="s">
        <v>382</v>
      </c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67">
        <v>100</v>
      </c>
      <c r="K18" s="167">
        <v>100</v>
      </c>
      <c r="L18" s="167">
        <v>100</v>
      </c>
      <c r="M18" s="167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67">
        <v>60</v>
      </c>
      <c r="K19" s="167">
        <v>60</v>
      </c>
      <c r="L19" s="167">
        <v>60</v>
      </c>
      <c r="M19" s="167">
        <v>60</v>
      </c>
    </row>
    <row r="20" spans="1:13" ht="18.75" x14ac:dyDescent="0.25">
      <c r="A20" s="11"/>
      <c r="B20" s="504" t="s">
        <v>371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6"/>
    </row>
    <row r="21" spans="1:13" ht="47.25" x14ac:dyDescent="0.25">
      <c r="A21" s="13" t="s">
        <v>372</v>
      </c>
      <c r="B21" s="161" t="s">
        <v>374</v>
      </c>
      <c r="C21" s="166" t="s">
        <v>375</v>
      </c>
      <c r="D21" s="41" t="s">
        <v>210</v>
      </c>
      <c r="E21" s="165">
        <v>112</v>
      </c>
      <c r="F21" s="165">
        <v>141</v>
      </c>
      <c r="G21" s="165">
        <v>124</v>
      </c>
      <c r="H21" s="165">
        <v>113</v>
      </c>
      <c r="I21" s="165">
        <v>110</v>
      </c>
      <c r="J21" s="165">
        <v>115</v>
      </c>
      <c r="K21" s="165">
        <v>115</v>
      </c>
      <c r="L21" s="165">
        <v>115</v>
      </c>
      <c r="M21" s="165">
        <v>115</v>
      </c>
    </row>
    <row r="22" spans="1:13" ht="18.75" x14ac:dyDescent="0.25">
      <c r="A22" s="160"/>
      <c r="B22" s="504" t="s">
        <v>357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6"/>
    </row>
    <row r="23" spans="1:13" ht="47.25" x14ac:dyDescent="0.25">
      <c r="A23" s="13" t="s">
        <v>373</v>
      </c>
      <c r="B23" s="164" t="s">
        <v>376</v>
      </c>
      <c r="C23" s="166" t="s">
        <v>207</v>
      </c>
      <c r="D23" s="41" t="s">
        <v>210</v>
      </c>
      <c r="E23" s="165">
        <v>80</v>
      </c>
      <c r="F23" s="165">
        <v>80</v>
      </c>
      <c r="G23" s="165">
        <v>80</v>
      </c>
      <c r="H23" s="165">
        <v>80</v>
      </c>
      <c r="I23" s="165">
        <v>85</v>
      </c>
      <c r="J23" s="165">
        <v>90</v>
      </c>
      <c r="K23" s="165">
        <v>100</v>
      </c>
      <c r="L23" s="165">
        <v>100</v>
      </c>
      <c r="M23" s="165">
        <v>100</v>
      </c>
    </row>
    <row r="24" spans="1:13" ht="18.75" x14ac:dyDescent="0.25">
      <c r="A24" s="162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ht="18.75" x14ac:dyDescent="0.25">
      <c r="A25" s="4"/>
    </row>
    <row r="26" spans="1:13" ht="18.75" x14ac:dyDescent="0.25">
      <c r="A26" s="4"/>
    </row>
  </sheetData>
  <mergeCells count="19">
    <mergeCell ref="H14:H15"/>
    <mergeCell ref="I14:I15"/>
    <mergeCell ref="J14:J15"/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H9" sqref="H9"/>
    </sheetView>
  </sheetViews>
  <sheetFormatPr defaultRowHeight="15.75" x14ac:dyDescent="0.25"/>
  <cols>
    <col min="1" max="1" width="7.375" style="131" customWidth="1"/>
    <col min="2" max="2" width="61.25" style="56" customWidth="1"/>
    <col min="3" max="3" width="18.875" style="134" customWidth="1"/>
    <col min="4" max="4" width="11.375" style="134" customWidth="1"/>
    <col min="5" max="5" width="12" style="134" customWidth="1"/>
    <col min="6" max="6" width="15.125" style="134" customWidth="1"/>
    <col min="7" max="7" width="11.375" style="134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 x14ac:dyDescent="0.25">
      <c r="A1" s="64"/>
      <c r="B1" s="151"/>
      <c r="C1" s="67"/>
      <c r="D1" s="67"/>
      <c r="E1" s="67"/>
      <c r="F1" s="67"/>
      <c r="G1" s="67"/>
      <c r="H1" s="136"/>
      <c r="K1" s="507" t="s">
        <v>402</v>
      </c>
      <c r="L1" s="507"/>
    </row>
    <row r="2" spans="1:12" s="69" customFormat="1" ht="36" customHeight="1" x14ac:dyDescent="0.25">
      <c r="A2" s="470" t="s">
        <v>397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2" s="69" customFormat="1" ht="32.25" customHeight="1" x14ac:dyDescent="0.25">
      <c r="A3" s="394" t="s">
        <v>55</v>
      </c>
      <c r="B3" s="394" t="s">
        <v>212</v>
      </c>
      <c r="C3" s="394" t="s">
        <v>93</v>
      </c>
      <c r="D3" s="394" t="s">
        <v>91</v>
      </c>
      <c r="E3" s="394"/>
      <c r="F3" s="394"/>
      <c r="G3" s="394"/>
      <c r="H3" s="471" t="s">
        <v>238</v>
      </c>
      <c r="I3" s="471"/>
      <c r="J3" s="471"/>
      <c r="K3" s="472"/>
      <c r="L3" s="394" t="s">
        <v>398</v>
      </c>
    </row>
    <row r="4" spans="1:12" s="69" customFormat="1" ht="37.5" customHeight="1" x14ac:dyDescent="0.25">
      <c r="A4" s="394"/>
      <c r="B4" s="394"/>
      <c r="C4" s="394"/>
      <c r="D4" s="173" t="s">
        <v>93</v>
      </c>
      <c r="E4" s="173" t="s">
        <v>214</v>
      </c>
      <c r="F4" s="173" t="s">
        <v>95</v>
      </c>
      <c r="G4" s="173" t="s">
        <v>96</v>
      </c>
      <c r="H4" s="173">
        <v>2021</v>
      </c>
      <c r="I4" s="259">
        <v>2022</v>
      </c>
      <c r="J4" s="259">
        <v>2023</v>
      </c>
      <c r="K4" s="173" t="s">
        <v>215</v>
      </c>
      <c r="L4" s="394"/>
    </row>
    <row r="5" spans="1:12" s="69" customFormat="1" ht="37.5" customHeight="1" x14ac:dyDescent="0.25">
      <c r="A5" s="474" t="s">
        <v>401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2" ht="57" customHeight="1" x14ac:dyDescent="0.25">
      <c r="A6" s="417" t="s">
        <v>242</v>
      </c>
      <c r="B6" s="381" t="s">
        <v>275</v>
      </c>
      <c r="C6" s="384" t="s">
        <v>399</v>
      </c>
      <c r="D6" s="413" t="s">
        <v>220</v>
      </c>
      <c r="E6" s="268" t="s">
        <v>244</v>
      </c>
      <c r="F6" s="177" t="s">
        <v>400</v>
      </c>
      <c r="G6" s="77">
        <v>243</v>
      </c>
      <c r="H6" s="73">
        <v>0</v>
      </c>
      <c r="I6" s="73">
        <v>0</v>
      </c>
      <c r="J6" s="73">
        <v>0</v>
      </c>
      <c r="K6" s="95">
        <f>SUM(H6:J6)</f>
        <v>0</v>
      </c>
      <c r="L6" s="381" t="s">
        <v>521</v>
      </c>
    </row>
    <row r="7" spans="1:12" ht="57" customHeight="1" x14ac:dyDescent="0.25">
      <c r="A7" s="417"/>
      <c r="B7" s="381"/>
      <c r="C7" s="385"/>
      <c r="D7" s="414"/>
      <c r="E7" s="268" t="s">
        <v>265</v>
      </c>
      <c r="F7" s="270" t="s">
        <v>400</v>
      </c>
      <c r="G7" s="77">
        <v>243</v>
      </c>
      <c r="H7" s="73">
        <v>0</v>
      </c>
      <c r="I7" s="73">
        <v>0</v>
      </c>
      <c r="J7" s="73">
        <v>0</v>
      </c>
      <c r="K7" s="95">
        <f>SUM(H7:J7)</f>
        <v>0</v>
      </c>
      <c r="L7" s="381"/>
    </row>
    <row r="8" spans="1:12" ht="57" customHeight="1" x14ac:dyDescent="0.25">
      <c r="A8" s="417"/>
      <c r="B8" s="381"/>
      <c r="C8" s="385"/>
      <c r="D8" s="418"/>
      <c r="E8" s="284" t="s">
        <v>389</v>
      </c>
      <c r="F8" s="286" t="s">
        <v>400</v>
      </c>
      <c r="G8" s="181">
        <v>243</v>
      </c>
      <c r="H8" s="73">
        <v>0</v>
      </c>
      <c r="I8" s="73">
        <v>0</v>
      </c>
      <c r="J8" s="73">
        <v>0</v>
      </c>
      <c r="K8" s="95">
        <f>SUM(H8:J8)</f>
        <v>0</v>
      </c>
      <c r="L8" s="381"/>
    </row>
    <row r="9" spans="1:12" ht="78.75" x14ac:dyDescent="0.25">
      <c r="A9" s="417"/>
      <c r="B9" s="381"/>
      <c r="C9" s="284" t="s">
        <v>496</v>
      </c>
      <c r="D9" s="287">
        <v>243</v>
      </c>
      <c r="E9" s="268" t="s">
        <v>389</v>
      </c>
      <c r="F9" s="174" t="s">
        <v>400</v>
      </c>
      <c r="G9" s="181">
        <v>414</v>
      </c>
      <c r="H9" s="73">
        <v>0</v>
      </c>
      <c r="I9" s="73">
        <v>0</v>
      </c>
      <c r="J9" s="73">
        <v>0</v>
      </c>
      <c r="K9" s="95">
        <f>SUM(H9:J9)</f>
        <v>0</v>
      </c>
      <c r="L9" s="381"/>
    </row>
    <row r="10" spans="1:12" s="114" customFormat="1" ht="22.5" customHeight="1" x14ac:dyDescent="0.25">
      <c r="A10" s="409" t="s">
        <v>324</v>
      </c>
      <c r="B10" s="409"/>
      <c r="C10" s="312"/>
      <c r="D10" s="313"/>
      <c r="E10" s="312"/>
      <c r="F10" s="312"/>
      <c r="G10" s="312"/>
      <c r="H10" s="321">
        <f>SUM(H6:H9)</f>
        <v>0</v>
      </c>
      <c r="I10" s="305">
        <f>SUM(I6:I9)</f>
        <v>0</v>
      </c>
      <c r="J10" s="305">
        <f>SUM(J6:J9)</f>
        <v>0</v>
      </c>
      <c r="K10" s="305">
        <f>SUM(K6:K9)</f>
        <v>0</v>
      </c>
      <c r="L10" s="52"/>
    </row>
    <row r="11" spans="1:12" ht="51.75" customHeight="1" x14ac:dyDescent="0.25">
      <c r="A11" s="490"/>
      <c r="B11" s="490"/>
      <c r="C11" s="490"/>
      <c r="D11" s="178"/>
      <c r="E11" s="178"/>
      <c r="F11" s="178"/>
      <c r="G11" s="178"/>
      <c r="L11" s="145"/>
    </row>
    <row r="12" spans="1:12" x14ac:dyDescent="0.25">
      <c r="A12" s="124"/>
      <c r="B12" s="156"/>
      <c r="C12" s="126"/>
      <c r="D12" s="126"/>
      <c r="E12" s="126"/>
      <c r="F12" s="126"/>
      <c r="G12" s="126"/>
    </row>
    <row r="13" spans="1:12" x14ac:dyDescent="0.25">
      <c r="A13" s="124"/>
      <c r="B13" s="146"/>
      <c r="C13" s="126"/>
      <c r="D13" s="126"/>
      <c r="E13" s="126"/>
      <c r="F13" s="126"/>
      <c r="G13" s="126"/>
    </row>
    <row r="14" spans="1:12" x14ac:dyDescent="0.25">
      <c r="A14" s="124"/>
      <c r="B14" s="146"/>
      <c r="C14" s="126"/>
      <c r="D14" s="126"/>
      <c r="E14" s="126"/>
      <c r="F14" s="126"/>
      <c r="G14" s="126"/>
    </row>
    <row r="15" spans="1:12" x14ac:dyDescent="0.25">
      <c r="A15" s="124"/>
      <c r="B15" s="146"/>
      <c r="C15" s="126"/>
      <c r="D15" s="126"/>
      <c r="E15" s="126"/>
      <c r="F15" s="126"/>
      <c r="G15" s="126"/>
    </row>
    <row r="16" spans="1:12" x14ac:dyDescent="0.25">
      <c r="A16" s="124"/>
      <c r="B16" s="146"/>
      <c r="C16" s="126"/>
      <c r="D16" s="126"/>
      <c r="E16" s="126"/>
      <c r="F16" s="126"/>
      <c r="G16" s="126"/>
    </row>
    <row r="17" spans="1:7" x14ac:dyDescent="0.25">
      <c r="A17" s="124"/>
      <c r="B17" s="146"/>
      <c r="C17" s="126"/>
      <c r="D17" s="126"/>
      <c r="E17" s="126"/>
      <c r="F17" s="126"/>
      <c r="G17" s="126"/>
    </row>
    <row r="18" spans="1:7" x14ac:dyDescent="0.25">
      <c r="A18" s="124"/>
      <c r="B18" s="146"/>
      <c r="C18" s="126"/>
      <c r="D18" s="126"/>
      <c r="E18" s="126"/>
      <c r="F18" s="126"/>
      <c r="G18" s="126"/>
    </row>
    <row r="19" spans="1:7" x14ac:dyDescent="0.25">
      <c r="A19" s="124"/>
      <c r="B19" s="146"/>
      <c r="C19" s="126"/>
      <c r="D19" s="126"/>
      <c r="E19" s="126"/>
      <c r="F19" s="126"/>
      <c r="G19" s="126"/>
    </row>
    <row r="20" spans="1:7" x14ac:dyDescent="0.25">
      <c r="A20" s="124"/>
      <c r="B20" s="146"/>
      <c r="C20" s="126"/>
      <c r="D20" s="126"/>
      <c r="E20" s="126"/>
      <c r="F20" s="126"/>
      <c r="G20" s="126"/>
    </row>
    <row r="21" spans="1:7" x14ac:dyDescent="0.25">
      <c r="A21" s="124"/>
      <c r="B21" s="146"/>
      <c r="C21" s="126"/>
      <c r="D21" s="126"/>
      <c r="E21" s="126"/>
      <c r="F21" s="126"/>
      <c r="G21" s="126"/>
    </row>
    <row r="22" spans="1:7" x14ac:dyDescent="0.25">
      <c r="A22" s="124"/>
      <c r="B22" s="146"/>
      <c r="C22" s="126"/>
      <c r="D22" s="126"/>
      <c r="E22" s="126"/>
      <c r="F22" s="126"/>
      <c r="G22" s="126"/>
    </row>
    <row r="23" spans="1:7" x14ac:dyDescent="0.25">
      <c r="A23" s="124"/>
      <c r="B23" s="146"/>
      <c r="C23" s="126"/>
      <c r="D23" s="126"/>
      <c r="E23" s="126"/>
      <c r="F23" s="126"/>
      <c r="G23" s="126"/>
    </row>
    <row r="24" spans="1:7" x14ac:dyDescent="0.25">
      <c r="A24" s="124"/>
      <c r="B24" s="146"/>
      <c r="C24" s="126"/>
      <c r="D24" s="126"/>
      <c r="E24" s="126"/>
      <c r="F24" s="126"/>
      <c r="G24" s="126"/>
    </row>
    <row r="25" spans="1:7" x14ac:dyDescent="0.25">
      <c r="A25" s="124"/>
      <c r="B25" s="146"/>
      <c r="C25" s="126"/>
      <c r="D25" s="126"/>
      <c r="E25" s="126"/>
      <c r="F25" s="126"/>
      <c r="G25" s="126"/>
    </row>
    <row r="26" spans="1:7" x14ac:dyDescent="0.25">
      <c r="A26" s="124"/>
      <c r="B26" s="146"/>
      <c r="C26" s="126"/>
      <c r="D26" s="126"/>
      <c r="E26" s="126"/>
      <c r="F26" s="126"/>
      <c r="G26" s="126"/>
    </row>
    <row r="27" spans="1:7" x14ac:dyDescent="0.25">
      <c r="A27" s="124"/>
      <c r="B27" s="146"/>
      <c r="C27" s="126"/>
      <c r="D27" s="126"/>
      <c r="E27" s="126"/>
      <c r="F27" s="126"/>
      <c r="G27" s="126"/>
    </row>
    <row r="28" spans="1:7" x14ac:dyDescent="0.25">
      <c r="A28" s="124"/>
      <c r="B28" s="146"/>
      <c r="C28" s="126"/>
      <c r="D28" s="126"/>
      <c r="E28" s="126"/>
      <c r="F28" s="126"/>
      <c r="G28" s="126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E14" sqref="E14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9" width="10.75" style="1" customWidth="1"/>
    <col min="10" max="16384" width="9" style="1"/>
  </cols>
  <sheetData>
    <row r="1" spans="1:9" ht="18.75" x14ac:dyDescent="0.25">
      <c r="A1" s="7"/>
    </row>
    <row r="2" spans="1:9" ht="18.75" x14ac:dyDescent="0.25">
      <c r="A2" s="7"/>
    </row>
    <row r="3" spans="1:9" ht="18.75" x14ac:dyDescent="0.25">
      <c r="A3" s="3"/>
    </row>
    <row r="4" spans="1:9" ht="18.75" x14ac:dyDescent="0.25">
      <c r="A4" s="369" t="s">
        <v>26</v>
      </c>
      <c r="B4" s="369"/>
      <c r="C4" s="369"/>
      <c r="D4" s="369"/>
      <c r="E4" s="369"/>
      <c r="F4" s="369"/>
      <c r="G4" s="369"/>
      <c r="H4" s="369"/>
      <c r="I4" s="369"/>
    </row>
    <row r="5" spans="1:9" ht="18.75" x14ac:dyDescent="0.25">
      <c r="A5" s="369" t="s">
        <v>118</v>
      </c>
      <c r="B5" s="369"/>
      <c r="C5" s="369"/>
      <c r="D5" s="369"/>
      <c r="E5" s="369"/>
      <c r="F5" s="369"/>
      <c r="G5" s="369"/>
      <c r="H5" s="369"/>
      <c r="I5" s="369"/>
    </row>
    <row r="6" spans="1:9" ht="18.75" x14ac:dyDescent="0.25">
      <c r="A6" s="3"/>
    </row>
    <row r="7" spans="1:9" x14ac:dyDescent="0.25">
      <c r="A7" s="370" t="s">
        <v>55</v>
      </c>
      <c r="B7" s="370" t="s">
        <v>110</v>
      </c>
      <c r="C7" s="370" t="s">
        <v>27</v>
      </c>
      <c r="D7" s="370" t="s">
        <v>111</v>
      </c>
      <c r="E7" s="370"/>
      <c r="F7" s="370"/>
      <c r="G7" s="370"/>
      <c r="H7" s="370"/>
      <c r="I7" s="370"/>
    </row>
    <row r="8" spans="1:9" x14ac:dyDescent="0.25">
      <c r="A8" s="370"/>
      <c r="B8" s="370"/>
      <c r="C8" s="370"/>
      <c r="D8" s="370"/>
      <c r="E8" s="190" t="s">
        <v>201</v>
      </c>
      <c r="F8" s="258" t="s">
        <v>202</v>
      </c>
      <c r="G8" s="281" t="s">
        <v>203</v>
      </c>
      <c r="H8" s="294" t="s">
        <v>513</v>
      </c>
      <c r="I8" s="294" t="s">
        <v>520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258">
        <v>6</v>
      </c>
      <c r="G9" s="281">
        <v>7</v>
      </c>
      <c r="H9" s="294">
        <v>8</v>
      </c>
      <c r="I9" s="5">
        <v>9</v>
      </c>
    </row>
    <row r="10" spans="1:9" x14ac:dyDescent="0.25">
      <c r="A10" s="6"/>
      <c r="B10" s="508" t="s">
        <v>424</v>
      </c>
      <c r="C10" s="509"/>
      <c r="D10" s="509"/>
      <c r="E10" s="509"/>
      <c r="F10" s="509"/>
      <c r="G10" s="509"/>
      <c r="H10" s="509"/>
      <c r="I10" s="510"/>
    </row>
    <row r="11" spans="1:9" x14ac:dyDescent="0.25">
      <c r="A11" s="6"/>
      <c r="B11" s="508" t="s">
        <v>425</v>
      </c>
      <c r="C11" s="509"/>
      <c r="D11" s="509"/>
      <c r="E11" s="509"/>
      <c r="F11" s="509"/>
      <c r="G11" s="509"/>
      <c r="H11" s="509"/>
      <c r="I11" s="510"/>
    </row>
    <row r="12" spans="1:9" ht="47.25" x14ac:dyDescent="0.25">
      <c r="A12" s="6"/>
      <c r="B12" s="189" t="s">
        <v>427</v>
      </c>
      <c r="C12" s="190" t="s">
        <v>426</v>
      </c>
      <c r="D12" s="289" t="s">
        <v>519</v>
      </c>
      <c r="E12" s="6">
        <v>4</v>
      </c>
      <c r="F12" s="257">
        <v>0</v>
      </c>
      <c r="G12" s="280">
        <v>0</v>
      </c>
      <c r="H12" s="293">
        <v>0</v>
      </c>
      <c r="I12" s="6">
        <v>0</v>
      </c>
    </row>
    <row r="13" spans="1:9" ht="47.25" x14ac:dyDescent="0.25">
      <c r="A13" s="6"/>
      <c r="B13" s="189" t="s">
        <v>428</v>
      </c>
      <c r="C13" s="190" t="s">
        <v>426</v>
      </c>
      <c r="D13" s="289" t="s">
        <v>519</v>
      </c>
      <c r="E13" s="6">
        <v>4</v>
      </c>
      <c r="F13" s="257">
        <v>0</v>
      </c>
      <c r="G13" s="280">
        <v>0</v>
      </c>
      <c r="H13" s="293">
        <v>0</v>
      </c>
      <c r="I13" s="6">
        <v>0</v>
      </c>
    </row>
    <row r="14" spans="1:9" ht="47.25" x14ac:dyDescent="0.25">
      <c r="A14" s="282"/>
      <c r="B14" s="282" t="s">
        <v>517</v>
      </c>
      <c r="C14" s="283" t="s">
        <v>426</v>
      </c>
      <c r="D14" s="289" t="s">
        <v>519</v>
      </c>
      <c r="E14" s="282">
        <v>0</v>
      </c>
      <c r="F14" s="282">
        <v>1</v>
      </c>
      <c r="G14" s="282">
        <v>0</v>
      </c>
      <c r="H14" s="293">
        <v>0</v>
      </c>
      <c r="I14" s="282">
        <v>0</v>
      </c>
    </row>
    <row r="15" spans="1:9" ht="47.25" x14ac:dyDescent="0.25">
      <c r="A15" s="189"/>
      <c r="B15" s="189" t="s">
        <v>429</v>
      </c>
      <c r="C15" s="190" t="s">
        <v>426</v>
      </c>
      <c r="D15" s="289" t="s">
        <v>519</v>
      </c>
      <c r="E15" s="189">
        <v>3</v>
      </c>
      <c r="F15" s="257">
        <v>0</v>
      </c>
      <c r="G15" s="280">
        <v>0</v>
      </c>
      <c r="H15" s="293">
        <v>0</v>
      </c>
      <c r="I15" s="189">
        <v>0</v>
      </c>
    </row>
    <row r="16" spans="1:9" ht="18.75" x14ac:dyDescent="0.25">
      <c r="A16" s="3"/>
    </row>
    <row r="17" spans="1:1" ht="18.75" x14ac:dyDescent="0.25">
      <c r="A17" s="3"/>
    </row>
  </sheetData>
  <mergeCells count="9">
    <mergeCell ref="B10:I10"/>
    <mergeCell ref="B11:I1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15748031496062992" header="0.31496062992125984" footer="0.31496062992125984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69" t="s">
        <v>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</row>
    <row r="11" spans="1:13" ht="18.75" x14ac:dyDescent="0.25">
      <c r="A11" s="369" t="s">
        <v>179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  <row r="12" spans="1:13" ht="18.75" x14ac:dyDescent="0.25">
      <c r="A12" s="369" t="s">
        <v>180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</row>
    <row r="13" spans="1:13" ht="22.5" x14ac:dyDescent="0.25">
      <c r="A13" s="513" t="s">
        <v>181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</row>
    <row r="14" spans="1:13" ht="18.75" x14ac:dyDescent="0.25">
      <c r="A14" s="369" t="s">
        <v>182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</row>
    <row r="15" spans="1:13" ht="18.75" x14ac:dyDescent="0.25">
      <c r="A15" s="3"/>
    </row>
    <row r="16" spans="1:13" ht="72" customHeight="1" x14ac:dyDescent="0.25">
      <c r="A16" s="370" t="s">
        <v>55</v>
      </c>
      <c r="B16" s="370" t="s">
        <v>119</v>
      </c>
      <c r="C16" s="370" t="s">
        <v>120</v>
      </c>
      <c r="D16" s="370" t="s">
        <v>121</v>
      </c>
      <c r="E16" s="370" t="s">
        <v>122</v>
      </c>
      <c r="F16" s="370"/>
      <c r="G16" s="370" t="s">
        <v>123</v>
      </c>
      <c r="H16" s="370"/>
      <c r="I16" s="370"/>
      <c r="J16" s="370"/>
      <c r="K16" s="370" t="s">
        <v>124</v>
      </c>
      <c r="L16" s="370"/>
      <c r="M16" s="370" t="s">
        <v>136</v>
      </c>
    </row>
    <row r="17" spans="1:13" ht="48" customHeight="1" x14ac:dyDescent="0.25">
      <c r="A17" s="370"/>
      <c r="B17" s="370"/>
      <c r="C17" s="370"/>
      <c r="D17" s="370"/>
      <c r="E17" s="370"/>
      <c r="F17" s="370"/>
      <c r="G17" s="370" t="s">
        <v>125</v>
      </c>
      <c r="H17" s="370"/>
      <c r="I17" s="370" t="s">
        <v>126</v>
      </c>
      <c r="J17" s="370"/>
      <c r="K17" s="370"/>
      <c r="L17" s="370"/>
      <c r="M17" s="370"/>
    </row>
    <row r="18" spans="1:13" ht="36" customHeight="1" x14ac:dyDescent="0.25">
      <c r="A18" s="370"/>
      <c r="B18" s="370"/>
      <c r="C18" s="370"/>
      <c r="D18" s="370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70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511" t="s">
        <v>19</v>
      </c>
      <c r="B39" s="511"/>
      <c r="C39" s="511"/>
      <c r="D39" s="511"/>
      <c r="E39" s="511"/>
      <c r="F39" s="511"/>
      <c r="G39" s="511"/>
      <c r="H39" s="511"/>
      <c r="I39" s="511"/>
      <c r="J39" s="511"/>
      <c r="K39" s="512" t="s">
        <v>20</v>
      </c>
      <c r="L39" s="512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69" t="s">
        <v>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</row>
    <row r="11" spans="1:17" ht="18.75" x14ac:dyDescent="0.25">
      <c r="A11" s="369" t="s">
        <v>175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</row>
    <row r="12" spans="1:17" ht="18.75" x14ac:dyDescent="0.25">
      <c r="A12" s="369" t="s">
        <v>176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</row>
    <row r="13" spans="1:17" ht="22.5" x14ac:dyDescent="0.25">
      <c r="A13" s="513" t="s">
        <v>174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</row>
    <row r="14" spans="1:17" ht="18.75" x14ac:dyDescent="0.25">
      <c r="A14" s="369" t="s">
        <v>177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</row>
    <row r="15" spans="1:17" ht="18.75" x14ac:dyDescent="0.25">
      <c r="A15" s="369" t="s">
        <v>178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</row>
    <row r="16" spans="1:17" ht="18.75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</row>
    <row r="17" spans="1:17" ht="18.75" x14ac:dyDescent="0.25">
      <c r="A17" s="3"/>
    </row>
    <row r="18" spans="1:17" ht="24.75" customHeight="1" x14ac:dyDescent="0.25">
      <c r="A18" s="370" t="s">
        <v>55</v>
      </c>
      <c r="B18" s="370" t="s">
        <v>101</v>
      </c>
      <c r="C18" s="370" t="s">
        <v>102</v>
      </c>
      <c r="D18" s="370" t="s">
        <v>93</v>
      </c>
      <c r="E18" s="370" t="s">
        <v>91</v>
      </c>
      <c r="F18" s="370"/>
      <c r="G18" s="370"/>
      <c r="H18" s="370"/>
      <c r="I18" s="370" t="s">
        <v>137</v>
      </c>
      <c r="J18" s="370"/>
      <c r="K18" s="370"/>
      <c r="L18" s="370"/>
      <c r="M18" s="370"/>
      <c r="N18" s="370"/>
      <c r="O18" s="370"/>
      <c r="P18" s="370"/>
      <c r="Q18" s="370" t="s">
        <v>138</v>
      </c>
    </row>
    <row r="19" spans="1:17" ht="54" customHeight="1" x14ac:dyDescent="0.25">
      <c r="A19" s="370"/>
      <c r="B19" s="370"/>
      <c r="C19" s="370"/>
      <c r="D19" s="370"/>
      <c r="E19" s="370"/>
      <c r="F19" s="370"/>
      <c r="G19" s="370"/>
      <c r="H19" s="370"/>
      <c r="I19" s="370" t="s">
        <v>139</v>
      </c>
      <c r="J19" s="370"/>
      <c r="K19" s="370" t="s">
        <v>140</v>
      </c>
      <c r="L19" s="370"/>
      <c r="M19" s="370"/>
      <c r="N19" s="370"/>
      <c r="O19" s="370" t="s">
        <v>141</v>
      </c>
      <c r="P19" s="370"/>
      <c r="Q19" s="370"/>
    </row>
    <row r="20" spans="1:17" ht="39.75" customHeight="1" x14ac:dyDescent="0.25">
      <c r="A20" s="370"/>
      <c r="B20" s="370"/>
      <c r="C20" s="370"/>
      <c r="D20" s="370"/>
      <c r="E20" s="370" t="s">
        <v>93</v>
      </c>
      <c r="F20" s="370" t="s">
        <v>94</v>
      </c>
      <c r="G20" s="370" t="s">
        <v>95</v>
      </c>
      <c r="H20" s="370" t="s">
        <v>96</v>
      </c>
      <c r="I20" s="370"/>
      <c r="J20" s="370"/>
      <c r="K20" s="370" t="s">
        <v>125</v>
      </c>
      <c r="L20" s="370"/>
      <c r="M20" s="370" t="s">
        <v>126</v>
      </c>
      <c r="N20" s="370"/>
      <c r="O20" s="370"/>
      <c r="P20" s="370"/>
      <c r="Q20" s="370"/>
    </row>
    <row r="21" spans="1:17" ht="17.25" customHeight="1" x14ac:dyDescent="0.25">
      <c r="A21" s="370"/>
      <c r="B21" s="370"/>
      <c r="C21" s="370"/>
      <c r="D21" s="370"/>
      <c r="E21" s="370"/>
      <c r="F21" s="370"/>
      <c r="G21" s="370"/>
      <c r="H21" s="370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70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68"/>
      <c r="B23" s="368" t="s">
        <v>104</v>
      </c>
      <c r="C23" s="368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68"/>
      <c r="B24" s="368"/>
      <c r="C24" s="368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68"/>
      <c r="B25" s="368"/>
      <c r="C25" s="36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68"/>
      <c r="B26" s="368" t="s">
        <v>46</v>
      </c>
      <c r="C26" s="368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68"/>
      <c r="B27" s="368"/>
      <c r="C27" s="368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68"/>
      <c r="B28" s="368"/>
      <c r="C28" s="36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68"/>
      <c r="B30" s="368" t="s">
        <v>47</v>
      </c>
      <c r="C30" s="368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68"/>
      <c r="B31" s="368"/>
      <c r="C31" s="368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68"/>
      <c r="B32" s="368"/>
      <c r="C32" s="36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68"/>
      <c r="B33" s="368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68"/>
      <c r="B34" s="368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68"/>
      <c r="B35" s="36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68"/>
      <c r="B37" s="368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68"/>
      <c r="B38" s="368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68"/>
      <c r="B39" s="36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511" t="s">
        <v>19</v>
      </c>
      <c r="B41" s="511"/>
      <c r="C41" s="511"/>
      <c r="D41" s="511"/>
      <c r="E41" s="511"/>
      <c r="F41" s="511"/>
      <c r="G41" s="511"/>
      <c r="H41" s="511"/>
      <c r="I41" s="511"/>
      <c r="J41" s="511"/>
      <c r="K41" s="512" t="s">
        <v>20</v>
      </c>
      <c r="L41" s="512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69" t="s">
        <v>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</row>
    <row r="11" spans="1:13" ht="18.75" x14ac:dyDescent="0.25">
      <c r="A11" s="369" t="s">
        <v>168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  <row r="12" spans="1:13" ht="18.75" x14ac:dyDescent="0.25">
      <c r="A12" s="369" t="s">
        <v>173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</row>
    <row r="13" spans="1:13" ht="22.5" x14ac:dyDescent="0.25">
      <c r="A13" s="513" t="s">
        <v>174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</row>
    <row r="14" spans="1:13" ht="18.75" x14ac:dyDescent="0.25">
      <c r="A14" s="369" t="s">
        <v>172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70" t="s">
        <v>55</v>
      </c>
      <c r="B17" s="370" t="s">
        <v>143</v>
      </c>
      <c r="C17" s="370" t="s">
        <v>102</v>
      </c>
      <c r="D17" s="370" t="s">
        <v>144</v>
      </c>
      <c r="E17" s="370" t="s">
        <v>122</v>
      </c>
      <c r="F17" s="370"/>
      <c r="G17" s="370" t="s">
        <v>123</v>
      </c>
      <c r="H17" s="370"/>
      <c r="I17" s="370"/>
      <c r="J17" s="370"/>
      <c r="K17" s="370" t="s">
        <v>124</v>
      </c>
      <c r="L17" s="370"/>
      <c r="M17" s="370" t="s">
        <v>138</v>
      </c>
    </row>
    <row r="18" spans="1:13" ht="43.5" customHeight="1" x14ac:dyDescent="0.25">
      <c r="A18" s="370"/>
      <c r="B18" s="370"/>
      <c r="C18" s="370"/>
      <c r="D18" s="370"/>
      <c r="E18" s="370"/>
      <c r="F18" s="370"/>
      <c r="G18" s="370" t="s">
        <v>125</v>
      </c>
      <c r="H18" s="370"/>
      <c r="I18" s="370" t="s">
        <v>126</v>
      </c>
      <c r="J18" s="370"/>
      <c r="K18" s="370"/>
      <c r="L18" s="370"/>
      <c r="M18" s="370"/>
    </row>
    <row r="19" spans="1:13" ht="30.75" customHeight="1" x14ac:dyDescent="0.25">
      <c r="A19" s="370"/>
      <c r="B19" s="370"/>
      <c r="C19" s="370"/>
      <c r="D19" s="370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70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68"/>
      <c r="B21" s="514" t="s">
        <v>104</v>
      </c>
      <c r="C21" s="368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68"/>
      <c r="B22" s="514"/>
      <c r="C22" s="368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68"/>
      <c r="B23" s="514"/>
      <c r="C23" s="368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68"/>
      <c r="B24" s="514"/>
      <c r="C24" s="368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68"/>
      <c r="B25" s="514"/>
      <c r="C25" s="368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68"/>
      <c r="B26" s="514"/>
      <c r="C26" s="368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68"/>
      <c r="B27" s="514"/>
      <c r="C27" s="368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68"/>
      <c r="B28" s="514" t="s">
        <v>46</v>
      </c>
      <c r="C28" s="368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68"/>
      <c r="B29" s="514"/>
      <c r="C29" s="368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68"/>
      <c r="B30" s="514"/>
      <c r="C30" s="368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68"/>
      <c r="B31" s="514"/>
      <c r="C31" s="368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68"/>
      <c r="B32" s="514"/>
      <c r="C32" s="368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68"/>
      <c r="B33" s="514"/>
      <c r="C33" s="368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68"/>
      <c r="B34" s="514"/>
      <c r="C34" s="368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68"/>
      <c r="B35" s="514" t="s">
        <v>47</v>
      </c>
      <c r="C35" s="368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8"/>
      <c r="B36" s="514"/>
      <c r="C36" s="368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68"/>
      <c r="B37" s="514"/>
      <c r="C37" s="368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68"/>
      <c r="B38" s="514"/>
      <c r="C38" s="368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68"/>
      <c r="B39" s="514"/>
      <c r="C39" s="368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68"/>
      <c r="B40" s="514"/>
      <c r="C40" s="368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68"/>
      <c r="B41" s="514"/>
      <c r="C41" s="368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68"/>
      <c r="B42" s="514" t="s">
        <v>48</v>
      </c>
      <c r="C42" s="368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68"/>
      <c r="B43" s="514"/>
      <c r="C43" s="368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68"/>
      <c r="B44" s="514"/>
      <c r="C44" s="368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68"/>
      <c r="B45" s="514"/>
      <c r="C45" s="368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68"/>
      <c r="B46" s="514"/>
      <c r="C46" s="368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68"/>
      <c r="B47" s="514"/>
      <c r="C47" s="368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68"/>
      <c r="B48" s="514"/>
      <c r="C48" s="368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68"/>
      <c r="B49" s="514" t="s">
        <v>49</v>
      </c>
      <c r="C49" s="368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68"/>
      <c r="B50" s="514"/>
      <c r="C50" s="368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68"/>
      <c r="B51" s="514"/>
      <c r="C51" s="368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68"/>
      <c r="B52" s="514"/>
      <c r="C52" s="368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68"/>
      <c r="B53" s="514"/>
      <c r="C53" s="368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68"/>
      <c r="B54" s="514"/>
      <c r="C54" s="368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68"/>
      <c r="B55" s="514"/>
      <c r="C55" s="368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515" t="s">
        <v>148</v>
      </c>
      <c r="B56" s="515"/>
      <c r="C56" s="515"/>
      <c r="D56" s="515"/>
      <c r="E56" s="515"/>
      <c r="F56" s="515"/>
      <c r="G56" s="515"/>
      <c r="H56" s="515"/>
      <c r="I56" s="515"/>
      <c r="J56" s="515"/>
      <c r="K56" s="515"/>
      <c r="L56" s="515"/>
      <c r="M56" s="515"/>
    </row>
    <row r="57" spans="1:13" ht="23.25" customHeight="1" x14ac:dyDescent="0.25">
      <c r="A57" s="515" t="s">
        <v>149</v>
      </c>
      <c r="B57" s="515"/>
      <c r="C57" s="515"/>
      <c r="D57" s="515"/>
      <c r="E57" s="515"/>
      <c r="F57" s="515"/>
      <c r="G57" s="515"/>
      <c r="H57" s="515"/>
      <c r="I57" s="515"/>
      <c r="J57" s="515"/>
      <c r="K57" s="515"/>
      <c r="L57" s="515"/>
      <c r="M57" s="515"/>
    </row>
    <row r="58" spans="1:13" ht="18.75" x14ac:dyDescent="0.25">
      <c r="A58" s="3"/>
    </row>
    <row r="59" spans="1:13" ht="52.5" customHeight="1" x14ac:dyDescent="0.3">
      <c r="A59" s="511" t="s">
        <v>19</v>
      </c>
      <c r="B59" s="511"/>
      <c r="C59" s="511"/>
      <c r="D59" s="511"/>
      <c r="E59" s="511"/>
      <c r="F59" s="511"/>
      <c r="G59" s="511"/>
      <c r="H59" s="511"/>
      <c r="I59" s="511"/>
      <c r="K59" s="512" t="s">
        <v>20</v>
      </c>
      <c r="L59" s="512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525" t="s">
        <v>3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</row>
    <row r="11" spans="1:14" ht="18.75" x14ac:dyDescent="0.25">
      <c r="A11" s="525" t="s">
        <v>169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</row>
    <row r="12" spans="1:14" ht="18.75" x14ac:dyDescent="0.25">
      <c r="A12" s="525" t="s">
        <v>170</v>
      </c>
      <c r="B12" s="525"/>
      <c r="C12" s="525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5"/>
    </row>
    <row r="13" spans="1:14" ht="18.75" x14ac:dyDescent="0.25">
      <c r="A13" s="525" t="s">
        <v>171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</row>
    <row r="14" spans="1:14" ht="22.5" x14ac:dyDescent="0.25">
      <c r="A14" s="513" t="s">
        <v>150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</row>
    <row r="15" spans="1:14" ht="18.75" x14ac:dyDescent="0.25">
      <c r="A15" s="525" t="s">
        <v>164</v>
      </c>
      <c r="B15" s="525"/>
      <c r="C15" s="525"/>
      <c r="D15" s="525"/>
      <c r="E15" s="525"/>
      <c r="F15" s="525"/>
      <c r="G15" s="525"/>
      <c r="H15" s="525"/>
      <c r="I15" s="525"/>
      <c r="J15" s="525"/>
      <c r="K15" s="525"/>
      <c r="L15" s="525"/>
      <c r="M15" s="525"/>
      <c r="N15" s="525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17" t="s">
        <v>55</v>
      </c>
      <c r="B18" s="518" t="s">
        <v>82</v>
      </c>
      <c r="C18" s="517" t="s">
        <v>57</v>
      </c>
      <c r="D18" s="518" t="s">
        <v>166</v>
      </c>
      <c r="E18" s="518" t="s">
        <v>167</v>
      </c>
      <c r="F18" s="518"/>
      <c r="G18" s="517" t="s">
        <v>151</v>
      </c>
      <c r="H18" s="517"/>
      <c r="I18" s="517" t="s">
        <v>152</v>
      </c>
      <c r="J18" s="517"/>
      <c r="K18" s="517"/>
      <c r="L18" s="517" t="s">
        <v>153</v>
      </c>
      <c r="M18" s="517" t="s">
        <v>154</v>
      </c>
      <c r="N18" s="517" t="s">
        <v>155</v>
      </c>
    </row>
    <row r="19" spans="1:14" ht="93.75" x14ac:dyDescent="0.25">
      <c r="A19" s="517"/>
      <c r="B19" s="518"/>
      <c r="C19" s="517"/>
      <c r="D19" s="518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17"/>
      <c r="M19" s="517"/>
      <c r="N19" s="517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19" t="s">
        <v>61</v>
      </c>
      <c r="C21" s="519"/>
      <c r="D21" s="519"/>
      <c r="E21" s="519"/>
      <c r="F21" s="519"/>
      <c r="G21" s="519"/>
      <c r="H21" s="519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516" t="s">
        <v>62</v>
      </c>
      <c r="C22" s="516"/>
      <c r="D22" s="516"/>
      <c r="E22" s="516"/>
      <c r="F22" s="516"/>
      <c r="G22" s="516"/>
      <c r="H22" s="516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521" t="s">
        <v>63</v>
      </c>
      <c r="C23" s="521"/>
      <c r="D23" s="521"/>
      <c r="E23" s="521"/>
      <c r="F23" s="521"/>
      <c r="G23" s="521"/>
      <c r="H23" s="521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521" t="s">
        <v>160</v>
      </c>
      <c r="C24" s="521"/>
      <c r="D24" s="521"/>
      <c r="E24" s="521"/>
      <c r="F24" s="521"/>
      <c r="G24" s="521"/>
      <c r="H24" s="521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20" t="s">
        <v>65</v>
      </c>
      <c r="C26" s="520"/>
      <c r="D26" s="520"/>
      <c r="E26" s="520"/>
      <c r="F26" s="520"/>
      <c r="G26" s="520"/>
      <c r="H26" s="520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20" t="s">
        <v>66</v>
      </c>
      <c r="C27" s="520"/>
      <c r="D27" s="520"/>
      <c r="E27" s="520"/>
      <c r="F27" s="520"/>
      <c r="G27" s="520"/>
      <c r="H27" s="520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20" t="s">
        <v>67</v>
      </c>
      <c r="C28" s="520"/>
      <c r="D28" s="520"/>
      <c r="E28" s="520"/>
      <c r="F28" s="520"/>
      <c r="G28" s="520"/>
      <c r="H28" s="520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20" t="s">
        <v>161</v>
      </c>
      <c r="C29" s="520"/>
      <c r="D29" s="520"/>
      <c r="E29" s="520"/>
      <c r="F29" s="520"/>
      <c r="G29" s="520"/>
      <c r="H29" s="520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20" t="s">
        <v>69</v>
      </c>
      <c r="C30" s="520"/>
      <c r="D30" s="520"/>
      <c r="E30" s="520"/>
      <c r="F30" s="520"/>
      <c r="G30" s="520"/>
      <c r="H30" s="520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20" t="s">
        <v>65</v>
      </c>
      <c r="C32" s="520"/>
      <c r="D32" s="520"/>
      <c r="E32" s="520"/>
      <c r="F32" s="520"/>
      <c r="G32" s="520"/>
      <c r="H32" s="520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20" t="s">
        <v>66</v>
      </c>
      <c r="C33" s="520"/>
      <c r="D33" s="520"/>
      <c r="E33" s="520"/>
      <c r="F33" s="520"/>
      <c r="G33" s="520"/>
      <c r="H33" s="520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20" t="s">
        <v>67</v>
      </c>
      <c r="C34" s="520"/>
      <c r="D34" s="520"/>
      <c r="E34" s="520"/>
      <c r="F34" s="520"/>
      <c r="G34" s="520"/>
      <c r="H34" s="520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20" t="s">
        <v>161</v>
      </c>
      <c r="C35" s="520"/>
      <c r="D35" s="520"/>
      <c r="E35" s="520"/>
      <c r="F35" s="520"/>
      <c r="G35" s="520"/>
      <c r="H35" s="520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20" t="s">
        <v>69</v>
      </c>
      <c r="C36" s="520"/>
      <c r="D36" s="520"/>
      <c r="E36" s="520"/>
      <c r="F36" s="520"/>
      <c r="G36" s="520"/>
      <c r="H36" s="520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516" t="s">
        <v>14</v>
      </c>
      <c r="C37" s="516"/>
      <c r="D37" s="516"/>
      <c r="E37" s="516"/>
      <c r="F37" s="516"/>
      <c r="G37" s="516"/>
      <c r="H37" s="516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521" t="s">
        <v>71</v>
      </c>
      <c r="C38" s="521"/>
      <c r="D38" s="521"/>
      <c r="E38" s="521"/>
      <c r="F38" s="521"/>
      <c r="G38" s="521"/>
      <c r="H38" s="521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516" t="s">
        <v>14</v>
      </c>
      <c r="C39" s="516"/>
      <c r="D39" s="516"/>
      <c r="E39" s="516"/>
      <c r="F39" s="516"/>
      <c r="G39" s="516"/>
      <c r="H39" s="516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516" t="s">
        <v>72</v>
      </c>
      <c r="C40" s="516"/>
      <c r="D40" s="516"/>
      <c r="E40" s="516"/>
      <c r="F40" s="516"/>
      <c r="G40" s="516"/>
      <c r="H40" s="516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522" t="s">
        <v>65</v>
      </c>
      <c r="C41" s="522"/>
      <c r="D41" s="522"/>
      <c r="E41" s="522"/>
      <c r="F41" s="522"/>
      <c r="G41" s="522"/>
      <c r="H41" s="522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522" t="s">
        <v>66</v>
      </c>
      <c r="C42" s="522"/>
      <c r="D42" s="522"/>
      <c r="E42" s="522"/>
      <c r="F42" s="522"/>
      <c r="G42" s="522"/>
      <c r="H42" s="522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522" t="s">
        <v>67</v>
      </c>
      <c r="C43" s="522"/>
      <c r="D43" s="522"/>
      <c r="E43" s="522"/>
      <c r="F43" s="522"/>
      <c r="G43" s="522"/>
      <c r="H43" s="522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522" t="s">
        <v>145</v>
      </c>
      <c r="C44" s="522"/>
      <c r="D44" s="522"/>
      <c r="E44" s="522"/>
      <c r="F44" s="522"/>
      <c r="G44" s="522"/>
      <c r="H44" s="522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522" t="s">
        <v>69</v>
      </c>
      <c r="C45" s="522"/>
      <c r="D45" s="522"/>
      <c r="E45" s="522"/>
      <c r="F45" s="522"/>
      <c r="G45" s="522"/>
      <c r="H45" s="522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522" t="s">
        <v>14</v>
      </c>
      <c r="C46" s="522"/>
      <c r="D46" s="522"/>
      <c r="E46" s="522"/>
      <c r="F46" s="522"/>
      <c r="G46" s="522"/>
      <c r="H46" s="522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516" t="s">
        <v>73</v>
      </c>
      <c r="C47" s="516"/>
      <c r="D47" s="516"/>
      <c r="E47" s="516"/>
      <c r="F47" s="516"/>
      <c r="G47" s="516"/>
      <c r="H47" s="516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516" t="s">
        <v>14</v>
      </c>
      <c r="C48" s="516"/>
      <c r="D48" s="516"/>
      <c r="E48" s="516"/>
      <c r="F48" s="516"/>
      <c r="G48" s="516"/>
      <c r="H48" s="516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521" t="s">
        <v>74</v>
      </c>
      <c r="C49" s="521"/>
      <c r="D49" s="521"/>
      <c r="E49" s="521"/>
      <c r="F49" s="521"/>
      <c r="G49" s="521"/>
      <c r="H49" s="521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516" t="s">
        <v>14</v>
      </c>
      <c r="C50" s="516"/>
      <c r="D50" s="516"/>
      <c r="E50" s="516"/>
      <c r="F50" s="516"/>
      <c r="G50" s="516"/>
      <c r="H50" s="516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524" t="s">
        <v>75</v>
      </c>
      <c r="C51" s="524"/>
      <c r="D51" s="524"/>
      <c r="E51" s="524"/>
      <c r="F51" s="524"/>
      <c r="G51" s="524"/>
      <c r="H51" s="524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523" t="s">
        <v>65</v>
      </c>
      <c r="C52" s="523"/>
      <c r="D52" s="523"/>
      <c r="E52" s="523"/>
      <c r="F52" s="523"/>
      <c r="G52" s="523"/>
      <c r="H52" s="523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523" t="s">
        <v>66</v>
      </c>
      <c r="C53" s="523"/>
      <c r="D53" s="523"/>
      <c r="E53" s="523"/>
      <c r="F53" s="523"/>
      <c r="G53" s="523"/>
      <c r="H53" s="523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523" t="s">
        <v>67</v>
      </c>
      <c r="C54" s="523"/>
      <c r="D54" s="523"/>
      <c r="E54" s="523"/>
      <c r="F54" s="523"/>
      <c r="G54" s="523"/>
      <c r="H54" s="523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523" t="s">
        <v>161</v>
      </c>
      <c r="C55" s="523"/>
      <c r="D55" s="523"/>
      <c r="E55" s="523"/>
      <c r="F55" s="523"/>
      <c r="G55" s="523"/>
      <c r="H55" s="523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523" t="s">
        <v>69</v>
      </c>
      <c r="C56" s="523"/>
      <c r="D56" s="523"/>
      <c r="E56" s="523"/>
      <c r="F56" s="523"/>
      <c r="G56" s="523"/>
      <c r="H56" s="523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523" t="s">
        <v>65</v>
      </c>
      <c r="C57" s="523"/>
      <c r="D57" s="523"/>
      <c r="E57" s="523"/>
      <c r="F57" s="523"/>
      <c r="G57" s="523"/>
      <c r="H57" s="523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516" t="s">
        <v>62</v>
      </c>
      <c r="C58" s="516"/>
      <c r="D58" s="516"/>
      <c r="E58" s="516"/>
      <c r="F58" s="516"/>
      <c r="G58" s="516"/>
      <c r="H58" s="516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523" t="s">
        <v>65</v>
      </c>
      <c r="C59" s="523"/>
      <c r="D59" s="523"/>
      <c r="E59" s="523"/>
      <c r="F59" s="523"/>
      <c r="G59" s="523"/>
      <c r="H59" s="523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523" t="s">
        <v>66</v>
      </c>
      <c r="C60" s="523"/>
      <c r="D60" s="523"/>
      <c r="E60" s="523"/>
      <c r="F60" s="523"/>
      <c r="G60" s="523"/>
      <c r="H60" s="523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523" t="s">
        <v>67</v>
      </c>
      <c r="C61" s="523"/>
      <c r="D61" s="523"/>
      <c r="E61" s="523"/>
      <c r="F61" s="523"/>
      <c r="G61" s="523"/>
      <c r="H61" s="523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523" t="s">
        <v>161</v>
      </c>
      <c r="C62" s="523"/>
      <c r="D62" s="523"/>
      <c r="E62" s="523"/>
      <c r="F62" s="523"/>
      <c r="G62" s="523"/>
      <c r="H62" s="523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523" t="s">
        <v>69</v>
      </c>
      <c r="C63" s="523"/>
      <c r="D63" s="523"/>
      <c r="E63" s="523"/>
      <c r="F63" s="523"/>
      <c r="G63" s="523"/>
      <c r="H63" s="523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516" t="s">
        <v>74</v>
      </c>
      <c r="C64" s="516"/>
      <c r="D64" s="516"/>
      <c r="E64" s="516"/>
      <c r="F64" s="516"/>
      <c r="G64" s="516"/>
      <c r="H64" s="516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516" t="s">
        <v>14</v>
      </c>
      <c r="C65" s="516"/>
      <c r="D65" s="516"/>
      <c r="E65" s="516"/>
      <c r="F65" s="516"/>
      <c r="G65" s="516"/>
      <c r="H65" s="516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516" t="s">
        <v>76</v>
      </c>
      <c r="C66" s="516"/>
      <c r="D66" s="516"/>
      <c r="E66" s="516"/>
      <c r="F66" s="516"/>
      <c r="G66" s="516"/>
      <c r="H66" s="516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516" t="s">
        <v>14</v>
      </c>
      <c r="C67" s="516"/>
      <c r="D67" s="516"/>
      <c r="E67" s="516"/>
      <c r="F67" s="516"/>
      <c r="G67" s="516"/>
      <c r="H67" s="516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516" t="s">
        <v>77</v>
      </c>
      <c r="C68" s="516"/>
      <c r="D68" s="516"/>
      <c r="E68" s="516"/>
      <c r="F68" s="516"/>
      <c r="G68" s="516"/>
      <c r="H68" s="516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523" t="s">
        <v>65</v>
      </c>
      <c r="C69" s="523"/>
      <c r="D69" s="523"/>
      <c r="E69" s="523"/>
      <c r="F69" s="523"/>
      <c r="G69" s="523"/>
      <c r="H69" s="523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523" t="s">
        <v>66</v>
      </c>
      <c r="C70" s="523"/>
      <c r="D70" s="523"/>
      <c r="E70" s="523"/>
      <c r="F70" s="523"/>
      <c r="G70" s="523"/>
      <c r="H70" s="523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523" t="s">
        <v>67</v>
      </c>
      <c r="C71" s="523"/>
      <c r="D71" s="523"/>
      <c r="E71" s="523"/>
      <c r="F71" s="523"/>
      <c r="G71" s="523"/>
      <c r="H71" s="523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523" t="s">
        <v>161</v>
      </c>
      <c r="C72" s="523"/>
      <c r="D72" s="523"/>
      <c r="E72" s="523"/>
      <c r="F72" s="523"/>
      <c r="G72" s="523"/>
      <c r="H72" s="523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523" t="s">
        <v>69</v>
      </c>
      <c r="C73" s="523"/>
      <c r="D73" s="523"/>
      <c r="E73" s="523"/>
      <c r="F73" s="523"/>
      <c r="G73" s="523"/>
      <c r="H73" s="523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523" t="s">
        <v>65</v>
      </c>
      <c r="C74" s="523"/>
      <c r="D74" s="523"/>
      <c r="E74" s="523"/>
      <c r="F74" s="523"/>
      <c r="G74" s="523"/>
      <c r="H74" s="523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516" t="s">
        <v>162</v>
      </c>
      <c r="C75" s="516"/>
      <c r="D75" s="516"/>
      <c r="E75" s="516"/>
      <c r="F75" s="516"/>
      <c r="G75" s="516"/>
      <c r="H75" s="516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523" t="s">
        <v>65</v>
      </c>
      <c r="C76" s="523"/>
      <c r="D76" s="523"/>
      <c r="E76" s="523"/>
      <c r="F76" s="523"/>
      <c r="G76" s="523"/>
      <c r="H76" s="523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523" t="s">
        <v>67</v>
      </c>
      <c r="C77" s="523"/>
      <c r="D77" s="523"/>
      <c r="E77" s="523"/>
      <c r="F77" s="523"/>
      <c r="G77" s="523"/>
      <c r="H77" s="523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523" t="s">
        <v>66</v>
      </c>
      <c r="C78" s="523"/>
      <c r="D78" s="523"/>
      <c r="E78" s="523"/>
      <c r="F78" s="523"/>
      <c r="G78" s="523"/>
      <c r="H78" s="523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523" t="s">
        <v>161</v>
      </c>
      <c r="C79" s="523"/>
      <c r="D79" s="523"/>
      <c r="E79" s="523"/>
      <c r="F79" s="523"/>
      <c r="G79" s="523"/>
      <c r="H79" s="523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523" t="s">
        <v>69</v>
      </c>
      <c r="C80" s="523"/>
      <c r="D80" s="523"/>
      <c r="E80" s="523"/>
      <c r="F80" s="523"/>
      <c r="G80" s="523"/>
      <c r="H80" s="523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523" t="s">
        <v>163</v>
      </c>
      <c r="C81" s="523"/>
      <c r="D81" s="523"/>
      <c r="E81" s="523"/>
      <c r="F81" s="523"/>
      <c r="G81" s="523"/>
      <c r="H81" s="523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516" t="s">
        <v>14</v>
      </c>
      <c r="C82" s="516"/>
      <c r="D82" s="516"/>
      <c r="E82" s="516"/>
      <c r="F82" s="516"/>
      <c r="G82" s="516"/>
      <c r="H82" s="516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526" t="s">
        <v>183</v>
      </c>
      <c r="B84" s="526"/>
      <c r="C84" s="526"/>
      <c r="D84" s="526"/>
      <c r="E84" s="526"/>
      <c r="F84" s="526"/>
      <c r="G84" s="526"/>
      <c r="H84" s="526"/>
      <c r="I84" s="526"/>
      <c r="J84" s="526"/>
      <c r="K84" s="526"/>
      <c r="L84" s="526"/>
      <c r="M84" s="526"/>
      <c r="N84" s="526"/>
    </row>
    <row r="85" spans="1:14" ht="45" customHeight="1" x14ac:dyDescent="0.25">
      <c r="A85" s="526" t="s">
        <v>184</v>
      </c>
      <c r="B85" s="526"/>
      <c r="C85" s="526"/>
      <c r="D85" s="526"/>
      <c r="E85" s="526"/>
      <c r="F85" s="526"/>
      <c r="G85" s="526"/>
      <c r="H85" s="526"/>
      <c r="I85" s="526"/>
      <c r="J85" s="526"/>
      <c r="K85" s="526"/>
      <c r="L85" s="526"/>
      <c r="M85" s="526"/>
      <c r="N85" s="526"/>
    </row>
    <row r="86" spans="1:14" ht="45" customHeight="1" x14ac:dyDescent="0.25">
      <c r="A86" s="526" t="s">
        <v>185</v>
      </c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</row>
    <row r="87" spans="1:14" ht="18.75" x14ac:dyDescent="0.25">
      <c r="A87" s="29"/>
    </row>
    <row r="88" spans="1:14" ht="52.5" customHeight="1" x14ac:dyDescent="0.3">
      <c r="A88" s="527" t="s">
        <v>19</v>
      </c>
      <c r="B88" s="527"/>
      <c r="C88" s="527"/>
      <c r="D88" s="527"/>
      <c r="E88" s="527"/>
      <c r="F88" s="527"/>
      <c r="G88" s="527"/>
      <c r="H88" s="527"/>
      <c r="I88" s="527"/>
      <c r="K88" s="528" t="s">
        <v>20</v>
      </c>
      <c r="L88" s="528"/>
      <c r="N88" s="34" t="s">
        <v>21</v>
      </c>
    </row>
    <row r="89" spans="1:14" ht="18.75" x14ac:dyDescent="0.2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69" t="s">
        <v>3</v>
      </c>
      <c r="B10" s="369"/>
      <c r="C10" s="369"/>
      <c r="D10" s="369"/>
      <c r="E10" s="369"/>
      <c r="F10" s="369"/>
    </row>
    <row r="11" spans="1:6" x14ac:dyDescent="0.3">
      <c r="A11" s="369" t="s">
        <v>194</v>
      </c>
      <c r="B11" s="369"/>
      <c r="C11" s="369"/>
      <c r="D11" s="369"/>
      <c r="E11" s="369"/>
      <c r="F11" s="369"/>
    </row>
    <row r="12" spans="1:6" x14ac:dyDescent="0.3">
      <c r="A12" s="369" t="s">
        <v>193</v>
      </c>
      <c r="B12" s="369"/>
      <c r="C12" s="369"/>
      <c r="D12" s="369"/>
      <c r="E12" s="369"/>
      <c r="F12" s="369"/>
    </row>
    <row r="13" spans="1:6" x14ac:dyDescent="0.3">
      <c r="A13" s="3"/>
    </row>
    <row r="14" spans="1:6" ht="66.75" customHeight="1" x14ac:dyDescent="0.3">
      <c r="A14" s="370" t="s">
        <v>55</v>
      </c>
      <c r="B14" s="370" t="s">
        <v>186</v>
      </c>
      <c r="C14" s="371" t="s">
        <v>195</v>
      </c>
      <c r="D14" s="370" t="s">
        <v>187</v>
      </c>
      <c r="E14" s="370" t="s">
        <v>123</v>
      </c>
      <c r="F14" s="370"/>
    </row>
    <row r="15" spans="1:6" x14ac:dyDescent="0.3">
      <c r="A15" s="370"/>
      <c r="B15" s="370"/>
      <c r="C15" s="371"/>
      <c r="D15" s="370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68"/>
      <c r="B17" s="368" t="s">
        <v>190</v>
      </c>
      <c r="C17" s="368" t="s">
        <v>188</v>
      </c>
      <c r="D17" s="6" t="s">
        <v>13</v>
      </c>
      <c r="E17" s="6"/>
      <c r="F17" s="6"/>
    </row>
    <row r="18" spans="1:6" x14ac:dyDescent="0.3">
      <c r="A18" s="368"/>
      <c r="B18" s="368"/>
      <c r="C18" s="368"/>
      <c r="D18" s="6" t="s">
        <v>14</v>
      </c>
      <c r="E18" s="6"/>
      <c r="F18" s="6"/>
    </row>
    <row r="19" spans="1:6" ht="31.5" x14ac:dyDescent="0.3">
      <c r="A19" s="368"/>
      <c r="B19" s="368"/>
      <c r="C19" s="368"/>
      <c r="D19" s="6" t="s">
        <v>15</v>
      </c>
      <c r="E19" s="6"/>
      <c r="F19" s="6"/>
    </row>
    <row r="20" spans="1:6" ht="31.5" x14ac:dyDescent="0.3">
      <c r="A20" s="368"/>
      <c r="B20" s="368"/>
      <c r="C20" s="368" t="s">
        <v>188</v>
      </c>
      <c r="D20" s="6" t="s">
        <v>13</v>
      </c>
      <c r="E20" s="6"/>
      <c r="F20" s="6"/>
    </row>
    <row r="21" spans="1:6" x14ac:dyDescent="0.3">
      <c r="A21" s="368"/>
      <c r="B21" s="368"/>
      <c r="C21" s="368"/>
      <c r="D21" s="6" t="s">
        <v>14</v>
      </c>
      <c r="E21" s="6"/>
      <c r="F21" s="6"/>
    </row>
    <row r="22" spans="1:6" ht="31.5" x14ac:dyDescent="0.3">
      <c r="A22" s="368"/>
      <c r="B22" s="368"/>
      <c r="C22" s="368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68"/>
      <c r="B24" s="368" t="s">
        <v>191</v>
      </c>
      <c r="C24" s="368" t="s">
        <v>188</v>
      </c>
      <c r="D24" s="6" t="s">
        <v>13</v>
      </c>
      <c r="E24" s="6"/>
      <c r="F24" s="6"/>
    </row>
    <row r="25" spans="1:6" x14ac:dyDescent="0.3">
      <c r="A25" s="368"/>
      <c r="B25" s="368"/>
      <c r="C25" s="368"/>
      <c r="D25" s="6" t="s">
        <v>14</v>
      </c>
      <c r="E25" s="6"/>
      <c r="F25" s="6"/>
    </row>
    <row r="26" spans="1:6" ht="31.5" x14ac:dyDescent="0.3">
      <c r="A26" s="368"/>
      <c r="B26" s="368"/>
      <c r="C26" s="368"/>
      <c r="D26" s="6" t="s">
        <v>15</v>
      </c>
      <c r="E26" s="6"/>
      <c r="F26" s="6"/>
    </row>
    <row r="27" spans="1:6" ht="31.5" x14ac:dyDescent="0.3">
      <c r="A27" s="368"/>
      <c r="B27" s="368"/>
      <c r="C27" s="368" t="s">
        <v>188</v>
      </c>
      <c r="D27" s="6" t="s">
        <v>13</v>
      </c>
      <c r="E27" s="6"/>
      <c r="F27" s="6"/>
    </row>
    <row r="28" spans="1:6" x14ac:dyDescent="0.3">
      <c r="A28" s="368"/>
      <c r="B28" s="368"/>
      <c r="C28" s="368"/>
      <c r="D28" s="6" t="s">
        <v>14</v>
      </c>
      <c r="E28" s="6"/>
      <c r="F28" s="6"/>
    </row>
    <row r="29" spans="1:6" ht="31.5" x14ac:dyDescent="0.3">
      <c r="A29" s="368"/>
      <c r="B29" s="368"/>
      <c r="C29" s="368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29" t="s">
        <v>196</v>
      </c>
      <c r="B33" s="529"/>
      <c r="C33" s="529"/>
      <c r="D33" s="529"/>
      <c r="E33" s="529"/>
      <c r="F33" s="529"/>
    </row>
    <row r="34" spans="1:12" x14ac:dyDescent="0.3">
      <c r="A34" s="3"/>
    </row>
    <row r="35" spans="1:12" s="1" customFormat="1" ht="52.5" customHeight="1" x14ac:dyDescent="0.3">
      <c r="A35" s="530" t="s">
        <v>19</v>
      </c>
      <c r="B35" s="530"/>
      <c r="C35" s="530"/>
      <c r="D35" s="530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52"/>
  <sheetViews>
    <sheetView zoomScale="75" zoomScaleNormal="75" workbookViewId="0">
      <selection activeCell="L15" sqref="L15"/>
    </sheetView>
  </sheetViews>
  <sheetFormatPr defaultRowHeight="15.75" outlineLevelCol="1" x14ac:dyDescent="0.25"/>
  <cols>
    <col min="1" max="1" width="10.875" style="212" bestFit="1" customWidth="1"/>
    <col min="2" max="2" width="25.125" style="212" customWidth="1"/>
    <col min="3" max="3" width="11.5" style="212" customWidth="1"/>
    <col min="4" max="4" width="14.875" style="212" customWidth="1"/>
    <col min="5" max="5" width="12.875" style="212" hidden="1" customWidth="1" outlineLevel="1"/>
    <col min="6" max="6" width="12" style="212" hidden="1" customWidth="1" outlineLevel="1"/>
    <col min="7" max="7" width="13.25" style="212" customWidth="1" collapsed="1"/>
    <col min="8" max="8" width="13.25" style="212" customWidth="1"/>
    <col min="9" max="12" width="13.375" style="212" customWidth="1"/>
    <col min="13" max="260" width="9" style="1"/>
    <col min="261" max="261" width="10.875" style="1" bestFit="1" customWidth="1"/>
    <col min="262" max="262" width="25.125" style="1" customWidth="1"/>
    <col min="263" max="263" width="11.5" style="1" customWidth="1"/>
    <col min="264" max="264" width="14.875" style="1" customWidth="1"/>
    <col min="265" max="265" width="12.875" style="1" customWidth="1"/>
    <col min="266" max="266" width="12" style="1" customWidth="1"/>
    <col min="267" max="267" width="13.25" style="1" customWidth="1"/>
    <col min="268" max="268" width="13.375" style="1" customWidth="1"/>
    <col min="269" max="516" width="9" style="1"/>
    <col min="517" max="517" width="10.875" style="1" bestFit="1" customWidth="1"/>
    <col min="518" max="518" width="25.125" style="1" customWidth="1"/>
    <col min="519" max="519" width="11.5" style="1" customWidth="1"/>
    <col min="520" max="520" width="14.875" style="1" customWidth="1"/>
    <col min="521" max="521" width="12.875" style="1" customWidth="1"/>
    <col min="522" max="522" width="12" style="1" customWidth="1"/>
    <col min="523" max="523" width="13.25" style="1" customWidth="1"/>
    <col min="524" max="524" width="13.375" style="1" customWidth="1"/>
    <col min="525" max="772" width="9" style="1"/>
    <col min="773" max="773" width="10.875" style="1" bestFit="1" customWidth="1"/>
    <col min="774" max="774" width="25.125" style="1" customWidth="1"/>
    <col min="775" max="775" width="11.5" style="1" customWidth="1"/>
    <col min="776" max="776" width="14.875" style="1" customWidth="1"/>
    <col min="777" max="777" width="12.875" style="1" customWidth="1"/>
    <col min="778" max="778" width="12" style="1" customWidth="1"/>
    <col min="779" max="779" width="13.25" style="1" customWidth="1"/>
    <col min="780" max="780" width="13.375" style="1" customWidth="1"/>
    <col min="781" max="1028" width="9" style="1"/>
    <col min="1029" max="1029" width="10.875" style="1" bestFit="1" customWidth="1"/>
    <col min="1030" max="1030" width="25.125" style="1" customWidth="1"/>
    <col min="1031" max="1031" width="11.5" style="1" customWidth="1"/>
    <col min="1032" max="1032" width="14.875" style="1" customWidth="1"/>
    <col min="1033" max="1033" width="12.875" style="1" customWidth="1"/>
    <col min="1034" max="1034" width="12" style="1" customWidth="1"/>
    <col min="1035" max="1035" width="13.25" style="1" customWidth="1"/>
    <col min="1036" max="1036" width="13.375" style="1" customWidth="1"/>
    <col min="1037" max="1284" width="9" style="1"/>
    <col min="1285" max="1285" width="10.875" style="1" bestFit="1" customWidth="1"/>
    <col min="1286" max="1286" width="25.125" style="1" customWidth="1"/>
    <col min="1287" max="1287" width="11.5" style="1" customWidth="1"/>
    <col min="1288" max="1288" width="14.875" style="1" customWidth="1"/>
    <col min="1289" max="1289" width="12.875" style="1" customWidth="1"/>
    <col min="1290" max="1290" width="12" style="1" customWidth="1"/>
    <col min="1291" max="1291" width="13.25" style="1" customWidth="1"/>
    <col min="1292" max="1292" width="13.375" style="1" customWidth="1"/>
    <col min="1293" max="1540" width="9" style="1"/>
    <col min="1541" max="1541" width="10.875" style="1" bestFit="1" customWidth="1"/>
    <col min="1542" max="1542" width="25.125" style="1" customWidth="1"/>
    <col min="1543" max="1543" width="11.5" style="1" customWidth="1"/>
    <col min="1544" max="1544" width="14.875" style="1" customWidth="1"/>
    <col min="1545" max="1545" width="12.875" style="1" customWidth="1"/>
    <col min="1546" max="1546" width="12" style="1" customWidth="1"/>
    <col min="1547" max="1547" width="13.25" style="1" customWidth="1"/>
    <col min="1548" max="1548" width="13.375" style="1" customWidth="1"/>
    <col min="1549" max="1796" width="9" style="1"/>
    <col min="1797" max="1797" width="10.875" style="1" bestFit="1" customWidth="1"/>
    <col min="1798" max="1798" width="25.125" style="1" customWidth="1"/>
    <col min="1799" max="1799" width="11.5" style="1" customWidth="1"/>
    <col min="1800" max="1800" width="14.875" style="1" customWidth="1"/>
    <col min="1801" max="1801" width="12.875" style="1" customWidth="1"/>
    <col min="1802" max="1802" width="12" style="1" customWidth="1"/>
    <col min="1803" max="1803" width="13.25" style="1" customWidth="1"/>
    <col min="1804" max="1804" width="13.375" style="1" customWidth="1"/>
    <col min="1805" max="2052" width="9" style="1"/>
    <col min="2053" max="2053" width="10.875" style="1" bestFit="1" customWidth="1"/>
    <col min="2054" max="2054" width="25.125" style="1" customWidth="1"/>
    <col min="2055" max="2055" width="11.5" style="1" customWidth="1"/>
    <col min="2056" max="2056" width="14.875" style="1" customWidth="1"/>
    <col min="2057" max="2057" width="12.875" style="1" customWidth="1"/>
    <col min="2058" max="2058" width="12" style="1" customWidth="1"/>
    <col min="2059" max="2059" width="13.25" style="1" customWidth="1"/>
    <col min="2060" max="2060" width="13.375" style="1" customWidth="1"/>
    <col min="2061" max="2308" width="9" style="1"/>
    <col min="2309" max="2309" width="10.875" style="1" bestFit="1" customWidth="1"/>
    <col min="2310" max="2310" width="25.125" style="1" customWidth="1"/>
    <col min="2311" max="2311" width="11.5" style="1" customWidth="1"/>
    <col min="2312" max="2312" width="14.875" style="1" customWidth="1"/>
    <col min="2313" max="2313" width="12.875" style="1" customWidth="1"/>
    <col min="2314" max="2314" width="12" style="1" customWidth="1"/>
    <col min="2315" max="2315" width="13.25" style="1" customWidth="1"/>
    <col min="2316" max="2316" width="13.375" style="1" customWidth="1"/>
    <col min="2317" max="2564" width="9" style="1"/>
    <col min="2565" max="2565" width="10.875" style="1" bestFit="1" customWidth="1"/>
    <col min="2566" max="2566" width="25.125" style="1" customWidth="1"/>
    <col min="2567" max="2567" width="11.5" style="1" customWidth="1"/>
    <col min="2568" max="2568" width="14.875" style="1" customWidth="1"/>
    <col min="2569" max="2569" width="12.875" style="1" customWidth="1"/>
    <col min="2570" max="2570" width="12" style="1" customWidth="1"/>
    <col min="2571" max="2571" width="13.25" style="1" customWidth="1"/>
    <col min="2572" max="2572" width="13.375" style="1" customWidth="1"/>
    <col min="2573" max="2820" width="9" style="1"/>
    <col min="2821" max="2821" width="10.875" style="1" bestFit="1" customWidth="1"/>
    <col min="2822" max="2822" width="25.125" style="1" customWidth="1"/>
    <col min="2823" max="2823" width="11.5" style="1" customWidth="1"/>
    <col min="2824" max="2824" width="14.875" style="1" customWidth="1"/>
    <col min="2825" max="2825" width="12.875" style="1" customWidth="1"/>
    <col min="2826" max="2826" width="12" style="1" customWidth="1"/>
    <col min="2827" max="2827" width="13.25" style="1" customWidth="1"/>
    <col min="2828" max="2828" width="13.375" style="1" customWidth="1"/>
    <col min="2829" max="3076" width="9" style="1"/>
    <col min="3077" max="3077" width="10.875" style="1" bestFit="1" customWidth="1"/>
    <col min="3078" max="3078" width="25.125" style="1" customWidth="1"/>
    <col min="3079" max="3079" width="11.5" style="1" customWidth="1"/>
    <col min="3080" max="3080" width="14.875" style="1" customWidth="1"/>
    <col min="3081" max="3081" width="12.875" style="1" customWidth="1"/>
    <col min="3082" max="3082" width="12" style="1" customWidth="1"/>
    <col min="3083" max="3083" width="13.25" style="1" customWidth="1"/>
    <col min="3084" max="3084" width="13.375" style="1" customWidth="1"/>
    <col min="3085" max="3332" width="9" style="1"/>
    <col min="3333" max="3333" width="10.875" style="1" bestFit="1" customWidth="1"/>
    <col min="3334" max="3334" width="25.125" style="1" customWidth="1"/>
    <col min="3335" max="3335" width="11.5" style="1" customWidth="1"/>
    <col min="3336" max="3336" width="14.875" style="1" customWidth="1"/>
    <col min="3337" max="3337" width="12.875" style="1" customWidth="1"/>
    <col min="3338" max="3338" width="12" style="1" customWidth="1"/>
    <col min="3339" max="3339" width="13.25" style="1" customWidth="1"/>
    <col min="3340" max="3340" width="13.375" style="1" customWidth="1"/>
    <col min="3341" max="3588" width="9" style="1"/>
    <col min="3589" max="3589" width="10.875" style="1" bestFit="1" customWidth="1"/>
    <col min="3590" max="3590" width="25.125" style="1" customWidth="1"/>
    <col min="3591" max="3591" width="11.5" style="1" customWidth="1"/>
    <col min="3592" max="3592" width="14.875" style="1" customWidth="1"/>
    <col min="3593" max="3593" width="12.875" style="1" customWidth="1"/>
    <col min="3594" max="3594" width="12" style="1" customWidth="1"/>
    <col min="3595" max="3595" width="13.25" style="1" customWidth="1"/>
    <col min="3596" max="3596" width="13.375" style="1" customWidth="1"/>
    <col min="3597" max="3844" width="9" style="1"/>
    <col min="3845" max="3845" width="10.875" style="1" bestFit="1" customWidth="1"/>
    <col min="3846" max="3846" width="25.125" style="1" customWidth="1"/>
    <col min="3847" max="3847" width="11.5" style="1" customWidth="1"/>
    <col min="3848" max="3848" width="14.875" style="1" customWidth="1"/>
    <col min="3849" max="3849" width="12.875" style="1" customWidth="1"/>
    <col min="3850" max="3850" width="12" style="1" customWidth="1"/>
    <col min="3851" max="3851" width="13.25" style="1" customWidth="1"/>
    <col min="3852" max="3852" width="13.375" style="1" customWidth="1"/>
    <col min="3853" max="4100" width="9" style="1"/>
    <col min="4101" max="4101" width="10.875" style="1" bestFit="1" customWidth="1"/>
    <col min="4102" max="4102" width="25.125" style="1" customWidth="1"/>
    <col min="4103" max="4103" width="11.5" style="1" customWidth="1"/>
    <col min="4104" max="4104" width="14.875" style="1" customWidth="1"/>
    <col min="4105" max="4105" width="12.875" style="1" customWidth="1"/>
    <col min="4106" max="4106" width="12" style="1" customWidth="1"/>
    <col min="4107" max="4107" width="13.25" style="1" customWidth="1"/>
    <col min="4108" max="4108" width="13.375" style="1" customWidth="1"/>
    <col min="4109" max="4356" width="9" style="1"/>
    <col min="4357" max="4357" width="10.875" style="1" bestFit="1" customWidth="1"/>
    <col min="4358" max="4358" width="25.125" style="1" customWidth="1"/>
    <col min="4359" max="4359" width="11.5" style="1" customWidth="1"/>
    <col min="4360" max="4360" width="14.875" style="1" customWidth="1"/>
    <col min="4361" max="4361" width="12.875" style="1" customWidth="1"/>
    <col min="4362" max="4362" width="12" style="1" customWidth="1"/>
    <col min="4363" max="4363" width="13.25" style="1" customWidth="1"/>
    <col min="4364" max="4364" width="13.375" style="1" customWidth="1"/>
    <col min="4365" max="4612" width="9" style="1"/>
    <col min="4613" max="4613" width="10.875" style="1" bestFit="1" customWidth="1"/>
    <col min="4614" max="4614" width="25.125" style="1" customWidth="1"/>
    <col min="4615" max="4615" width="11.5" style="1" customWidth="1"/>
    <col min="4616" max="4616" width="14.875" style="1" customWidth="1"/>
    <col min="4617" max="4617" width="12.875" style="1" customWidth="1"/>
    <col min="4618" max="4618" width="12" style="1" customWidth="1"/>
    <col min="4619" max="4619" width="13.25" style="1" customWidth="1"/>
    <col min="4620" max="4620" width="13.375" style="1" customWidth="1"/>
    <col min="4621" max="4868" width="9" style="1"/>
    <col min="4869" max="4869" width="10.875" style="1" bestFit="1" customWidth="1"/>
    <col min="4870" max="4870" width="25.125" style="1" customWidth="1"/>
    <col min="4871" max="4871" width="11.5" style="1" customWidth="1"/>
    <col min="4872" max="4872" width="14.875" style="1" customWidth="1"/>
    <col min="4873" max="4873" width="12.875" style="1" customWidth="1"/>
    <col min="4874" max="4874" width="12" style="1" customWidth="1"/>
    <col min="4875" max="4875" width="13.25" style="1" customWidth="1"/>
    <col min="4876" max="4876" width="13.375" style="1" customWidth="1"/>
    <col min="4877" max="5124" width="9" style="1"/>
    <col min="5125" max="5125" width="10.875" style="1" bestFit="1" customWidth="1"/>
    <col min="5126" max="5126" width="25.125" style="1" customWidth="1"/>
    <col min="5127" max="5127" width="11.5" style="1" customWidth="1"/>
    <col min="5128" max="5128" width="14.875" style="1" customWidth="1"/>
    <col min="5129" max="5129" width="12.875" style="1" customWidth="1"/>
    <col min="5130" max="5130" width="12" style="1" customWidth="1"/>
    <col min="5131" max="5131" width="13.25" style="1" customWidth="1"/>
    <col min="5132" max="5132" width="13.375" style="1" customWidth="1"/>
    <col min="5133" max="5380" width="9" style="1"/>
    <col min="5381" max="5381" width="10.875" style="1" bestFit="1" customWidth="1"/>
    <col min="5382" max="5382" width="25.125" style="1" customWidth="1"/>
    <col min="5383" max="5383" width="11.5" style="1" customWidth="1"/>
    <col min="5384" max="5384" width="14.875" style="1" customWidth="1"/>
    <col min="5385" max="5385" width="12.875" style="1" customWidth="1"/>
    <col min="5386" max="5386" width="12" style="1" customWidth="1"/>
    <col min="5387" max="5387" width="13.25" style="1" customWidth="1"/>
    <col min="5388" max="5388" width="13.375" style="1" customWidth="1"/>
    <col min="5389" max="5636" width="9" style="1"/>
    <col min="5637" max="5637" width="10.875" style="1" bestFit="1" customWidth="1"/>
    <col min="5638" max="5638" width="25.125" style="1" customWidth="1"/>
    <col min="5639" max="5639" width="11.5" style="1" customWidth="1"/>
    <col min="5640" max="5640" width="14.875" style="1" customWidth="1"/>
    <col min="5641" max="5641" width="12.875" style="1" customWidth="1"/>
    <col min="5642" max="5642" width="12" style="1" customWidth="1"/>
    <col min="5643" max="5643" width="13.25" style="1" customWidth="1"/>
    <col min="5644" max="5644" width="13.375" style="1" customWidth="1"/>
    <col min="5645" max="5892" width="9" style="1"/>
    <col min="5893" max="5893" width="10.875" style="1" bestFit="1" customWidth="1"/>
    <col min="5894" max="5894" width="25.125" style="1" customWidth="1"/>
    <col min="5895" max="5895" width="11.5" style="1" customWidth="1"/>
    <col min="5896" max="5896" width="14.875" style="1" customWidth="1"/>
    <col min="5897" max="5897" width="12.875" style="1" customWidth="1"/>
    <col min="5898" max="5898" width="12" style="1" customWidth="1"/>
    <col min="5899" max="5899" width="13.25" style="1" customWidth="1"/>
    <col min="5900" max="5900" width="13.375" style="1" customWidth="1"/>
    <col min="5901" max="6148" width="9" style="1"/>
    <col min="6149" max="6149" width="10.875" style="1" bestFit="1" customWidth="1"/>
    <col min="6150" max="6150" width="25.125" style="1" customWidth="1"/>
    <col min="6151" max="6151" width="11.5" style="1" customWidth="1"/>
    <col min="6152" max="6152" width="14.875" style="1" customWidth="1"/>
    <col min="6153" max="6153" width="12.875" style="1" customWidth="1"/>
    <col min="6154" max="6154" width="12" style="1" customWidth="1"/>
    <col min="6155" max="6155" width="13.25" style="1" customWidth="1"/>
    <col min="6156" max="6156" width="13.375" style="1" customWidth="1"/>
    <col min="6157" max="6404" width="9" style="1"/>
    <col min="6405" max="6405" width="10.875" style="1" bestFit="1" customWidth="1"/>
    <col min="6406" max="6406" width="25.125" style="1" customWidth="1"/>
    <col min="6407" max="6407" width="11.5" style="1" customWidth="1"/>
    <col min="6408" max="6408" width="14.875" style="1" customWidth="1"/>
    <col min="6409" max="6409" width="12.875" style="1" customWidth="1"/>
    <col min="6410" max="6410" width="12" style="1" customWidth="1"/>
    <col min="6411" max="6411" width="13.25" style="1" customWidth="1"/>
    <col min="6412" max="6412" width="13.375" style="1" customWidth="1"/>
    <col min="6413" max="6660" width="9" style="1"/>
    <col min="6661" max="6661" width="10.875" style="1" bestFit="1" customWidth="1"/>
    <col min="6662" max="6662" width="25.125" style="1" customWidth="1"/>
    <col min="6663" max="6663" width="11.5" style="1" customWidth="1"/>
    <col min="6664" max="6664" width="14.875" style="1" customWidth="1"/>
    <col min="6665" max="6665" width="12.875" style="1" customWidth="1"/>
    <col min="6666" max="6666" width="12" style="1" customWidth="1"/>
    <col min="6667" max="6667" width="13.25" style="1" customWidth="1"/>
    <col min="6668" max="6668" width="13.375" style="1" customWidth="1"/>
    <col min="6669" max="6916" width="9" style="1"/>
    <col min="6917" max="6917" width="10.875" style="1" bestFit="1" customWidth="1"/>
    <col min="6918" max="6918" width="25.125" style="1" customWidth="1"/>
    <col min="6919" max="6919" width="11.5" style="1" customWidth="1"/>
    <col min="6920" max="6920" width="14.875" style="1" customWidth="1"/>
    <col min="6921" max="6921" width="12.875" style="1" customWidth="1"/>
    <col min="6922" max="6922" width="12" style="1" customWidth="1"/>
    <col min="6923" max="6923" width="13.25" style="1" customWidth="1"/>
    <col min="6924" max="6924" width="13.375" style="1" customWidth="1"/>
    <col min="6925" max="7172" width="9" style="1"/>
    <col min="7173" max="7173" width="10.875" style="1" bestFit="1" customWidth="1"/>
    <col min="7174" max="7174" width="25.125" style="1" customWidth="1"/>
    <col min="7175" max="7175" width="11.5" style="1" customWidth="1"/>
    <col min="7176" max="7176" width="14.875" style="1" customWidth="1"/>
    <col min="7177" max="7177" width="12.875" style="1" customWidth="1"/>
    <col min="7178" max="7178" width="12" style="1" customWidth="1"/>
    <col min="7179" max="7179" width="13.25" style="1" customWidth="1"/>
    <col min="7180" max="7180" width="13.375" style="1" customWidth="1"/>
    <col min="7181" max="7428" width="9" style="1"/>
    <col min="7429" max="7429" width="10.875" style="1" bestFit="1" customWidth="1"/>
    <col min="7430" max="7430" width="25.125" style="1" customWidth="1"/>
    <col min="7431" max="7431" width="11.5" style="1" customWidth="1"/>
    <col min="7432" max="7432" width="14.875" style="1" customWidth="1"/>
    <col min="7433" max="7433" width="12.875" style="1" customWidth="1"/>
    <col min="7434" max="7434" width="12" style="1" customWidth="1"/>
    <col min="7435" max="7435" width="13.25" style="1" customWidth="1"/>
    <col min="7436" max="7436" width="13.375" style="1" customWidth="1"/>
    <col min="7437" max="7684" width="9" style="1"/>
    <col min="7685" max="7685" width="10.875" style="1" bestFit="1" customWidth="1"/>
    <col min="7686" max="7686" width="25.125" style="1" customWidth="1"/>
    <col min="7687" max="7687" width="11.5" style="1" customWidth="1"/>
    <col min="7688" max="7688" width="14.875" style="1" customWidth="1"/>
    <col min="7689" max="7689" width="12.875" style="1" customWidth="1"/>
    <col min="7690" max="7690" width="12" style="1" customWidth="1"/>
    <col min="7691" max="7691" width="13.25" style="1" customWidth="1"/>
    <col min="7692" max="7692" width="13.375" style="1" customWidth="1"/>
    <col min="7693" max="7940" width="9" style="1"/>
    <col min="7941" max="7941" width="10.875" style="1" bestFit="1" customWidth="1"/>
    <col min="7942" max="7942" width="25.125" style="1" customWidth="1"/>
    <col min="7943" max="7943" width="11.5" style="1" customWidth="1"/>
    <col min="7944" max="7944" width="14.875" style="1" customWidth="1"/>
    <col min="7945" max="7945" width="12.875" style="1" customWidth="1"/>
    <col min="7946" max="7946" width="12" style="1" customWidth="1"/>
    <col min="7947" max="7947" width="13.25" style="1" customWidth="1"/>
    <col min="7948" max="7948" width="13.375" style="1" customWidth="1"/>
    <col min="7949" max="8196" width="9" style="1"/>
    <col min="8197" max="8197" width="10.875" style="1" bestFit="1" customWidth="1"/>
    <col min="8198" max="8198" width="25.125" style="1" customWidth="1"/>
    <col min="8199" max="8199" width="11.5" style="1" customWidth="1"/>
    <col min="8200" max="8200" width="14.875" style="1" customWidth="1"/>
    <col min="8201" max="8201" width="12.875" style="1" customWidth="1"/>
    <col min="8202" max="8202" width="12" style="1" customWidth="1"/>
    <col min="8203" max="8203" width="13.25" style="1" customWidth="1"/>
    <col min="8204" max="8204" width="13.375" style="1" customWidth="1"/>
    <col min="8205" max="8452" width="9" style="1"/>
    <col min="8453" max="8453" width="10.875" style="1" bestFit="1" customWidth="1"/>
    <col min="8454" max="8454" width="25.125" style="1" customWidth="1"/>
    <col min="8455" max="8455" width="11.5" style="1" customWidth="1"/>
    <col min="8456" max="8456" width="14.875" style="1" customWidth="1"/>
    <col min="8457" max="8457" width="12.875" style="1" customWidth="1"/>
    <col min="8458" max="8458" width="12" style="1" customWidth="1"/>
    <col min="8459" max="8459" width="13.25" style="1" customWidth="1"/>
    <col min="8460" max="8460" width="13.375" style="1" customWidth="1"/>
    <col min="8461" max="8708" width="9" style="1"/>
    <col min="8709" max="8709" width="10.875" style="1" bestFit="1" customWidth="1"/>
    <col min="8710" max="8710" width="25.125" style="1" customWidth="1"/>
    <col min="8711" max="8711" width="11.5" style="1" customWidth="1"/>
    <col min="8712" max="8712" width="14.875" style="1" customWidth="1"/>
    <col min="8713" max="8713" width="12.875" style="1" customWidth="1"/>
    <col min="8714" max="8714" width="12" style="1" customWidth="1"/>
    <col min="8715" max="8715" width="13.25" style="1" customWidth="1"/>
    <col min="8716" max="8716" width="13.375" style="1" customWidth="1"/>
    <col min="8717" max="8964" width="9" style="1"/>
    <col min="8965" max="8965" width="10.875" style="1" bestFit="1" customWidth="1"/>
    <col min="8966" max="8966" width="25.125" style="1" customWidth="1"/>
    <col min="8967" max="8967" width="11.5" style="1" customWidth="1"/>
    <col min="8968" max="8968" width="14.875" style="1" customWidth="1"/>
    <col min="8969" max="8969" width="12.875" style="1" customWidth="1"/>
    <col min="8970" max="8970" width="12" style="1" customWidth="1"/>
    <col min="8971" max="8971" width="13.25" style="1" customWidth="1"/>
    <col min="8972" max="8972" width="13.375" style="1" customWidth="1"/>
    <col min="8973" max="9220" width="9" style="1"/>
    <col min="9221" max="9221" width="10.875" style="1" bestFit="1" customWidth="1"/>
    <col min="9222" max="9222" width="25.125" style="1" customWidth="1"/>
    <col min="9223" max="9223" width="11.5" style="1" customWidth="1"/>
    <col min="9224" max="9224" width="14.875" style="1" customWidth="1"/>
    <col min="9225" max="9225" width="12.875" style="1" customWidth="1"/>
    <col min="9226" max="9226" width="12" style="1" customWidth="1"/>
    <col min="9227" max="9227" width="13.25" style="1" customWidth="1"/>
    <col min="9228" max="9228" width="13.375" style="1" customWidth="1"/>
    <col min="9229" max="9476" width="9" style="1"/>
    <col min="9477" max="9477" width="10.875" style="1" bestFit="1" customWidth="1"/>
    <col min="9478" max="9478" width="25.125" style="1" customWidth="1"/>
    <col min="9479" max="9479" width="11.5" style="1" customWidth="1"/>
    <col min="9480" max="9480" width="14.875" style="1" customWidth="1"/>
    <col min="9481" max="9481" width="12.875" style="1" customWidth="1"/>
    <col min="9482" max="9482" width="12" style="1" customWidth="1"/>
    <col min="9483" max="9483" width="13.25" style="1" customWidth="1"/>
    <col min="9484" max="9484" width="13.375" style="1" customWidth="1"/>
    <col min="9485" max="9732" width="9" style="1"/>
    <col min="9733" max="9733" width="10.875" style="1" bestFit="1" customWidth="1"/>
    <col min="9734" max="9734" width="25.125" style="1" customWidth="1"/>
    <col min="9735" max="9735" width="11.5" style="1" customWidth="1"/>
    <col min="9736" max="9736" width="14.875" style="1" customWidth="1"/>
    <col min="9737" max="9737" width="12.875" style="1" customWidth="1"/>
    <col min="9738" max="9738" width="12" style="1" customWidth="1"/>
    <col min="9739" max="9739" width="13.25" style="1" customWidth="1"/>
    <col min="9740" max="9740" width="13.375" style="1" customWidth="1"/>
    <col min="9741" max="9988" width="9" style="1"/>
    <col min="9989" max="9989" width="10.875" style="1" bestFit="1" customWidth="1"/>
    <col min="9990" max="9990" width="25.125" style="1" customWidth="1"/>
    <col min="9991" max="9991" width="11.5" style="1" customWidth="1"/>
    <col min="9992" max="9992" width="14.875" style="1" customWidth="1"/>
    <col min="9993" max="9993" width="12.875" style="1" customWidth="1"/>
    <col min="9994" max="9994" width="12" style="1" customWidth="1"/>
    <col min="9995" max="9995" width="13.25" style="1" customWidth="1"/>
    <col min="9996" max="9996" width="13.375" style="1" customWidth="1"/>
    <col min="9997" max="10244" width="9" style="1"/>
    <col min="10245" max="10245" width="10.875" style="1" bestFit="1" customWidth="1"/>
    <col min="10246" max="10246" width="25.12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0" width="12" style="1" customWidth="1"/>
    <col min="10251" max="10251" width="13.25" style="1" customWidth="1"/>
    <col min="10252" max="10252" width="13.375" style="1" customWidth="1"/>
    <col min="10253" max="10500" width="9" style="1"/>
    <col min="10501" max="10501" width="10.875" style="1" bestFit="1" customWidth="1"/>
    <col min="10502" max="10502" width="25.12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6" width="12" style="1" customWidth="1"/>
    <col min="10507" max="10507" width="13.25" style="1" customWidth="1"/>
    <col min="10508" max="10508" width="13.375" style="1" customWidth="1"/>
    <col min="10509" max="10756" width="9" style="1"/>
    <col min="10757" max="10757" width="10.875" style="1" bestFit="1" customWidth="1"/>
    <col min="10758" max="10758" width="25.12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2" width="12" style="1" customWidth="1"/>
    <col min="10763" max="10763" width="13.25" style="1" customWidth="1"/>
    <col min="10764" max="10764" width="13.375" style="1" customWidth="1"/>
    <col min="10765" max="11012" width="9" style="1"/>
    <col min="11013" max="11013" width="10.875" style="1" bestFit="1" customWidth="1"/>
    <col min="11014" max="11014" width="25.12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18" width="12" style="1" customWidth="1"/>
    <col min="11019" max="11019" width="13.25" style="1" customWidth="1"/>
    <col min="11020" max="11020" width="13.375" style="1" customWidth="1"/>
    <col min="11021" max="11268" width="9" style="1"/>
    <col min="11269" max="11269" width="10.875" style="1" bestFit="1" customWidth="1"/>
    <col min="11270" max="11270" width="25.12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4" width="12" style="1" customWidth="1"/>
    <col min="11275" max="11275" width="13.25" style="1" customWidth="1"/>
    <col min="11276" max="11276" width="13.375" style="1" customWidth="1"/>
    <col min="11277" max="11524" width="9" style="1"/>
    <col min="11525" max="11525" width="10.875" style="1" bestFit="1" customWidth="1"/>
    <col min="11526" max="11526" width="25.12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0" width="12" style="1" customWidth="1"/>
    <col min="11531" max="11531" width="13.25" style="1" customWidth="1"/>
    <col min="11532" max="11532" width="13.375" style="1" customWidth="1"/>
    <col min="11533" max="11780" width="9" style="1"/>
    <col min="11781" max="11781" width="10.875" style="1" bestFit="1" customWidth="1"/>
    <col min="11782" max="11782" width="25.12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6" width="12" style="1" customWidth="1"/>
    <col min="11787" max="11787" width="13.25" style="1" customWidth="1"/>
    <col min="11788" max="11788" width="13.375" style="1" customWidth="1"/>
    <col min="11789" max="12036" width="9" style="1"/>
    <col min="12037" max="12037" width="10.875" style="1" bestFit="1" customWidth="1"/>
    <col min="12038" max="12038" width="25.12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2" width="12" style="1" customWidth="1"/>
    <col min="12043" max="12043" width="13.25" style="1" customWidth="1"/>
    <col min="12044" max="12044" width="13.375" style="1" customWidth="1"/>
    <col min="12045" max="12292" width="9" style="1"/>
    <col min="12293" max="12293" width="10.875" style="1" bestFit="1" customWidth="1"/>
    <col min="12294" max="12294" width="25.12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298" width="12" style="1" customWidth="1"/>
    <col min="12299" max="12299" width="13.25" style="1" customWidth="1"/>
    <col min="12300" max="12300" width="13.375" style="1" customWidth="1"/>
    <col min="12301" max="12548" width="9" style="1"/>
    <col min="12549" max="12549" width="10.875" style="1" bestFit="1" customWidth="1"/>
    <col min="12550" max="12550" width="25.12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4" width="12" style="1" customWidth="1"/>
    <col min="12555" max="12555" width="13.25" style="1" customWidth="1"/>
    <col min="12556" max="12556" width="13.375" style="1" customWidth="1"/>
    <col min="12557" max="12804" width="9" style="1"/>
    <col min="12805" max="12805" width="10.875" style="1" bestFit="1" customWidth="1"/>
    <col min="12806" max="12806" width="25.12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0" width="12" style="1" customWidth="1"/>
    <col min="12811" max="12811" width="13.25" style="1" customWidth="1"/>
    <col min="12812" max="12812" width="13.375" style="1" customWidth="1"/>
    <col min="12813" max="13060" width="9" style="1"/>
    <col min="13061" max="13061" width="10.875" style="1" bestFit="1" customWidth="1"/>
    <col min="13062" max="13062" width="25.12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6" width="12" style="1" customWidth="1"/>
    <col min="13067" max="13067" width="13.25" style="1" customWidth="1"/>
    <col min="13068" max="13068" width="13.375" style="1" customWidth="1"/>
    <col min="13069" max="13316" width="9" style="1"/>
    <col min="13317" max="13317" width="10.875" style="1" bestFit="1" customWidth="1"/>
    <col min="13318" max="13318" width="25.12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2" width="12" style="1" customWidth="1"/>
    <col min="13323" max="13323" width="13.25" style="1" customWidth="1"/>
    <col min="13324" max="13324" width="13.375" style="1" customWidth="1"/>
    <col min="13325" max="13572" width="9" style="1"/>
    <col min="13573" max="13573" width="10.875" style="1" bestFit="1" customWidth="1"/>
    <col min="13574" max="13574" width="25.12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78" width="12" style="1" customWidth="1"/>
    <col min="13579" max="13579" width="13.25" style="1" customWidth="1"/>
    <col min="13580" max="13580" width="13.375" style="1" customWidth="1"/>
    <col min="13581" max="13828" width="9" style="1"/>
    <col min="13829" max="13829" width="10.875" style="1" bestFit="1" customWidth="1"/>
    <col min="13830" max="13830" width="25.12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4" width="12" style="1" customWidth="1"/>
    <col min="13835" max="13835" width="13.25" style="1" customWidth="1"/>
    <col min="13836" max="13836" width="13.375" style="1" customWidth="1"/>
    <col min="13837" max="14084" width="9" style="1"/>
    <col min="14085" max="14085" width="10.875" style="1" bestFit="1" customWidth="1"/>
    <col min="14086" max="14086" width="25.12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0" width="12" style="1" customWidth="1"/>
    <col min="14091" max="14091" width="13.25" style="1" customWidth="1"/>
    <col min="14092" max="14092" width="13.375" style="1" customWidth="1"/>
    <col min="14093" max="14340" width="9" style="1"/>
    <col min="14341" max="14341" width="10.875" style="1" bestFit="1" customWidth="1"/>
    <col min="14342" max="14342" width="25.12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6" width="12" style="1" customWidth="1"/>
    <col min="14347" max="14347" width="13.25" style="1" customWidth="1"/>
    <col min="14348" max="14348" width="13.375" style="1" customWidth="1"/>
    <col min="14349" max="14596" width="9" style="1"/>
    <col min="14597" max="14597" width="10.875" style="1" bestFit="1" customWidth="1"/>
    <col min="14598" max="14598" width="25.12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2" width="12" style="1" customWidth="1"/>
    <col min="14603" max="14603" width="13.25" style="1" customWidth="1"/>
    <col min="14604" max="14604" width="13.375" style="1" customWidth="1"/>
    <col min="14605" max="14852" width="9" style="1"/>
    <col min="14853" max="14853" width="10.875" style="1" bestFit="1" customWidth="1"/>
    <col min="14854" max="14854" width="25.12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58" width="12" style="1" customWidth="1"/>
    <col min="14859" max="14859" width="13.25" style="1" customWidth="1"/>
    <col min="14860" max="14860" width="13.375" style="1" customWidth="1"/>
    <col min="14861" max="15108" width="9" style="1"/>
    <col min="15109" max="15109" width="10.875" style="1" bestFit="1" customWidth="1"/>
    <col min="15110" max="15110" width="25.12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4" width="12" style="1" customWidth="1"/>
    <col min="15115" max="15115" width="13.25" style="1" customWidth="1"/>
    <col min="15116" max="15116" width="13.375" style="1" customWidth="1"/>
    <col min="15117" max="15364" width="9" style="1"/>
    <col min="15365" max="15365" width="10.875" style="1" bestFit="1" customWidth="1"/>
    <col min="15366" max="15366" width="25.12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0" width="12" style="1" customWidth="1"/>
    <col min="15371" max="15371" width="13.25" style="1" customWidth="1"/>
    <col min="15372" max="15372" width="13.375" style="1" customWidth="1"/>
    <col min="15373" max="15620" width="9" style="1"/>
    <col min="15621" max="15621" width="10.875" style="1" bestFit="1" customWidth="1"/>
    <col min="15622" max="15622" width="25.12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6" width="12" style="1" customWidth="1"/>
    <col min="15627" max="15627" width="13.25" style="1" customWidth="1"/>
    <col min="15628" max="15628" width="13.375" style="1" customWidth="1"/>
    <col min="15629" max="15876" width="9" style="1"/>
    <col min="15877" max="15877" width="10.875" style="1" bestFit="1" customWidth="1"/>
    <col min="15878" max="15878" width="25.12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2" width="12" style="1" customWidth="1"/>
    <col min="15883" max="15883" width="13.25" style="1" customWidth="1"/>
    <col min="15884" max="15884" width="13.375" style="1" customWidth="1"/>
    <col min="15885" max="16132" width="9" style="1"/>
    <col min="16133" max="16133" width="10.875" style="1" bestFit="1" customWidth="1"/>
    <col min="16134" max="16134" width="25.12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38" width="12" style="1" customWidth="1"/>
    <col min="16139" max="16139" width="13.25" style="1" customWidth="1"/>
    <col min="16140" max="16140" width="13.375" style="1" customWidth="1"/>
    <col min="16141" max="16384" width="9" style="1"/>
  </cols>
  <sheetData>
    <row r="1" spans="1:12" ht="18.75" x14ac:dyDescent="0.25">
      <c r="F1" s="215"/>
      <c r="G1" s="363" t="s">
        <v>430</v>
      </c>
      <c r="H1" s="363"/>
      <c r="I1" s="363"/>
      <c r="J1" s="363"/>
      <c r="K1" s="363"/>
      <c r="L1" s="363"/>
    </row>
    <row r="2" spans="1:12" ht="33.75" customHeight="1" x14ac:dyDescent="0.25">
      <c r="F2" s="215"/>
      <c r="G2" s="364" t="s">
        <v>490</v>
      </c>
      <c r="H2" s="364"/>
      <c r="I2" s="364"/>
      <c r="J2" s="364"/>
      <c r="K2" s="364"/>
      <c r="L2" s="364"/>
    </row>
    <row r="3" spans="1:12" ht="18.75" x14ac:dyDescent="0.25">
      <c r="F3" s="215"/>
    </row>
    <row r="4" spans="1:12" ht="18.75" hidden="1" x14ac:dyDescent="0.25">
      <c r="F4" s="215"/>
    </row>
    <row r="5" spans="1:12" ht="18.75" hidden="1" x14ac:dyDescent="0.25">
      <c r="F5" s="215"/>
    </row>
    <row r="6" spans="1:12" ht="18.75" hidden="1" x14ac:dyDescent="0.25">
      <c r="A6" s="215"/>
    </row>
    <row r="7" spans="1:12" ht="18.75" hidden="1" x14ac:dyDescent="0.25">
      <c r="A7" s="215"/>
    </row>
    <row r="8" spans="1:12" ht="18.75" hidden="1" x14ac:dyDescent="0.25">
      <c r="A8" s="215"/>
    </row>
    <row r="9" spans="1:12" ht="18.75" x14ac:dyDescent="0.25">
      <c r="A9" s="216"/>
    </row>
    <row r="10" spans="1:12" ht="18.75" x14ac:dyDescent="0.25">
      <c r="A10" s="361" t="s">
        <v>26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</row>
    <row r="11" spans="1:12" ht="18.75" x14ac:dyDescent="0.25">
      <c r="A11" s="361" t="s">
        <v>113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</row>
    <row r="12" spans="1:12" ht="18.75" x14ac:dyDescent="0.25">
      <c r="A12" s="216"/>
    </row>
    <row r="13" spans="1:12" ht="15.75" customHeight="1" x14ac:dyDescent="0.25">
      <c r="A13" s="362" t="s">
        <v>55</v>
      </c>
      <c r="B13" s="362" t="s">
        <v>110</v>
      </c>
      <c r="C13" s="362" t="s">
        <v>27</v>
      </c>
      <c r="D13" s="362" t="s">
        <v>111</v>
      </c>
      <c r="E13" s="362" t="s">
        <v>112</v>
      </c>
      <c r="F13" s="362"/>
      <c r="G13" s="362"/>
      <c r="H13" s="362"/>
      <c r="I13" s="362"/>
      <c r="J13" s="362"/>
      <c r="K13" s="362"/>
      <c r="L13" s="362"/>
    </row>
    <row r="14" spans="1:12" x14ac:dyDescent="0.25">
      <c r="A14" s="362"/>
      <c r="B14" s="362"/>
      <c r="C14" s="362"/>
      <c r="D14" s="362"/>
      <c r="E14" s="217">
        <v>2016</v>
      </c>
      <c r="F14" s="338">
        <v>2017</v>
      </c>
      <c r="G14" s="338">
        <v>2018</v>
      </c>
      <c r="H14" s="338">
        <v>2019</v>
      </c>
      <c r="I14" s="338">
        <v>2020</v>
      </c>
      <c r="J14" s="338">
        <v>2021</v>
      </c>
      <c r="K14" s="338">
        <v>2022</v>
      </c>
      <c r="L14" s="338">
        <v>2023</v>
      </c>
    </row>
    <row r="15" spans="1:12" x14ac:dyDescent="0.25">
      <c r="A15" s="338">
        <v>1</v>
      </c>
      <c r="B15" s="338">
        <v>2</v>
      </c>
      <c r="C15" s="338">
        <v>3</v>
      </c>
      <c r="D15" s="338">
        <v>4</v>
      </c>
      <c r="E15" s="338">
        <v>5</v>
      </c>
      <c r="F15" s="338">
        <v>6</v>
      </c>
      <c r="G15" s="338">
        <v>7</v>
      </c>
      <c r="H15" s="338">
        <v>8</v>
      </c>
      <c r="I15" s="338">
        <v>9</v>
      </c>
      <c r="J15" s="338">
        <v>10</v>
      </c>
      <c r="K15" s="338">
        <v>11</v>
      </c>
      <c r="L15" s="338">
        <v>12</v>
      </c>
    </row>
    <row r="16" spans="1:12" ht="53.25" hidden="1" customHeight="1" x14ac:dyDescent="0.25">
      <c r="A16" s="354" t="s">
        <v>433</v>
      </c>
      <c r="B16" s="354"/>
      <c r="C16" s="354"/>
      <c r="D16" s="354"/>
      <c r="E16" s="354"/>
      <c r="F16" s="354"/>
      <c r="G16" s="354"/>
      <c r="H16" s="341"/>
      <c r="I16" s="341"/>
      <c r="J16" s="341"/>
      <c r="K16" s="341"/>
      <c r="L16" s="341"/>
    </row>
    <row r="17" spans="1:12" ht="110.25" hidden="1" customHeight="1" x14ac:dyDescent="0.25">
      <c r="A17" s="218">
        <v>1</v>
      </c>
      <c r="B17" s="219" t="s">
        <v>434</v>
      </c>
      <c r="C17" s="220" t="s">
        <v>207</v>
      </c>
      <c r="D17" s="221" t="s">
        <v>435</v>
      </c>
      <c r="E17" s="222">
        <v>92.2</v>
      </c>
      <c r="F17" s="222">
        <v>95</v>
      </c>
      <c r="G17" s="222">
        <v>95</v>
      </c>
      <c r="H17" s="222"/>
      <c r="I17" s="222">
        <v>97</v>
      </c>
      <c r="J17" s="222">
        <v>97</v>
      </c>
      <c r="K17" s="222">
        <v>97</v>
      </c>
      <c r="L17" s="222">
        <v>97</v>
      </c>
    </row>
    <row r="18" spans="1:12" ht="267.75" hidden="1" customHeight="1" x14ac:dyDescent="0.25">
      <c r="A18" s="218" t="s">
        <v>436</v>
      </c>
      <c r="B18" s="219" t="s">
        <v>206</v>
      </c>
      <c r="C18" s="220" t="s">
        <v>207</v>
      </c>
      <c r="D18" s="221" t="s">
        <v>437</v>
      </c>
      <c r="E18" s="220">
        <v>100</v>
      </c>
      <c r="F18" s="220">
        <v>100</v>
      </c>
      <c r="G18" s="220">
        <v>100</v>
      </c>
      <c r="H18" s="220"/>
      <c r="I18" s="220">
        <v>100</v>
      </c>
      <c r="J18" s="220">
        <v>100</v>
      </c>
      <c r="K18" s="220">
        <v>100</v>
      </c>
      <c r="L18" s="220">
        <v>100</v>
      </c>
    </row>
    <row r="19" spans="1:12" ht="189" hidden="1" customHeight="1" x14ac:dyDescent="0.25">
      <c r="A19" s="218" t="s">
        <v>438</v>
      </c>
      <c r="B19" s="223" t="s">
        <v>439</v>
      </c>
      <c r="C19" s="224" t="s">
        <v>207</v>
      </c>
      <c r="D19" s="224" t="s">
        <v>437</v>
      </c>
      <c r="E19" s="224">
        <v>1.74</v>
      </c>
      <c r="F19" s="224">
        <v>1.5</v>
      </c>
      <c r="G19" s="224">
        <v>1</v>
      </c>
      <c r="H19" s="224"/>
      <c r="I19" s="224">
        <v>1</v>
      </c>
      <c r="J19" s="224">
        <v>1</v>
      </c>
      <c r="K19" s="224">
        <v>1</v>
      </c>
      <c r="L19" s="224">
        <v>1</v>
      </c>
    </row>
    <row r="20" spans="1:12" ht="157.5" hidden="1" customHeight="1" x14ac:dyDescent="0.25">
      <c r="A20" s="218" t="s">
        <v>440</v>
      </c>
      <c r="B20" s="219" t="s">
        <v>441</v>
      </c>
      <c r="C20" s="220" t="s">
        <v>207</v>
      </c>
      <c r="D20" s="224" t="s">
        <v>437</v>
      </c>
      <c r="E20" s="225">
        <v>76.150000000000006</v>
      </c>
      <c r="F20" s="226"/>
      <c r="G20" s="226"/>
      <c r="H20" s="226"/>
      <c r="I20" s="218"/>
      <c r="J20" s="218"/>
      <c r="K20" s="218"/>
      <c r="L20" s="218"/>
    </row>
    <row r="21" spans="1:12" ht="15.75" hidden="1" customHeight="1" x14ac:dyDescent="0.25">
      <c r="A21" s="346" t="s">
        <v>442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8"/>
    </row>
    <row r="22" spans="1:12" ht="15.75" hidden="1" customHeight="1" x14ac:dyDescent="0.25">
      <c r="A22" s="346" t="s">
        <v>491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348"/>
    </row>
    <row r="23" spans="1:12" ht="297.75" hidden="1" customHeight="1" x14ac:dyDescent="0.25">
      <c r="A23" s="218" t="s">
        <v>332</v>
      </c>
      <c r="B23" s="219" t="s">
        <v>206</v>
      </c>
      <c r="C23" s="220" t="s">
        <v>207</v>
      </c>
      <c r="D23" s="221" t="s">
        <v>437</v>
      </c>
      <c r="E23" s="220">
        <v>100</v>
      </c>
      <c r="F23" s="220">
        <v>100</v>
      </c>
      <c r="G23" s="220">
        <v>100</v>
      </c>
      <c r="H23" s="220"/>
      <c r="I23" s="218" t="s">
        <v>444</v>
      </c>
      <c r="J23" s="218" t="s">
        <v>444</v>
      </c>
      <c r="K23" s="218" t="s">
        <v>444</v>
      </c>
      <c r="L23" s="218" t="s">
        <v>444</v>
      </c>
    </row>
    <row r="24" spans="1:12" ht="171.75" hidden="1" customHeight="1" x14ac:dyDescent="0.25">
      <c r="A24" s="218" t="s">
        <v>338</v>
      </c>
      <c r="B24" s="219" t="s">
        <v>209</v>
      </c>
      <c r="C24" s="220" t="s">
        <v>207</v>
      </c>
      <c r="D24" s="221" t="s">
        <v>437</v>
      </c>
      <c r="E24" s="220">
        <v>60</v>
      </c>
      <c r="F24" s="220">
        <v>60</v>
      </c>
      <c r="G24" s="220">
        <v>60</v>
      </c>
      <c r="H24" s="220"/>
      <c r="I24" s="218"/>
      <c r="J24" s="218"/>
      <c r="K24" s="218"/>
      <c r="L24" s="218"/>
    </row>
    <row r="25" spans="1:12" ht="15.75" hidden="1" customHeight="1" x14ac:dyDescent="0.25">
      <c r="A25" s="354" t="s">
        <v>262</v>
      </c>
      <c r="B25" s="354"/>
      <c r="C25" s="354"/>
      <c r="D25" s="354"/>
      <c r="E25" s="354"/>
      <c r="F25" s="354"/>
      <c r="G25" s="354"/>
      <c r="H25" s="341"/>
      <c r="I25" s="341"/>
      <c r="J25" s="341"/>
      <c r="K25" s="341"/>
      <c r="L25" s="341"/>
    </row>
    <row r="26" spans="1:12" ht="252" hidden="1" customHeight="1" x14ac:dyDescent="0.25">
      <c r="A26" s="218" t="s">
        <v>446</v>
      </c>
      <c r="B26" s="219" t="s">
        <v>447</v>
      </c>
      <c r="C26" s="224" t="s">
        <v>207</v>
      </c>
      <c r="D26" s="221" t="s">
        <v>435</v>
      </c>
      <c r="E26" s="228">
        <v>9.4</v>
      </c>
      <c r="F26" s="228">
        <v>9.4</v>
      </c>
      <c r="G26" s="228">
        <v>5</v>
      </c>
      <c r="H26" s="228"/>
      <c r="I26" s="218" t="s">
        <v>438</v>
      </c>
      <c r="J26" s="218" t="s">
        <v>438</v>
      </c>
      <c r="K26" s="218" t="s">
        <v>438</v>
      </c>
      <c r="L26" s="218" t="s">
        <v>438</v>
      </c>
    </row>
    <row r="27" spans="1:12" ht="189" hidden="1" customHeight="1" x14ac:dyDescent="0.25">
      <c r="A27" s="218" t="s">
        <v>343</v>
      </c>
      <c r="B27" s="219" t="s">
        <v>448</v>
      </c>
      <c r="C27" s="224" t="s">
        <v>207</v>
      </c>
      <c r="D27" s="221" t="s">
        <v>435</v>
      </c>
      <c r="E27" s="229">
        <v>83.96</v>
      </c>
      <c r="F27" s="229">
        <v>83.96</v>
      </c>
      <c r="G27" s="229">
        <v>83.96</v>
      </c>
      <c r="H27" s="229"/>
      <c r="I27" s="218" t="s">
        <v>444</v>
      </c>
      <c r="J27" s="218" t="s">
        <v>444</v>
      </c>
      <c r="K27" s="218" t="s">
        <v>444</v>
      </c>
      <c r="L27" s="218" t="s">
        <v>444</v>
      </c>
    </row>
    <row r="28" spans="1:12" ht="94.5" hidden="1" customHeight="1" x14ac:dyDescent="0.25">
      <c r="A28" s="218" t="s">
        <v>449</v>
      </c>
      <c r="B28" s="219" t="s">
        <v>450</v>
      </c>
      <c r="C28" s="224" t="s">
        <v>207</v>
      </c>
      <c r="D28" s="224" t="s">
        <v>437</v>
      </c>
      <c r="E28" s="230">
        <v>98</v>
      </c>
      <c r="F28" s="230">
        <v>98</v>
      </c>
      <c r="G28" s="230">
        <v>100</v>
      </c>
      <c r="H28" s="230"/>
      <c r="I28" s="218" t="s">
        <v>444</v>
      </c>
      <c r="J28" s="218" t="s">
        <v>444</v>
      </c>
      <c r="K28" s="218" t="s">
        <v>444</v>
      </c>
      <c r="L28" s="218" t="s">
        <v>444</v>
      </c>
    </row>
    <row r="29" spans="1:12" ht="173.25" hidden="1" customHeight="1" x14ac:dyDescent="0.25">
      <c r="A29" s="218" t="s">
        <v>451</v>
      </c>
      <c r="B29" s="219" t="s">
        <v>452</v>
      </c>
      <c r="C29" s="220" t="s">
        <v>207</v>
      </c>
      <c r="D29" s="224" t="s">
        <v>437</v>
      </c>
      <c r="E29" s="225">
        <v>2.64</v>
      </c>
      <c r="F29" s="225">
        <v>2.64</v>
      </c>
      <c r="G29" s="225">
        <v>1</v>
      </c>
      <c r="H29" s="225"/>
      <c r="I29" s="218" t="s">
        <v>453</v>
      </c>
      <c r="J29" s="218" t="s">
        <v>453</v>
      </c>
      <c r="K29" s="218" t="s">
        <v>453</v>
      </c>
      <c r="L29" s="218" t="s">
        <v>453</v>
      </c>
    </row>
    <row r="30" spans="1:12" ht="173.25" hidden="1" customHeight="1" x14ac:dyDescent="0.25">
      <c r="A30" s="218" t="s">
        <v>454</v>
      </c>
      <c r="B30" s="219" t="s">
        <v>455</v>
      </c>
      <c r="C30" s="224" t="s">
        <v>207</v>
      </c>
      <c r="D30" s="221" t="s">
        <v>435</v>
      </c>
      <c r="E30" s="229">
        <v>17.5</v>
      </c>
      <c r="F30" s="229">
        <v>17.5</v>
      </c>
      <c r="G30" s="229">
        <v>9</v>
      </c>
      <c r="H30" s="229"/>
      <c r="I30" s="218" t="s">
        <v>456</v>
      </c>
      <c r="J30" s="218" t="s">
        <v>456</v>
      </c>
      <c r="K30" s="218" t="s">
        <v>456</v>
      </c>
      <c r="L30" s="218" t="s">
        <v>456</v>
      </c>
    </row>
    <row r="31" spans="1:12" ht="252" hidden="1" customHeight="1" x14ac:dyDescent="0.25">
      <c r="A31" s="218" t="s">
        <v>457</v>
      </c>
      <c r="B31" s="219" t="s">
        <v>458</v>
      </c>
      <c r="C31" s="231" t="s">
        <v>207</v>
      </c>
      <c r="D31" s="224" t="s">
        <v>437</v>
      </c>
      <c r="E31" s="231">
        <v>100</v>
      </c>
      <c r="F31" s="231">
        <v>100</v>
      </c>
      <c r="G31" s="231">
        <v>100</v>
      </c>
      <c r="H31" s="231"/>
      <c r="I31" s="218" t="s">
        <v>444</v>
      </c>
      <c r="J31" s="218" t="s">
        <v>444</v>
      </c>
      <c r="K31" s="218" t="s">
        <v>444</v>
      </c>
      <c r="L31" s="218" t="s">
        <v>444</v>
      </c>
    </row>
    <row r="32" spans="1:12" ht="157.5" hidden="1" customHeight="1" x14ac:dyDescent="0.25">
      <c r="A32" s="218" t="s">
        <v>459</v>
      </c>
      <c r="B32" s="219" t="s">
        <v>460</v>
      </c>
      <c r="C32" s="231" t="s">
        <v>207</v>
      </c>
      <c r="D32" s="224" t="s">
        <v>437</v>
      </c>
      <c r="E32" s="232">
        <v>48</v>
      </c>
      <c r="F32" s="232">
        <v>48</v>
      </c>
      <c r="G32" s="232">
        <v>48</v>
      </c>
      <c r="H32" s="232"/>
      <c r="I32" s="218" t="s">
        <v>461</v>
      </c>
      <c r="J32" s="218" t="s">
        <v>461</v>
      </c>
      <c r="K32" s="218" t="s">
        <v>461</v>
      </c>
      <c r="L32" s="218" t="s">
        <v>461</v>
      </c>
    </row>
    <row r="33" spans="1:12" ht="173.25" hidden="1" customHeight="1" x14ac:dyDescent="0.25">
      <c r="A33" s="218" t="s">
        <v>462</v>
      </c>
      <c r="B33" s="219" t="s">
        <v>463</v>
      </c>
      <c r="C33" s="231" t="s">
        <v>207</v>
      </c>
      <c r="D33" s="224" t="s">
        <v>437</v>
      </c>
      <c r="E33" s="232">
        <v>12</v>
      </c>
      <c r="F33" s="232">
        <v>12</v>
      </c>
      <c r="G33" s="232">
        <v>75</v>
      </c>
      <c r="H33" s="232"/>
      <c r="I33" s="218" t="s">
        <v>444</v>
      </c>
      <c r="J33" s="218" t="s">
        <v>444</v>
      </c>
      <c r="K33" s="218" t="s">
        <v>444</v>
      </c>
      <c r="L33" s="218" t="s">
        <v>444</v>
      </c>
    </row>
    <row r="34" spans="1:12" ht="15.75" hidden="1" customHeight="1" x14ac:dyDescent="0.25">
      <c r="A34" s="353" t="s">
        <v>464</v>
      </c>
      <c r="B34" s="353"/>
      <c r="C34" s="353"/>
      <c r="D34" s="353"/>
      <c r="E34" s="353"/>
      <c r="F34" s="353"/>
      <c r="G34" s="353"/>
      <c r="H34" s="340"/>
      <c r="I34" s="340"/>
      <c r="J34" s="340"/>
      <c r="K34" s="340"/>
      <c r="L34" s="340"/>
    </row>
    <row r="35" spans="1:12" ht="157.5" hidden="1" customHeight="1" x14ac:dyDescent="0.25">
      <c r="A35" s="234" t="s">
        <v>350</v>
      </c>
      <c r="B35" s="223" t="s">
        <v>465</v>
      </c>
      <c r="C35" s="220" t="s">
        <v>207</v>
      </c>
      <c r="D35" s="221" t="s">
        <v>437</v>
      </c>
      <c r="E35" s="224">
        <v>70.599999999999994</v>
      </c>
      <c r="F35" s="224">
        <v>70.599999999999994</v>
      </c>
      <c r="G35" s="224">
        <v>70.599999999999994</v>
      </c>
      <c r="H35" s="224"/>
      <c r="I35" s="234" t="s">
        <v>466</v>
      </c>
      <c r="J35" s="234" t="s">
        <v>466</v>
      </c>
      <c r="K35" s="234" t="s">
        <v>466</v>
      </c>
      <c r="L35" s="234" t="s">
        <v>466</v>
      </c>
    </row>
    <row r="36" spans="1:12" ht="315" hidden="1" customHeight="1" x14ac:dyDescent="0.25">
      <c r="A36" s="234" t="s">
        <v>391</v>
      </c>
      <c r="B36" s="223" t="s">
        <v>467</v>
      </c>
      <c r="C36" s="220" t="s">
        <v>207</v>
      </c>
      <c r="D36" s="221" t="s">
        <v>437</v>
      </c>
      <c r="E36" s="224">
        <v>100</v>
      </c>
      <c r="F36" s="224">
        <v>100</v>
      </c>
      <c r="G36" s="224">
        <v>100</v>
      </c>
      <c r="H36" s="224"/>
      <c r="I36" s="224">
        <v>100</v>
      </c>
      <c r="J36" s="224">
        <v>100</v>
      </c>
      <c r="K36" s="224">
        <v>100</v>
      </c>
      <c r="L36" s="224">
        <v>100</v>
      </c>
    </row>
    <row r="37" spans="1:12" ht="15.75" hidden="1" customHeight="1" x14ac:dyDescent="0.25">
      <c r="A37" s="353" t="s">
        <v>289</v>
      </c>
      <c r="B37" s="353"/>
      <c r="C37" s="353"/>
      <c r="D37" s="353"/>
      <c r="E37" s="353"/>
      <c r="F37" s="353"/>
      <c r="G37" s="353"/>
      <c r="H37" s="340"/>
      <c r="I37" s="340"/>
      <c r="J37" s="340"/>
      <c r="K37" s="340"/>
      <c r="L37" s="340"/>
    </row>
    <row r="38" spans="1:12" ht="204.75" hidden="1" customHeight="1" x14ac:dyDescent="0.25">
      <c r="A38" s="234" t="s">
        <v>290</v>
      </c>
      <c r="B38" s="223" t="s">
        <v>468</v>
      </c>
      <c r="C38" s="220" t="s">
        <v>207</v>
      </c>
      <c r="D38" s="221" t="s">
        <v>437</v>
      </c>
      <c r="E38" s="224">
        <v>80.5</v>
      </c>
      <c r="F38" s="224">
        <v>80.5</v>
      </c>
      <c r="G38" s="224">
        <v>80.5</v>
      </c>
      <c r="H38" s="224"/>
      <c r="I38" s="234" t="s">
        <v>444</v>
      </c>
      <c r="J38" s="234" t="s">
        <v>444</v>
      </c>
      <c r="K38" s="234" t="s">
        <v>444</v>
      </c>
      <c r="L38" s="234" t="s">
        <v>444</v>
      </c>
    </row>
    <row r="39" spans="1:12" ht="15.75" hidden="1" customHeight="1" x14ac:dyDescent="0.25">
      <c r="A39" s="355" t="s">
        <v>469</v>
      </c>
      <c r="B39" s="355"/>
      <c r="C39" s="355"/>
      <c r="D39" s="355"/>
      <c r="E39" s="355"/>
      <c r="F39" s="355"/>
      <c r="G39" s="355"/>
      <c r="H39" s="342"/>
      <c r="I39" s="342"/>
      <c r="J39" s="342"/>
      <c r="K39" s="342"/>
      <c r="L39" s="342"/>
    </row>
    <row r="40" spans="1:12" ht="31.5" hidden="1" customHeight="1" x14ac:dyDescent="0.25">
      <c r="A40" s="236" t="s">
        <v>296</v>
      </c>
      <c r="B40" s="223" t="s">
        <v>470</v>
      </c>
      <c r="C40" s="224" t="s">
        <v>207</v>
      </c>
      <c r="D40" s="221" t="s">
        <v>437</v>
      </c>
      <c r="E40" s="221">
        <v>82.9</v>
      </c>
      <c r="F40" s="221">
        <v>82.9</v>
      </c>
      <c r="G40" s="221">
        <v>82.9</v>
      </c>
      <c r="H40" s="221"/>
      <c r="I40" s="236" t="s">
        <v>466</v>
      </c>
      <c r="J40" s="236" t="s">
        <v>466</v>
      </c>
      <c r="K40" s="236" t="s">
        <v>466</v>
      </c>
      <c r="L40" s="236" t="s">
        <v>466</v>
      </c>
    </row>
    <row r="41" spans="1:12" x14ac:dyDescent="0.25">
      <c r="A41" s="352" t="s">
        <v>471</v>
      </c>
      <c r="B41" s="352"/>
      <c r="C41" s="352"/>
      <c r="D41" s="352"/>
      <c r="E41" s="352"/>
      <c r="F41" s="352"/>
      <c r="G41" s="352"/>
      <c r="H41" s="339"/>
      <c r="I41" s="339"/>
      <c r="J41" s="339"/>
      <c r="K41" s="339"/>
      <c r="L41" s="339"/>
    </row>
    <row r="42" spans="1:12" ht="15.75" customHeight="1" x14ac:dyDescent="0.25">
      <c r="A42" s="353" t="s">
        <v>472</v>
      </c>
      <c r="B42" s="353"/>
      <c r="C42" s="353"/>
      <c r="D42" s="353"/>
      <c r="E42" s="353"/>
      <c r="F42" s="353"/>
      <c r="G42" s="353"/>
      <c r="H42" s="340"/>
      <c r="I42" s="340"/>
      <c r="J42" s="340"/>
      <c r="K42" s="340"/>
      <c r="L42" s="340"/>
    </row>
    <row r="43" spans="1:12" ht="298.5" customHeight="1" x14ac:dyDescent="0.25">
      <c r="A43" s="218" t="s">
        <v>372</v>
      </c>
      <c r="B43" s="219" t="s">
        <v>473</v>
      </c>
      <c r="C43" s="231" t="s">
        <v>207</v>
      </c>
      <c r="D43" s="221" t="s">
        <v>435</v>
      </c>
      <c r="E43" s="225">
        <v>97.13</v>
      </c>
      <c r="F43" s="225">
        <v>97.13</v>
      </c>
      <c r="G43" s="225">
        <v>100</v>
      </c>
      <c r="H43" s="225">
        <v>98</v>
      </c>
      <c r="I43" s="225">
        <v>98</v>
      </c>
      <c r="J43" s="225">
        <v>98</v>
      </c>
      <c r="K43" s="225">
        <v>98</v>
      </c>
      <c r="L43" s="225">
        <v>98</v>
      </c>
    </row>
    <row r="44" spans="1:12" ht="120" customHeight="1" x14ac:dyDescent="0.25">
      <c r="A44" s="218" t="s">
        <v>343</v>
      </c>
      <c r="B44" s="219" t="s">
        <v>474</v>
      </c>
      <c r="C44" s="224" t="s">
        <v>375</v>
      </c>
      <c r="D44" s="221" t="s">
        <v>437</v>
      </c>
      <c r="E44" s="238">
        <v>10</v>
      </c>
      <c r="F44" s="238">
        <v>10</v>
      </c>
      <c r="G44" s="238">
        <v>3</v>
      </c>
      <c r="H44" s="238">
        <v>1</v>
      </c>
      <c r="I44" s="238">
        <v>1</v>
      </c>
      <c r="J44" s="238">
        <v>1</v>
      </c>
      <c r="K44" s="238">
        <v>1</v>
      </c>
      <c r="L44" s="238">
        <v>1</v>
      </c>
    </row>
    <row r="45" spans="1:12" ht="180.75" customHeight="1" x14ac:dyDescent="0.25">
      <c r="A45" s="218" t="s">
        <v>449</v>
      </c>
      <c r="B45" s="219" t="s">
        <v>475</v>
      </c>
      <c r="C45" s="224" t="s">
        <v>375</v>
      </c>
      <c r="D45" s="221" t="s">
        <v>437</v>
      </c>
      <c r="E45" s="238">
        <v>2</v>
      </c>
      <c r="F45" s="238">
        <v>2</v>
      </c>
      <c r="G45" s="238">
        <v>23</v>
      </c>
      <c r="H45" s="238">
        <v>22</v>
      </c>
      <c r="I45" s="238">
        <v>22</v>
      </c>
      <c r="J45" s="238">
        <v>22</v>
      </c>
      <c r="K45" s="238">
        <v>22</v>
      </c>
      <c r="L45" s="238">
        <v>22</v>
      </c>
    </row>
    <row r="46" spans="1:12" ht="346.5" x14ac:dyDescent="0.25">
      <c r="A46" s="218" t="s">
        <v>476</v>
      </c>
      <c r="B46" s="219" t="s">
        <v>477</v>
      </c>
      <c r="C46" s="231" t="s">
        <v>207</v>
      </c>
      <c r="D46" s="221" t="s">
        <v>435</v>
      </c>
      <c r="E46" s="220">
        <v>3</v>
      </c>
      <c r="F46" s="220">
        <v>3</v>
      </c>
      <c r="G46" s="220">
        <v>11.5</v>
      </c>
      <c r="H46" s="218" t="s">
        <v>518</v>
      </c>
      <c r="I46" s="218" t="s">
        <v>518</v>
      </c>
      <c r="J46" s="218" t="s">
        <v>518</v>
      </c>
      <c r="K46" s="218" t="s">
        <v>518</v>
      </c>
      <c r="L46" s="218" t="s">
        <v>518</v>
      </c>
    </row>
    <row r="47" spans="1:12" hidden="1" x14ac:dyDescent="0.25">
      <c r="A47" s="354" t="s">
        <v>478</v>
      </c>
      <c r="B47" s="354"/>
      <c r="C47" s="354"/>
      <c r="D47" s="354"/>
      <c r="E47" s="354"/>
      <c r="F47" s="354"/>
      <c r="G47" s="354"/>
      <c r="H47" s="255"/>
      <c r="I47" s="279"/>
      <c r="J47" s="291"/>
      <c r="K47" s="341"/>
      <c r="L47" s="227"/>
    </row>
    <row r="48" spans="1:12" hidden="1" x14ac:dyDescent="0.25">
      <c r="A48" s="355" t="s">
        <v>479</v>
      </c>
      <c r="B48" s="355"/>
      <c r="C48" s="355"/>
      <c r="D48" s="355"/>
      <c r="E48" s="355"/>
      <c r="F48" s="355"/>
      <c r="G48" s="355"/>
      <c r="H48" s="256"/>
      <c r="I48" s="278"/>
      <c r="J48" s="292"/>
      <c r="K48" s="342"/>
      <c r="L48" s="235"/>
    </row>
    <row r="49" spans="1:12" ht="189" hidden="1" x14ac:dyDescent="0.25">
      <c r="A49" s="234" t="s">
        <v>373</v>
      </c>
      <c r="B49" s="227" t="s">
        <v>480</v>
      </c>
      <c r="C49" s="224" t="s">
        <v>207</v>
      </c>
      <c r="D49" s="224" t="s">
        <v>481</v>
      </c>
      <c r="E49" s="220">
        <v>100</v>
      </c>
      <c r="F49" s="220">
        <v>100</v>
      </c>
      <c r="G49" s="220">
        <v>100</v>
      </c>
      <c r="H49" s="220"/>
      <c r="I49" s="234" t="s">
        <v>444</v>
      </c>
      <c r="J49" s="234" t="s">
        <v>444</v>
      </c>
      <c r="K49" s="234" t="s">
        <v>444</v>
      </c>
      <c r="L49" s="234" t="s">
        <v>444</v>
      </c>
    </row>
    <row r="50" spans="1:12" ht="78.75" hidden="1" x14ac:dyDescent="0.25">
      <c r="A50" s="218" t="s">
        <v>482</v>
      </c>
      <c r="B50" s="239" t="s">
        <v>483</v>
      </c>
      <c r="C50" s="224" t="s">
        <v>207</v>
      </c>
      <c r="D50" s="224" t="s">
        <v>481</v>
      </c>
      <c r="E50" s="220">
        <v>100</v>
      </c>
      <c r="F50" s="220">
        <v>100</v>
      </c>
      <c r="G50" s="220">
        <v>100</v>
      </c>
      <c r="H50" s="220"/>
      <c r="I50" s="218" t="s">
        <v>444</v>
      </c>
      <c r="J50" s="218" t="s">
        <v>444</v>
      </c>
      <c r="K50" s="218" t="s">
        <v>444</v>
      </c>
      <c r="L50" s="218" t="s">
        <v>444</v>
      </c>
    </row>
    <row r="51" spans="1:12" ht="110.25" hidden="1" x14ac:dyDescent="0.25">
      <c r="A51" s="224" t="s">
        <v>484</v>
      </c>
      <c r="B51" s="227" t="s">
        <v>485</v>
      </c>
      <c r="C51" s="224" t="s">
        <v>207</v>
      </c>
      <c r="D51" s="224" t="s">
        <v>481</v>
      </c>
      <c r="E51" s="224">
        <v>100</v>
      </c>
      <c r="F51" s="224">
        <v>100</v>
      </c>
      <c r="G51" s="224">
        <v>100</v>
      </c>
      <c r="H51" s="224"/>
      <c r="I51" s="224">
        <v>100</v>
      </c>
      <c r="J51" s="224">
        <v>100</v>
      </c>
      <c r="K51" s="224">
        <v>100</v>
      </c>
      <c r="L51" s="224">
        <v>100</v>
      </c>
    </row>
    <row r="52" spans="1:12" ht="78.75" hidden="1" x14ac:dyDescent="0.25">
      <c r="A52" s="243">
        <v>37991</v>
      </c>
      <c r="B52" s="241" t="s">
        <v>487</v>
      </c>
      <c r="C52" s="220" t="s">
        <v>207</v>
      </c>
      <c r="D52" s="239" t="s">
        <v>488</v>
      </c>
      <c r="E52" s="242" t="s">
        <v>489</v>
      </c>
      <c r="F52" s="242" t="s">
        <v>489</v>
      </c>
      <c r="G52" s="242" t="s">
        <v>489</v>
      </c>
      <c r="H52" s="242"/>
      <c r="I52" s="242" t="s">
        <v>489</v>
      </c>
      <c r="J52" s="242" t="s">
        <v>489</v>
      </c>
      <c r="K52" s="242" t="s">
        <v>489</v>
      </c>
      <c r="L52" s="242" t="s">
        <v>489</v>
      </c>
    </row>
  </sheetData>
  <mergeCells count="20">
    <mergeCell ref="A37:G37"/>
    <mergeCell ref="G1:L1"/>
    <mergeCell ref="G2:L2"/>
    <mergeCell ref="A10:L10"/>
    <mergeCell ref="A11:L11"/>
    <mergeCell ref="A13:A14"/>
    <mergeCell ref="B13:B14"/>
    <mergeCell ref="C13:C14"/>
    <mergeCell ref="D13:D14"/>
    <mergeCell ref="E13:L13"/>
    <mergeCell ref="A16:G16"/>
    <mergeCell ref="A21:L21"/>
    <mergeCell ref="A22:L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2"/>
  <sheetViews>
    <sheetView zoomScale="75" zoomScaleNormal="75" workbookViewId="0">
      <selection activeCell="A47" sqref="A47:L47"/>
    </sheetView>
  </sheetViews>
  <sheetFormatPr defaultRowHeight="15.75" outlineLevelCol="1" x14ac:dyDescent="0.25"/>
  <cols>
    <col min="1" max="1" width="10.875" style="244" bestFit="1" customWidth="1"/>
    <col min="2" max="2" width="34.75" style="212" customWidth="1"/>
    <col min="3" max="3" width="11.5" style="212" customWidth="1"/>
    <col min="4" max="4" width="14.875" style="212" customWidth="1"/>
    <col min="5" max="5" width="12.875" style="212" hidden="1" customWidth="1" outlineLevel="1"/>
    <col min="6" max="6" width="12" style="212" hidden="1" customWidth="1" outlineLevel="1"/>
    <col min="7" max="7" width="12" style="212" customWidth="1" collapsed="1"/>
    <col min="8" max="12" width="12" style="212" customWidth="1"/>
    <col min="13" max="260" width="9" style="1"/>
    <col min="261" max="261" width="10.875" style="1" bestFit="1" customWidth="1"/>
    <col min="262" max="262" width="34.75" style="1" customWidth="1"/>
    <col min="263" max="263" width="11.5" style="1" customWidth="1"/>
    <col min="264" max="264" width="14.875" style="1" customWidth="1"/>
    <col min="265" max="265" width="12.875" style="1" customWidth="1"/>
    <col min="266" max="268" width="12" style="1" customWidth="1"/>
    <col min="269" max="516" width="9" style="1"/>
    <col min="517" max="517" width="10.875" style="1" bestFit="1" customWidth="1"/>
    <col min="518" max="518" width="34.75" style="1" customWidth="1"/>
    <col min="519" max="519" width="11.5" style="1" customWidth="1"/>
    <col min="520" max="520" width="14.875" style="1" customWidth="1"/>
    <col min="521" max="521" width="12.875" style="1" customWidth="1"/>
    <col min="522" max="524" width="12" style="1" customWidth="1"/>
    <col min="525" max="772" width="9" style="1"/>
    <col min="773" max="773" width="10.875" style="1" bestFit="1" customWidth="1"/>
    <col min="774" max="774" width="34.75" style="1" customWidth="1"/>
    <col min="775" max="775" width="11.5" style="1" customWidth="1"/>
    <col min="776" max="776" width="14.875" style="1" customWidth="1"/>
    <col min="777" max="777" width="12.875" style="1" customWidth="1"/>
    <col min="778" max="780" width="12" style="1" customWidth="1"/>
    <col min="781" max="1028" width="9" style="1"/>
    <col min="1029" max="1029" width="10.875" style="1" bestFit="1" customWidth="1"/>
    <col min="1030" max="1030" width="34.75" style="1" customWidth="1"/>
    <col min="1031" max="1031" width="11.5" style="1" customWidth="1"/>
    <col min="1032" max="1032" width="14.875" style="1" customWidth="1"/>
    <col min="1033" max="1033" width="12.875" style="1" customWidth="1"/>
    <col min="1034" max="1036" width="12" style="1" customWidth="1"/>
    <col min="1037" max="1284" width="9" style="1"/>
    <col min="1285" max="1285" width="10.875" style="1" bestFit="1" customWidth="1"/>
    <col min="1286" max="1286" width="34.75" style="1" customWidth="1"/>
    <col min="1287" max="1287" width="11.5" style="1" customWidth="1"/>
    <col min="1288" max="1288" width="14.875" style="1" customWidth="1"/>
    <col min="1289" max="1289" width="12.875" style="1" customWidth="1"/>
    <col min="1290" max="1292" width="12" style="1" customWidth="1"/>
    <col min="1293" max="1540" width="9" style="1"/>
    <col min="1541" max="1541" width="10.875" style="1" bestFit="1" customWidth="1"/>
    <col min="1542" max="1542" width="34.75" style="1" customWidth="1"/>
    <col min="1543" max="1543" width="11.5" style="1" customWidth="1"/>
    <col min="1544" max="1544" width="14.875" style="1" customWidth="1"/>
    <col min="1545" max="1545" width="12.875" style="1" customWidth="1"/>
    <col min="1546" max="1548" width="12" style="1" customWidth="1"/>
    <col min="1549" max="1796" width="9" style="1"/>
    <col min="1797" max="1797" width="10.875" style="1" bestFit="1" customWidth="1"/>
    <col min="1798" max="1798" width="34.75" style="1" customWidth="1"/>
    <col min="1799" max="1799" width="11.5" style="1" customWidth="1"/>
    <col min="1800" max="1800" width="14.875" style="1" customWidth="1"/>
    <col min="1801" max="1801" width="12.875" style="1" customWidth="1"/>
    <col min="1802" max="1804" width="12" style="1" customWidth="1"/>
    <col min="1805" max="2052" width="9" style="1"/>
    <col min="2053" max="2053" width="10.875" style="1" bestFit="1" customWidth="1"/>
    <col min="2054" max="2054" width="34.75" style="1" customWidth="1"/>
    <col min="2055" max="2055" width="11.5" style="1" customWidth="1"/>
    <col min="2056" max="2056" width="14.875" style="1" customWidth="1"/>
    <col min="2057" max="2057" width="12.875" style="1" customWidth="1"/>
    <col min="2058" max="2060" width="12" style="1" customWidth="1"/>
    <col min="2061" max="2308" width="9" style="1"/>
    <col min="2309" max="2309" width="10.875" style="1" bestFit="1" customWidth="1"/>
    <col min="2310" max="2310" width="34.75" style="1" customWidth="1"/>
    <col min="2311" max="2311" width="11.5" style="1" customWidth="1"/>
    <col min="2312" max="2312" width="14.875" style="1" customWidth="1"/>
    <col min="2313" max="2313" width="12.875" style="1" customWidth="1"/>
    <col min="2314" max="2316" width="12" style="1" customWidth="1"/>
    <col min="2317" max="2564" width="9" style="1"/>
    <col min="2565" max="2565" width="10.875" style="1" bestFit="1" customWidth="1"/>
    <col min="2566" max="2566" width="34.75" style="1" customWidth="1"/>
    <col min="2567" max="2567" width="11.5" style="1" customWidth="1"/>
    <col min="2568" max="2568" width="14.875" style="1" customWidth="1"/>
    <col min="2569" max="2569" width="12.875" style="1" customWidth="1"/>
    <col min="2570" max="2572" width="12" style="1" customWidth="1"/>
    <col min="2573" max="2820" width="9" style="1"/>
    <col min="2821" max="2821" width="10.875" style="1" bestFit="1" customWidth="1"/>
    <col min="2822" max="2822" width="34.75" style="1" customWidth="1"/>
    <col min="2823" max="2823" width="11.5" style="1" customWidth="1"/>
    <col min="2824" max="2824" width="14.875" style="1" customWidth="1"/>
    <col min="2825" max="2825" width="12.875" style="1" customWidth="1"/>
    <col min="2826" max="2828" width="12" style="1" customWidth="1"/>
    <col min="2829" max="3076" width="9" style="1"/>
    <col min="3077" max="3077" width="10.875" style="1" bestFit="1" customWidth="1"/>
    <col min="3078" max="3078" width="34.75" style="1" customWidth="1"/>
    <col min="3079" max="3079" width="11.5" style="1" customWidth="1"/>
    <col min="3080" max="3080" width="14.875" style="1" customWidth="1"/>
    <col min="3081" max="3081" width="12.875" style="1" customWidth="1"/>
    <col min="3082" max="3084" width="12" style="1" customWidth="1"/>
    <col min="3085" max="3332" width="9" style="1"/>
    <col min="3333" max="3333" width="10.875" style="1" bestFit="1" customWidth="1"/>
    <col min="3334" max="3334" width="34.75" style="1" customWidth="1"/>
    <col min="3335" max="3335" width="11.5" style="1" customWidth="1"/>
    <col min="3336" max="3336" width="14.875" style="1" customWidth="1"/>
    <col min="3337" max="3337" width="12.875" style="1" customWidth="1"/>
    <col min="3338" max="3340" width="12" style="1" customWidth="1"/>
    <col min="3341" max="3588" width="9" style="1"/>
    <col min="3589" max="3589" width="10.875" style="1" bestFit="1" customWidth="1"/>
    <col min="3590" max="3590" width="34.75" style="1" customWidth="1"/>
    <col min="3591" max="3591" width="11.5" style="1" customWidth="1"/>
    <col min="3592" max="3592" width="14.875" style="1" customWidth="1"/>
    <col min="3593" max="3593" width="12.875" style="1" customWidth="1"/>
    <col min="3594" max="3596" width="12" style="1" customWidth="1"/>
    <col min="3597" max="3844" width="9" style="1"/>
    <col min="3845" max="3845" width="10.875" style="1" bestFit="1" customWidth="1"/>
    <col min="3846" max="3846" width="34.75" style="1" customWidth="1"/>
    <col min="3847" max="3847" width="11.5" style="1" customWidth="1"/>
    <col min="3848" max="3848" width="14.875" style="1" customWidth="1"/>
    <col min="3849" max="3849" width="12.875" style="1" customWidth="1"/>
    <col min="3850" max="3852" width="12" style="1" customWidth="1"/>
    <col min="3853" max="4100" width="9" style="1"/>
    <col min="4101" max="4101" width="10.875" style="1" bestFit="1" customWidth="1"/>
    <col min="4102" max="4102" width="34.75" style="1" customWidth="1"/>
    <col min="4103" max="4103" width="11.5" style="1" customWidth="1"/>
    <col min="4104" max="4104" width="14.875" style="1" customWidth="1"/>
    <col min="4105" max="4105" width="12.875" style="1" customWidth="1"/>
    <col min="4106" max="4108" width="12" style="1" customWidth="1"/>
    <col min="4109" max="4356" width="9" style="1"/>
    <col min="4357" max="4357" width="10.875" style="1" bestFit="1" customWidth="1"/>
    <col min="4358" max="4358" width="34.75" style="1" customWidth="1"/>
    <col min="4359" max="4359" width="11.5" style="1" customWidth="1"/>
    <col min="4360" max="4360" width="14.875" style="1" customWidth="1"/>
    <col min="4361" max="4361" width="12.875" style="1" customWidth="1"/>
    <col min="4362" max="4364" width="12" style="1" customWidth="1"/>
    <col min="4365" max="4612" width="9" style="1"/>
    <col min="4613" max="4613" width="10.875" style="1" bestFit="1" customWidth="1"/>
    <col min="4614" max="4614" width="34.75" style="1" customWidth="1"/>
    <col min="4615" max="4615" width="11.5" style="1" customWidth="1"/>
    <col min="4616" max="4616" width="14.875" style="1" customWidth="1"/>
    <col min="4617" max="4617" width="12.875" style="1" customWidth="1"/>
    <col min="4618" max="4620" width="12" style="1" customWidth="1"/>
    <col min="4621" max="4868" width="9" style="1"/>
    <col min="4869" max="4869" width="10.875" style="1" bestFit="1" customWidth="1"/>
    <col min="4870" max="4870" width="34.75" style="1" customWidth="1"/>
    <col min="4871" max="4871" width="11.5" style="1" customWidth="1"/>
    <col min="4872" max="4872" width="14.875" style="1" customWidth="1"/>
    <col min="4873" max="4873" width="12.875" style="1" customWidth="1"/>
    <col min="4874" max="4876" width="12" style="1" customWidth="1"/>
    <col min="4877" max="5124" width="9" style="1"/>
    <col min="5125" max="5125" width="10.875" style="1" bestFit="1" customWidth="1"/>
    <col min="5126" max="5126" width="34.75" style="1" customWidth="1"/>
    <col min="5127" max="5127" width="11.5" style="1" customWidth="1"/>
    <col min="5128" max="5128" width="14.875" style="1" customWidth="1"/>
    <col min="5129" max="5129" width="12.875" style="1" customWidth="1"/>
    <col min="5130" max="5132" width="12" style="1" customWidth="1"/>
    <col min="5133" max="5380" width="9" style="1"/>
    <col min="5381" max="5381" width="10.875" style="1" bestFit="1" customWidth="1"/>
    <col min="5382" max="5382" width="34.75" style="1" customWidth="1"/>
    <col min="5383" max="5383" width="11.5" style="1" customWidth="1"/>
    <col min="5384" max="5384" width="14.875" style="1" customWidth="1"/>
    <col min="5385" max="5385" width="12.875" style="1" customWidth="1"/>
    <col min="5386" max="5388" width="12" style="1" customWidth="1"/>
    <col min="5389" max="5636" width="9" style="1"/>
    <col min="5637" max="5637" width="10.875" style="1" bestFit="1" customWidth="1"/>
    <col min="5638" max="5638" width="34.75" style="1" customWidth="1"/>
    <col min="5639" max="5639" width="11.5" style="1" customWidth="1"/>
    <col min="5640" max="5640" width="14.875" style="1" customWidth="1"/>
    <col min="5641" max="5641" width="12.875" style="1" customWidth="1"/>
    <col min="5642" max="5644" width="12" style="1" customWidth="1"/>
    <col min="5645" max="5892" width="9" style="1"/>
    <col min="5893" max="5893" width="10.875" style="1" bestFit="1" customWidth="1"/>
    <col min="5894" max="5894" width="34.75" style="1" customWidth="1"/>
    <col min="5895" max="5895" width="11.5" style="1" customWidth="1"/>
    <col min="5896" max="5896" width="14.875" style="1" customWidth="1"/>
    <col min="5897" max="5897" width="12.875" style="1" customWidth="1"/>
    <col min="5898" max="5900" width="12" style="1" customWidth="1"/>
    <col min="5901" max="6148" width="9" style="1"/>
    <col min="6149" max="6149" width="10.875" style="1" bestFit="1" customWidth="1"/>
    <col min="6150" max="6150" width="34.75" style="1" customWidth="1"/>
    <col min="6151" max="6151" width="11.5" style="1" customWidth="1"/>
    <col min="6152" max="6152" width="14.875" style="1" customWidth="1"/>
    <col min="6153" max="6153" width="12.875" style="1" customWidth="1"/>
    <col min="6154" max="6156" width="12" style="1" customWidth="1"/>
    <col min="6157" max="6404" width="9" style="1"/>
    <col min="6405" max="6405" width="10.875" style="1" bestFit="1" customWidth="1"/>
    <col min="6406" max="6406" width="34.75" style="1" customWidth="1"/>
    <col min="6407" max="6407" width="11.5" style="1" customWidth="1"/>
    <col min="6408" max="6408" width="14.875" style="1" customWidth="1"/>
    <col min="6409" max="6409" width="12.875" style="1" customWidth="1"/>
    <col min="6410" max="6412" width="12" style="1" customWidth="1"/>
    <col min="6413" max="6660" width="9" style="1"/>
    <col min="6661" max="6661" width="10.875" style="1" bestFit="1" customWidth="1"/>
    <col min="6662" max="6662" width="34.75" style="1" customWidth="1"/>
    <col min="6663" max="6663" width="11.5" style="1" customWidth="1"/>
    <col min="6664" max="6664" width="14.875" style="1" customWidth="1"/>
    <col min="6665" max="6665" width="12.875" style="1" customWidth="1"/>
    <col min="6666" max="6668" width="12" style="1" customWidth="1"/>
    <col min="6669" max="6916" width="9" style="1"/>
    <col min="6917" max="6917" width="10.875" style="1" bestFit="1" customWidth="1"/>
    <col min="6918" max="6918" width="34.75" style="1" customWidth="1"/>
    <col min="6919" max="6919" width="11.5" style="1" customWidth="1"/>
    <col min="6920" max="6920" width="14.875" style="1" customWidth="1"/>
    <col min="6921" max="6921" width="12.875" style="1" customWidth="1"/>
    <col min="6922" max="6924" width="12" style="1" customWidth="1"/>
    <col min="6925" max="7172" width="9" style="1"/>
    <col min="7173" max="7173" width="10.875" style="1" bestFit="1" customWidth="1"/>
    <col min="7174" max="7174" width="34.75" style="1" customWidth="1"/>
    <col min="7175" max="7175" width="11.5" style="1" customWidth="1"/>
    <col min="7176" max="7176" width="14.875" style="1" customWidth="1"/>
    <col min="7177" max="7177" width="12.875" style="1" customWidth="1"/>
    <col min="7178" max="7180" width="12" style="1" customWidth="1"/>
    <col min="7181" max="7428" width="9" style="1"/>
    <col min="7429" max="7429" width="10.875" style="1" bestFit="1" customWidth="1"/>
    <col min="7430" max="7430" width="34.75" style="1" customWidth="1"/>
    <col min="7431" max="7431" width="11.5" style="1" customWidth="1"/>
    <col min="7432" max="7432" width="14.875" style="1" customWidth="1"/>
    <col min="7433" max="7433" width="12.875" style="1" customWidth="1"/>
    <col min="7434" max="7436" width="12" style="1" customWidth="1"/>
    <col min="7437" max="7684" width="9" style="1"/>
    <col min="7685" max="7685" width="10.875" style="1" bestFit="1" customWidth="1"/>
    <col min="7686" max="7686" width="34.75" style="1" customWidth="1"/>
    <col min="7687" max="7687" width="11.5" style="1" customWidth="1"/>
    <col min="7688" max="7688" width="14.875" style="1" customWidth="1"/>
    <col min="7689" max="7689" width="12.875" style="1" customWidth="1"/>
    <col min="7690" max="7692" width="12" style="1" customWidth="1"/>
    <col min="7693" max="7940" width="9" style="1"/>
    <col min="7941" max="7941" width="10.875" style="1" bestFit="1" customWidth="1"/>
    <col min="7942" max="7942" width="34.75" style="1" customWidth="1"/>
    <col min="7943" max="7943" width="11.5" style="1" customWidth="1"/>
    <col min="7944" max="7944" width="14.875" style="1" customWidth="1"/>
    <col min="7945" max="7945" width="12.875" style="1" customWidth="1"/>
    <col min="7946" max="7948" width="12" style="1" customWidth="1"/>
    <col min="7949" max="8196" width="9" style="1"/>
    <col min="8197" max="8197" width="10.875" style="1" bestFit="1" customWidth="1"/>
    <col min="8198" max="8198" width="34.75" style="1" customWidth="1"/>
    <col min="8199" max="8199" width="11.5" style="1" customWidth="1"/>
    <col min="8200" max="8200" width="14.875" style="1" customWidth="1"/>
    <col min="8201" max="8201" width="12.875" style="1" customWidth="1"/>
    <col min="8202" max="8204" width="12" style="1" customWidth="1"/>
    <col min="8205" max="8452" width="9" style="1"/>
    <col min="8453" max="8453" width="10.875" style="1" bestFit="1" customWidth="1"/>
    <col min="8454" max="8454" width="34.75" style="1" customWidth="1"/>
    <col min="8455" max="8455" width="11.5" style="1" customWidth="1"/>
    <col min="8456" max="8456" width="14.875" style="1" customWidth="1"/>
    <col min="8457" max="8457" width="12.875" style="1" customWidth="1"/>
    <col min="8458" max="8460" width="12" style="1" customWidth="1"/>
    <col min="8461" max="8708" width="9" style="1"/>
    <col min="8709" max="8709" width="10.875" style="1" bestFit="1" customWidth="1"/>
    <col min="8710" max="8710" width="34.75" style="1" customWidth="1"/>
    <col min="8711" max="8711" width="11.5" style="1" customWidth="1"/>
    <col min="8712" max="8712" width="14.875" style="1" customWidth="1"/>
    <col min="8713" max="8713" width="12.875" style="1" customWidth="1"/>
    <col min="8714" max="8716" width="12" style="1" customWidth="1"/>
    <col min="8717" max="8964" width="9" style="1"/>
    <col min="8965" max="8965" width="10.875" style="1" bestFit="1" customWidth="1"/>
    <col min="8966" max="8966" width="34.75" style="1" customWidth="1"/>
    <col min="8967" max="8967" width="11.5" style="1" customWidth="1"/>
    <col min="8968" max="8968" width="14.875" style="1" customWidth="1"/>
    <col min="8969" max="8969" width="12.875" style="1" customWidth="1"/>
    <col min="8970" max="8972" width="12" style="1" customWidth="1"/>
    <col min="8973" max="9220" width="9" style="1"/>
    <col min="9221" max="9221" width="10.875" style="1" bestFit="1" customWidth="1"/>
    <col min="9222" max="9222" width="34.75" style="1" customWidth="1"/>
    <col min="9223" max="9223" width="11.5" style="1" customWidth="1"/>
    <col min="9224" max="9224" width="14.875" style="1" customWidth="1"/>
    <col min="9225" max="9225" width="12.875" style="1" customWidth="1"/>
    <col min="9226" max="9228" width="12" style="1" customWidth="1"/>
    <col min="9229" max="9476" width="9" style="1"/>
    <col min="9477" max="9477" width="10.875" style="1" bestFit="1" customWidth="1"/>
    <col min="9478" max="9478" width="34.75" style="1" customWidth="1"/>
    <col min="9479" max="9479" width="11.5" style="1" customWidth="1"/>
    <col min="9480" max="9480" width="14.875" style="1" customWidth="1"/>
    <col min="9481" max="9481" width="12.875" style="1" customWidth="1"/>
    <col min="9482" max="9484" width="12" style="1" customWidth="1"/>
    <col min="9485" max="9732" width="9" style="1"/>
    <col min="9733" max="9733" width="10.875" style="1" bestFit="1" customWidth="1"/>
    <col min="9734" max="9734" width="34.75" style="1" customWidth="1"/>
    <col min="9735" max="9735" width="11.5" style="1" customWidth="1"/>
    <col min="9736" max="9736" width="14.875" style="1" customWidth="1"/>
    <col min="9737" max="9737" width="12.875" style="1" customWidth="1"/>
    <col min="9738" max="9740" width="12" style="1" customWidth="1"/>
    <col min="9741" max="9988" width="9" style="1"/>
    <col min="9989" max="9989" width="10.875" style="1" bestFit="1" customWidth="1"/>
    <col min="9990" max="9990" width="34.75" style="1" customWidth="1"/>
    <col min="9991" max="9991" width="11.5" style="1" customWidth="1"/>
    <col min="9992" max="9992" width="14.875" style="1" customWidth="1"/>
    <col min="9993" max="9993" width="12.875" style="1" customWidth="1"/>
    <col min="9994" max="9996" width="12" style="1" customWidth="1"/>
    <col min="9997" max="10244" width="9" style="1"/>
    <col min="10245" max="10245" width="10.875" style="1" bestFit="1" customWidth="1"/>
    <col min="10246" max="10246" width="34.7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2" width="12" style="1" customWidth="1"/>
    <col min="10253" max="10500" width="9" style="1"/>
    <col min="10501" max="10501" width="10.875" style="1" bestFit="1" customWidth="1"/>
    <col min="10502" max="10502" width="34.7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8" width="12" style="1" customWidth="1"/>
    <col min="10509" max="10756" width="9" style="1"/>
    <col min="10757" max="10757" width="10.875" style="1" bestFit="1" customWidth="1"/>
    <col min="10758" max="10758" width="34.7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4" width="12" style="1" customWidth="1"/>
    <col min="10765" max="11012" width="9" style="1"/>
    <col min="11013" max="11013" width="10.875" style="1" bestFit="1" customWidth="1"/>
    <col min="11014" max="11014" width="34.7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20" width="12" style="1" customWidth="1"/>
    <col min="11021" max="11268" width="9" style="1"/>
    <col min="11269" max="11269" width="10.875" style="1" bestFit="1" customWidth="1"/>
    <col min="11270" max="11270" width="34.7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6" width="12" style="1" customWidth="1"/>
    <col min="11277" max="11524" width="9" style="1"/>
    <col min="11525" max="11525" width="10.875" style="1" bestFit="1" customWidth="1"/>
    <col min="11526" max="11526" width="34.7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2" width="12" style="1" customWidth="1"/>
    <col min="11533" max="11780" width="9" style="1"/>
    <col min="11781" max="11781" width="10.875" style="1" bestFit="1" customWidth="1"/>
    <col min="11782" max="11782" width="34.7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8" width="12" style="1" customWidth="1"/>
    <col min="11789" max="12036" width="9" style="1"/>
    <col min="12037" max="12037" width="10.875" style="1" bestFit="1" customWidth="1"/>
    <col min="12038" max="12038" width="34.7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4" width="12" style="1" customWidth="1"/>
    <col min="12045" max="12292" width="9" style="1"/>
    <col min="12293" max="12293" width="10.875" style="1" bestFit="1" customWidth="1"/>
    <col min="12294" max="12294" width="34.7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300" width="12" style="1" customWidth="1"/>
    <col min="12301" max="12548" width="9" style="1"/>
    <col min="12549" max="12549" width="10.875" style="1" bestFit="1" customWidth="1"/>
    <col min="12550" max="12550" width="34.7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6" width="12" style="1" customWidth="1"/>
    <col min="12557" max="12804" width="9" style="1"/>
    <col min="12805" max="12805" width="10.875" style="1" bestFit="1" customWidth="1"/>
    <col min="12806" max="12806" width="34.7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2" width="12" style="1" customWidth="1"/>
    <col min="12813" max="13060" width="9" style="1"/>
    <col min="13061" max="13061" width="10.875" style="1" bestFit="1" customWidth="1"/>
    <col min="13062" max="13062" width="34.7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8" width="12" style="1" customWidth="1"/>
    <col min="13069" max="13316" width="9" style="1"/>
    <col min="13317" max="13317" width="10.875" style="1" bestFit="1" customWidth="1"/>
    <col min="13318" max="13318" width="34.7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4" width="12" style="1" customWidth="1"/>
    <col min="13325" max="13572" width="9" style="1"/>
    <col min="13573" max="13573" width="10.875" style="1" bestFit="1" customWidth="1"/>
    <col min="13574" max="13574" width="34.7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80" width="12" style="1" customWidth="1"/>
    <col min="13581" max="13828" width="9" style="1"/>
    <col min="13829" max="13829" width="10.875" style="1" bestFit="1" customWidth="1"/>
    <col min="13830" max="13830" width="34.7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6" width="12" style="1" customWidth="1"/>
    <col min="13837" max="14084" width="9" style="1"/>
    <col min="14085" max="14085" width="10.875" style="1" bestFit="1" customWidth="1"/>
    <col min="14086" max="14086" width="34.7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2" width="12" style="1" customWidth="1"/>
    <col min="14093" max="14340" width="9" style="1"/>
    <col min="14341" max="14341" width="10.875" style="1" bestFit="1" customWidth="1"/>
    <col min="14342" max="14342" width="34.7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8" width="12" style="1" customWidth="1"/>
    <col min="14349" max="14596" width="9" style="1"/>
    <col min="14597" max="14597" width="10.875" style="1" bestFit="1" customWidth="1"/>
    <col min="14598" max="14598" width="34.7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4" width="12" style="1" customWidth="1"/>
    <col min="14605" max="14852" width="9" style="1"/>
    <col min="14853" max="14853" width="10.875" style="1" bestFit="1" customWidth="1"/>
    <col min="14854" max="14854" width="34.7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60" width="12" style="1" customWidth="1"/>
    <col min="14861" max="15108" width="9" style="1"/>
    <col min="15109" max="15109" width="10.875" style="1" bestFit="1" customWidth="1"/>
    <col min="15110" max="15110" width="34.7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6" width="12" style="1" customWidth="1"/>
    <col min="15117" max="15364" width="9" style="1"/>
    <col min="15365" max="15365" width="10.875" style="1" bestFit="1" customWidth="1"/>
    <col min="15366" max="15366" width="34.7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2" width="12" style="1" customWidth="1"/>
    <col min="15373" max="15620" width="9" style="1"/>
    <col min="15621" max="15621" width="10.875" style="1" bestFit="1" customWidth="1"/>
    <col min="15622" max="15622" width="34.7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8" width="12" style="1" customWidth="1"/>
    <col min="15629" max="15876" width="9" style="1"/>
    <col min="15877" max="15877" width="10.875" style="1" bestFit="1" customWidth="1"/>
    <col min="15878" max="15878" width="34.7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4" width="12" style="1" customWidth="1"/>
    <col min="15885" max="16132" width="9" style="1"/>
    <col min="16133" max="16133" width="10.875" style="1" bestFit="1" customWidth="1"/>
    <col min="16134" max="16134" width="34.7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40" width="12" style="1" customWidth="1"/>
    <col min="16141" max="16384" width="9" style="1"/>
  </cols>
  <sheetData>
    <row r="1" spans="1:12" ht="84" customHeight="1" x14ac:dyDescent="0.25">
      <c r="F1" s="365" t="s">
        <v>492</v>
      </c>
      <c r="G1" s="365"/>
      <c r="H1" s="365"/>
      <c r="I1" s="365"/>
      <c r="J1" s="365"/>
      <c r="K1" s="365"/>
      <c r="L1" s="365"/>
    </row>
    <row r="2" spans="1:12" ht="18.75" hidden="1" x14ac:dyDescent="0.25">
      <c r="F2" s="215"/>
    </row>
    <row r="3" spans="1:12" ht="18.75" hidden="1" x14ac:dyDescent="0.25">
      <c r="F3" s="215"/>
    </row>
    <row r="4" spans="1:12" ht="18.75" hidden="1" x14ac:dyDescent="0.25">
      <c r="F4" s="215"/>
    </row>
    <row r="5" spans="1:12" ht="18.75" hidden="1" x14ac:dyDescent="0.25">
      <c r="F5" s="215"/>
    </row>
    <row r="6" spans="1:12" ht="18.75" hidden="1" x14ac:dyDescent="0.25">
      <c r="A6" s="245"/>
    </row>
    <row r="7" spans="1:12" ht="18.75" hidden="1" x14ac:dyDescent="0.25">
      <c r="A7" s="245"/>
    </row>
    <row r="8" spans="1:12" ht="18.75" x14ac:dyDescent="0.25">
      <c r="A8" s="245"/>
    </row>
    <row r="9" spans="1:12" ht="18.75" x14ac:dyDescent="0.25">
      <c r="A9" s="245"/>
    </row>
    <row r="10" spans="1:12" ht="18.75" x14ac:dyDescent="0.25">
      <c r="A10" s="361" t="s">
        <v>26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</row>
    <row r="11" spans="1:12" ht="18.75" x14ac:dyDescent="0.25">
      <c r="A11" s="361" t="s">
        <v>113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</row>
    <row r="12" spans="1:12" ht="18.75" x14ac:dyDescent="0.25">
      <c r="A12" s="245"/>
    </row>
    <row r="13" spans="1:12" ht="15.75" customHeight="1" x14ac:dyDescent="0.25">
      <c r="A13" s="362" t="s">
        <v>55</v>
      </c>
      <c r="B13" s="362" t="s">
        <v>110</v>
      </c>
      <c r="C13" s="362" t="s">
        <v>27</v>
      </c>
      <c r="D13" s="362" t="s">
        <v>111</v>
      </c>
      <c r="E13" s="362" t="s">
        <v>112</v>
      </c>
      <c r="F13" s="362"/>
      <c r="G13" s="362"/>
      <c r="H13" s="362"/>
      <c r="I13" s="362"/>
      <c r="J13" s="362"/>
      <c r="K13" s="362"/>
      <c r="L13" s="362"/>
    </row>
    <row r="14" spans="1:12" x14ac:dyDescent="0.25">
      <c r="A14" s="362"/>
      <c r="B14" s="362"/>
      <c r="C14" s="362"/>
      <c r="D14" s="362"/>
      <c r="E14" s="217">
        <v>2016</v>
      </c>
      <c r="F14" s="338">
        <v>2017</v>
      </c>
      <c r="G14" s="338">
        <v>2018</v>
      </c>
      <c r="H14" s="338">
        <v>2019</v>
      </c>
      <c r="I14" s="338">
        <v>2020</v>
      </c>
      <c r="J14" s="338">
        <v>2021</v>
      </c>
      <c r="K14" s="338">
        <v>2022</v>
      </c>
      <c r="L14" s="338">
        <v>2023</v>
      </c>
    </row>
    <row r="15" spans="1:12" x14ac:dyDescent="0.25">
      <c r="A15" s="338">
        <v>1</v>
      </c>
      <c r="B15" s="338">
        <v>2</v>
      </c>
      <c r="C15" s="338">
        <v>3</v>
      </c>
      <c r="D15" s="338">
        <v>4</v>
      </c>
      <c r="E15" s="338">
        <v>5</v>
      </c>
      <c r="F15" s="338">
        <v>6</v>
      </c>
      <c r="G15" s="338">
        <v>7</v>
      </c>
      <c r="H15" s="338">
        <v>8</v>
      </c>
      <c r="I15" s="338">
        <v>9</v>
      </c>
      <c r="J15" s="338">
        <v>10</v>
      </c>
      <c r="K15" s="338">
        <v>11</v>
      </c>
      <c r="L15" s="338">
        <v>12</v>
      </c>
    </row>
    <row r="16" spans="1:12" ht="53.25" hidden="1" customHeight="1" x14ac:dyDescent="0.25">
      <c r="A16" s="354" t="s">
        <v>433</v>
      </c>
      <c r="B16" s="354"/>
      <c r="C16" s="354"/>
      <c r="D16" s="354"/>
      <c r="E16" s="354"/>
      <c r="F16" s="354"/>
      <c r="G16" s="354"/>
      <c r="H16" s="341"/>
      <c r="I16" s="341"/>
      <c r="J16" s="341"/>
      <c r="K16" s="341"/>
      <c r="L16" s="341"/>
    </row>
    <row r="17" spans="1:12" ht="78.75" hidden="1" customHeight="1" x14ac:dyDescent="0.25">
      <c r="A17" s="218">
        <v>1</v>
      </c>
      <c r="B17" s="219" t="s">
        <v>434</v>
      </c>
      <c r="C17" s="220" t="s">
        <v>207</v>
      </c>
      <c r="D17" s="221" t="s">
        <v>435</v>
      </c>
      <c r="E17" s="222">
        <v>92.2</v>
      </c>
      <c r="F17" s="222">
        <v>95</v>
      </c>
      <c r="G17" s="222">
        <v>95</v>
      </c>
      <c r="H17" s="222"/>
      <c r="I17" s="222">
        <v>97</v>
      </c>
      <c r="J17" s="222">
        <v>97</v>
      </c>
      <c r="K17" s="222">
        <v>97</v>
      </c>
      <c r="L17" s="222">
        <v>97</v>
      </c>
    </row>
    <row r="18" spans="1:12" ht="189" hidden="1" customHeight="1" x14ac:dyDescent="0.25">
      <c r="A18" s="218" t="s">
        <v>436</v>
      </c>
      <c r="B18" s="219" t="s">
        <v>206</v>
      </c>
      <c r="C18" s="220" t="s">
        <v>207</v>
      </c>
      <c r="D18" s="221" t="s">
        <v>437</v>
      </c>
      <c r="E18" s="220">
        <v>100</v>
      </c>
      <c r="F18" s="220">
        <v>100</v>
      </c>
      <c r="G18" s="220">
        <v>100</v>
      </c>
      <c r="H18" s="220"/>
      <c r="I18" s="220">
        <v>100</v>
      </c>
      <c r="J18" s="220">
        <v>100</v>
      </c>
      <c r="K18" s="220">
        <v>100</v>
      </c>
      <c r="L18" s="220">
        <v>100</v>
      </c>
    </row>
    <row r="19" spans="1:12" ht="126" hidden="1" customHeight="1" x14ac:dyDescent="0.25">
      <c r="A19" s="218" t="s">
        <v>438</v>
      </c>
      <c r="B19" s="223" t="s">
        <v>439</v>
      </c>
      <c r="C19" s="224" t="s">
        <v>207</v>
      </c>
      <c r="D19" s="224" t="s">
        <v>437</v>
      </c>
      <c r="E19" s="224">
        <v>1.74</v>
      </c>
      <c r="F19" s="224">
        <v>1.5</v>
      </c>
      <c r="G19" s="224">
        <v>1</v>
      </c>
      <c r="H19" s="224"/>
      <c r="I19" s="224">
        <v>1</v>
      </c>
      <c r="J19" s="224">
        <v>1</v>
      </c>
      <c r="K19" s="224">
        <v>1</v>
      </c>
      <c r="L19" s="224">
        <v>1</v>
      </c>
    </row>
    <row r="20" spans="1:12" ht="94.5" hidden="1" customHeight="1" x14ac:dyDescent="0.25">
      <c r="A20" s="218" t="s">
        <v>440</v>
      </c>
      <c r="B20" s="219" t="s">
        <v>441</v>
      </c>
      <c r="C20" s="220" t="s">
        <v>207</v>
      </c>
      <c r="D20" s="224" t="s">
        <v>437</v>
      </c>
      <c r="E20" s="225">
        <v>76.150000000000006</v>
      </c>
      <c r="F20" s="226"/>
      <c r="G20" s="226"/>
      <c r="H20" s="226"/>
      <c r="I20" s="218"/>
      <c r="J20" s="218"/>
      <c r="K20" s="218"/>
      <c r="L20" s="218"/>
    </row>
    <row r="21" spans="1:12" ht="15.75" hidden="1" customHeight="1" x14ac:dyDescent="0.25">
      <c r="A21" s="354" t="s">
        <v>442</v>
      </c>
      <c r="B21" s="354"/>
      <c r="C21" s="354"/>
      <c r="D21" s="354"/>
      <c r="E21" s="354"/>
      <c r="F21" s="354"/>
      <c r="G21" s="354"/>
      <c r="H21" s="341"/>
      <c r="I21" s="341"/>
      <c r="J21" s="341"/>
      <c r="K21" s="341"/>
      <c r="L21" s="341"/>
    </row>
    <row r="22" spans="1:12" ht="15.75" hidden="1" customHeight="1" x14ac:dyDescent="0.25">
      <c r="A22" s="354" t="s">
        <v>491</v>
      </c>
      <c r="B22" s="354"/>
      <c r="C22" s="354"/>
      <c r="D22" s="354"/>
      <c r="E22" s="354"/>
      <c r="F22" s="354"/>
      <c r="G22" s="354"/>
      <c r="H22" s="341"/>
      <c r="I22" s="341"/>
      <c r="J22" s="341"/>
      <c r="K22" s="341"/>
      <c r="L22" s="341"/>
    </row>
    <row r="23" spans="1:12" ht="189" hidden="1" customHeight="1" x14ac:dyDescent="0.25">
      <c r="A23" s="218" t="s">
        <v>332</v>
      </c>
      <c r="B23" s="219" t="s">
        <v>206</v>
      </c>
      <c r="C23" s="220" t="s">
        <v>207</v>
      </c>
      <c r="D23" s="221" t="s">
        <v>437</v>
      </c>
      <c r="E23" s="220">
        <v>100</v>
      </c>
      <c r="F23" s="220">
        <v>100</v>
      </c>
      <c r="G23" s="220">
        <v>100</v>
      </c>
      <c r="H23" s="220"/>
      <c r="I23" s="218" t="s">
        <v>444</v>
      </c>
      <c r="J23" s="218" t="s">
        <v>444</v>
      </c>
      <c r="K23" s="218" t="s">
        <v>444</v>
      </c>
      <c r="L23" s="218" t="s">
        <v>444</v>
      </c>
    </row>
    <row r="24" spans="1:12" ht="171.75" hidden="1" customHeight="1" x14ac:dyDescent="0.25">
      <c r="A24" s="218" t="s">
        <v>338</v>
      </c>
      <c r="B24" s="219" t="s">
        <v>209</v>
      </c>
      <c r="C24" s="220" t="s">
        <v>207</v>
      </c>
      <c r="D24" s="221" t="s">
        <v>437</v>
      </c>
      <c r="E24" s="220">
        <v>60</v>
      </c>
      <c r="F24" s="220">
        <v>60</v>
      </c>
      <c r="G24" s="220">
        <v>60</v>
      </c>
      <c r="H24" s="220"/>
      <c r="I24" s="218"/>
      <c r="J24" s="218"/>
      <c r="K24" s="218"/>
      <c r="L24" s="218"/>
    </row>
    <row r="25" spans="1:12" ht="15.75" hidden="1" customHeight="1" x14ac:dyDescent="0.25">
      <c r="A25" s="354" t="s">
        <v>262</v>
      </c>
      <c r="B25" s="354"/>
      <c r="C25" s="354"/>
      <c r="D25" s="354"/>
      <c r="E25" s="354"/>
      <c r="F25" s="354"/>
      <c r="G25" s="354"/>
      <c r="H25" s="341"/>
      <c r="I25" s="341"/>
      <c r="J25" s="341"/>
      <c r="K25" s="341"/>
      <c r="L25" s="341"/>
    </row>
    <row r="26" spans="1:12" ht="173.25" hidden="1" customHeight="1" x14ac:dyDescent="0.25">
      <c r="A26" s="218" t="s">
        <v>446</v>
      </c>
      <c r="B26" s="219" t="s">
        <v>447</v>
      </c>
      <c r="C26" s="224" t="s">
        <v>207</v>
      </c>
      <c r="D26" s="221" t="s">
        <v>435</v>
      </c>
      <c r="E26" s="228">
        <v>9.4</v>
      </c>
      <c r="F26" s="228">
        <v>9.4</v>
      </c>
      <c r="G26" s="228">
        <v>5</v>
      </c>
      <c r="H26" s="228"/>
      <c r="I26" s="218" t="s">
        <v>438</v>
      </c>
      <c r="J26" s="218" t="s">
        <v>438</v>
      </c>
      <c r="K26" s="218" t="s">
        <v>438</v>
      </c>
      <c r="L26" s="218" t="s">
        <v>438</v>
      </c>
    </row>
    <row r="27" spans="1:12" ht="141.75" hidden="1" customHeight="1" x14ac:dyDescent="0.25">
      <c r="A27" s="218" t="s">
        <v>343</v>
      </c>
      <c r="B27" s="219" t="s">
        <v>448</v>
      </c>
      <c r="C27" s="224" t="s">
        <v>207</v>
      </c>
      <c r="D27" s="221" t="s">
        <v>435</v>
      </c>
      <c r="E27" s="229">
        <v>83.96</v>
      </c>
      <c r="F27" s="229">
        <v>83.96</v>
      </c>
      <c r="G27" s="229">
        <v>83.96</v>
      </c>
      <c r="H27" s="229"/>
      <c r="I27" s="218" t="s">
        <v>444</v>
      </c>
      <c r="J27" s="218" t="s">
        <v>444</v>
      </c>
      <c r="K27" s="218" t="s">
        <v>444</v>
      </c>
      <c r="L27" s="218" t="s">
        <v>444</v>
      </c>
    </row>
    <row r="28" spans="1:12" ht="63" hidden="1" customHeight="1" x14ac:dyDescent="0.25">
      <c r="A28" s="218" t="s">
        <v>449</v>
      </c>
      <c r="B28" s="219" t="s">
        <v>450</v>
      </c>
      <c r="C28" s="224" t="s">
        <v>207</v>
      </c>
      <c r="D28" s="224" t="s">
        <v>437</v>
      </c>
      <c r="E28" s="230">
        <v>98</v>
      </c>
      <c r="F28" s="230">
        <v>98</v>
      </c>
      <c r="G28" s="230">
        <v>100</v>
      </c>
      <c r="H28" s="230"/>
      <c r="I28" s="218" t="s">
        <v>444</v>
      </c>
      <c r="J28" s="218" t="s">
        <v>444</v>
      </c>
      <c r="K28" s="218" t="s">
        <v>444</v>
      </c>
      <c r="L28" s="218" t="s">
        <v>444</v>
      </c>
    </row>
    <row r="29" spans="1:12" ht="110.25" hidden="1" customHeight="1" x14ac:dyDescent="0.25">
      <c r="A29" s="218" t="s">
        <v>451</v>
      </c>
      <c r="B29" s="219" t="s">
        <v>452</v>
      </c>
      <c r="C29" s="220" t="s">
        <v>207</v>
      </c>
      <c r="D29" s="224" t="s">
        <v>437</v>
      </c>
      <c r="E29" s="225">
        <v>2.64</v>
      </c>
      <c r="F29" s="225">
        <v>2.64</v>
      </c>
      <c r="G29" s="225">
        <v>1</v>
      </c>
      <c r="H29" s="225"/>
      <c r="I29" s="218" t="s">
        <v>453</v>
      </c>
      <c r="J29" s="218" t="s">
        <v>453</v>
      </c>
      <c r="K29" s="218" t="s">
        <v>453</v>
      </c>
      <c r="L29" s="218" t="s">
        <v>453</v>
      </c>
    </row>
    <row r="30" spans="1:12" ht="110.25" hidden="1" customHeight="1" x14ac:dyDescent="0.25">
      <c r="A30" s="218" t="s">
        <v>454</v>
      </c>
      <c r="B30" s="219" t="s">
        <v>455</v>
      </c>
      <c r="C30" s="224" t="s">
        <v>207</v>
      </c>
      <c r="D30" s="221" t="s">
        <v>435</v>
      </c>
      <c r="E30" s="229">
        <v>17.5</v>
      </c>
      <c r="F30" s="229">
        <v>17.5</v>
      </c>
      <c r="G30" s="229">
        <v>9</v>
      </c>
      <c r="H30" s="229"/>
      <c r="I30" s="218" t="s">
        <v>456</v>
      </c>
      <c r="J30" s="218" t="s">
        <v>456</v>
      </c>
      <c r="K30" s="218" t="s">
        <v>456</v>
      </c>
      <c r="L30" s="218" t="s">
        <v>456</v>
      </c>
    </row>
    <row r="31" spans="1:12" ht="173.25" hidden="1" customHeight="1" x14ac:dyDescent="0.25">
      <c r="A31" s="218" t="s">
        <v>457</v>
      </c>
      <c r="B31" s="219" t="s">
        <v>458</v>
      </c>
      <c r="C31" s="231" t="s">
        <v>207</v>
      </c>
      <c r="D31" s="224" t="s">
        <v>437</v>
      </c>
      <c r="E31" s="231">
        <v>100</v>
      </c>
      <c r="F31" s="231">
        <v>100</v>
      </c>
      <c r="G31" s="231">
        <v>100</v>
      </c>
      <c r="H31" s="231"/>
      <c r="I31" s="218" t="s">
        <v>444</v>
      </c>
      <c r="J31" s="218" t="s">
        <v>444</v>
      </c>
      <c r="K31" s="218" t="s">
        <v>444</v>
      </c>
      <c r="L31" s="218" t="s">
        <v>444</v>
      </c>
    </row>
    <row r="32" spans="1:12" ht="110.25" hidden="1" customHeight="1" x14ac:dyDescent="0.25">
      <c r="A32" s="218" t="s">
        <v>459</v>
      </c>
      <c r="B32" s="219" t="s">
        <v>460</v>
      </c>
      <c r="C32" s="231" t="s">
        <v>207</v>
      </c>
      <c r="D32" s="224" t="s">
        <v>437</v>
      </c>
      <c r="E32" s="232">
        <v>48</v>
      </c>
      <c r="F32" s="232">
        <v>48</v>
      </c>
      <c r="G32" s="232">
        <v>48</v>
      </c>
      <c r="H32" s="232"/>
      <c r="I32" s="218" t="s">
        <v>461</v>
      </c>
      <c r="J32" s="218" t="s">
        <v>461</v>
      </c>
      <c r="K32" s="218" t="s">
        <v>461</v>
      </c>
      <c r="L32" s="218" t="s">
        <v>461</v>
      </c>
    </row>
    <row r="33" spans="1:12" ht="110.25" hidden="1" customHeight="1" x14ac:dyDescent="0.25">
      <c r="A33" s="218" t="s">
        <v>462</v>
      </c>
      <c r="B33" s="219" t="s">
        <v>463</v>
      </c>
      <c r="C33" s="231" t="s">
        <v>207</v>
      </c>
      <c r="D33" s="224" t="s">
        <v>437</v>
      </c>
      <c r="E33" s="232">
        <v>12</v>
      </c>
      <c r="F33" s="232">
        <v>12</v>
      </c>
      <c r="G33" s="232">
        <v>75</v>
      </c>
      <c r="H33" s="232"/>
      <c r="I33" s="218" t="s">
        <v>444</v>
      </c>
      <c r="J33" s="218" t="s">
        <v>444</v>
      </c>
      <c r="K33" s="218" t="s">
        <v>444</v>
      </c>
      <c r="L33" s="218" t="s">
        <v>444</v>
      </c>
    </row>
    <row r="34" spans="1:12" ht="15.75" hidden="1" customHeight="1" x14ac:dyDescent="0.25">
      <c r="A34" s="353" t="s">
        <v>464</v>
      </c>
      <c r="B34" s="353"/>
      <c r="C34" s="353"/>
      <c r="D34" s="353"/>
      <c r="E34" s="353"/>
      <c r="F34" s="353"/>
      <c r="G34" s="353"/>
      <c r="H34" s="340"/>
      <c r="I34" s="340"/>
      <c r="J34" s="340"/>
      <c r="K34" s="340"/>
      <c r="L34" s="340"/>
    </row>
    <row r="35" spans="1:12" ht="110.25" hidden="1" customHeight="1" x14ac:dyDescent="0.25">
      <c r="A35" s="234" t="s">
        <v>350</v>
      </c>
      <c r="B35" s="223" t="s">
        <v>465</v>
      </c>
      <c r="C35" s="220" t="s">
        <v>207</v>
      </c>
      <c r="D35" s="221" t="s">
        <v>437</v>
      </c>
      <c r="E35" s="224">
        <v>70.599999999999994</v>
      </c>
      <c r="F35" s="224">
        <v>70.599999999999994</v>
      </c>
      <c r="G35" s="224">
        <v>70.599999999999994</v>
      </c>
      <c r="H35" s="224"/>
      <c r="I35" s="234" t="s">
        <v>466</v>
      </c>
      <c r="J35" s="234" t="s">
        <v>466</v>
      </c>
      <c r="K35" s="234" t="s">
        <v>466</v>
      </c>
      <c r="L35" s="234" t="s">
        <v>466</v>
      </c>
    </row>
    <row r="36" spans="1:12" ht="189" hidden="1" customHeight="1" x14ac:dyDescent="0.25">
      <c r="A36" s="234" t="s">
        <v>391</v>
      </c>
      <c r="B36" s="223" t="s">
        <v>467</v>
      </c>
      <c r="C36" s="220" t="s">
        <v>207</v>
      </c>
      <c r="D36" s="221" t="s">
        <v>437</v>
      </c>
      <c r="E36" s="224">
        <v>100</v>
      </c>
      <c r="F36" s="224">
        <v>100</v>
      </c>
      <c r="G36" s="224">
        <v>100</v>
      </c>
      <c r="H36" s="224"/>
      <c r="I36" s="224">
        <v>100</v>
      </c>
      <c r="J36" s="224">
        <v>100</v>
      </c>
      <c r="K36" s="224">
        <v>100</v>
      </c>
      <c r="L36" s="224">
        <v>100</v>
      </c>
    </row>
    <row r="37" spans="1:12" ht="15.75" hidden="1" customHeight="1" x14ac:dyDescent="0.25">
      <c r="A37" s="353" t="s">
        <v>289</v>
      </c>
      <c r="B37" s="353"/>
      <c r="C37" s="353"/>
      <c r="D37" s="353"/>
      <c r="E37" s="353"/>
      <c r="F37" s="353"/>
      <c r="G37" s="353"/>
      <c r="H37" s="340"/>
      <c r="I37" s="340"/>
      <c r="J37" s="340"/>
      <c r="K37" s="340"/>
      <c r="L37" s="340"/>
    </row>
    <row r="38" spans="1:12" ht="126" hidden="1" customHeight="1" x14ac:dyDescent="0.25">
      <c r="A38" s="234" t="s">
        <v>290</v>
      </c>
      <c r="B38" s="223" t="s">
        <v>468</v>
      </c>
      <c r="C38" s="220" t="s">
        <v>207</v>
      </c>
      <c r="D38" s="221" t="s">
        <v>437</v>
      </c>
      <c r="E38" s="224">
        <v>80.5</v>
      </c>
      <c r="F38" s="224">
        <v>80.5</v>
      </c>
      <c r="G38" s="224">
        <v>80.5</v>
      </c>
      <c r="H38" s="224"/>
      <c r="I38" s="234" t="s">
        <v>444</v>
      </c>
      <c r="J38" s="234" t="s">
        <v>444</v>
      </c>
      <c r="K38" s="234" t="s">
        <v>444</v>
      </c>
      <c r="L38" s="234" t="s">
        <v>444</v>
      </c>
    </row>
    <row r="39" spans="1:12" ht="15.75" hidden="1" customHeight="1" x14ac:dyDescent="0.25">
      <c r="A39" s="355" t="s">
        <v>469</v>
      </c>
      <c r="B39" s="355"/>
      <c r="C39" s="355"/>
      <c r="D39" s="355"/>
      <c r="E39" s="355"/>
      <c r="F39" s="355"/>
      <c r="G39" s="355"/>
      <c r="H39" s="342"/>
      <c r="I39" s="342"/>
      <c r="J39" s="342"/>
      <c r="K39" s="342"/>
      <c r="L39" s="342"/>
    </row>
    <row r="40" spans="1:12" ht="31.5" hidden="1" customHeight="1" x14ac:dyDescent="0.25">
      <c r="A40" s="236" t="s">
        <v>296</v>
      </c>
      <c r="B40" s="223" t="s">
        <v>470</v>
      </c>
      <c r="C40" s="224" t="s">
        <v>207</v>
      </c>
      <c r="D40" s="221" t="s">
        <v>437</v>
      </c>
      <c r="E40" s="221">
        <v>82.9</v>
      </c>
      <c r="F40" s="221">
        <v>82.9</v>
      </c>
      <c r="G40" s="221">
        <v>82.9</v>
      </c>
      <c r="H40" s="221"/>
      <c r="I40" s="236" t="s">
        <v>466</v>
      </c>
      <c r="J40" s="236" t="s">
        <v>466</v>
      </c>
      <c r="K40" s="236" t="s">
        <v>466</v>
      </c>
      <c r="L40" s="236" t="s">
        <v>466</v>
      </c>
    </row>
    <row r="41" spans="1:12" ht="15.75" hidden="1" customHeight="1" x14ac:dyDescent="0.25">
      <c r="A41" s="352" t="s">
        <v>471</v>
      </c>
      <c r="B41" s="352"/>
      <c r="C41" s="352"/>
      <c r="D41" s="352"/>
      <c r="E41" s="352"/>
      <c r="F41" s="352"/>
      <c r="G41" s="352"/>
      <c r="H41" s="339"/>
      <c r="I41" s="339"/>
      <c r="J41" s="339"/>
      <c r="K41" s="339"/>
      <c r="L41" s="339"/>
    </row>
    <row r="42" spans="1:12" ht="15.75" hidden="1" customHeight="1" x14ac:dyDescent="0.25">
      <c r="A42" s="353" t="s">
        <v>472</v>
      </c>
      <c r="B42" s="353"/>
      <c r="C42" s="353"/>
      <c r="D42" s="353"/>
      <c r="E42" s="353"/>
      <c r="F42" s="353"/>
      <c r="G42" s="353"/>
      <c r="H42" s="340"/>
      <c r="I42" s="340"/>
      <c r="J42" s="340"/>
      <c r="K42" s="340"/>
      <c r="L42" s="340"/>
    </row>
    <row r="43" spans="1:12" ht="173.25" hidden="1" customHeight="1" x14ac:dyDescent="0.25">
      <c r="A43" s="218" t="s">
        <v>372</v>
      </c>
      <c r="B43" s="219" t="s">
        <v>473</v>
      </c>
      <c r="C43" s="231" t="s">
        <v>207</v>
      </c>
      <c r="D43" s="221" t="s">
        <v>435</v>
      </c>
      <c r="E43" s="225">
        <v>97.13</v>
      </c>
      <c r="F43" s="225">
        <v>97.13</v>
      </c>
      <c r="G43" s="225">
        <v>97.13</v>
      </c>
      <c r="H43" s="225"/>
      <c r="I43" s="225">
        <v>97.13</v>
      </c>
      <c r="J43" s="225">
        <v>97.13</v>
      </c>
      <c r="K43" s="225">
        <v>97.13</v>
      </c>
      <c r="L43" s="225">
        <v>97.13</v>
      </c>
    </row>
    <row r="44" spans="1:12" ht="78.75" hidden="1" customHeight="1" x14ac:dyDescent="0.25">
      <c r="A44" s="218" t="s">
        <v>343</v>
      </c>
      <c r="B44" s="219" t="s">
        <v>474</v>
      </c>
      <c r="C44" s="224" t="s">
        <v>375</v>
      </c>
      <c r="D44" s="221" t="s">
        <v>437</v>
      </c>
      <c r="E44" s="238">
        <v>10</v>
      </c>
      <c r="F44" s="238">
        <v>10</v>
      </c>
      <c r="G44" s="238">
        <v>10</v>
      </c>
      <c r="H44" s="238"/>
      <c r="I44" s="238">
        <v>10</v>
      </c>
      <c r="J44" s="238">
        <v>10</v>
      </c>
      <c r="K44" s="238">
        <v>10</v>
      </c>
      <c r="L44" s="238">
        <v>10</v>
      </c>
    </row>
    <row r="45" spans="1:12" ht="126" hidden="1" customHeight="1" x14ac:dyDescent="0.25">
      <c r="A45" s="218" t="s">
        <v>449</v>
      </c>
      <c r="B45" s="219" t="s">
        <v>475</v>
      </c>
      <c r="C45" s="224" t="s">
        <v>375</v>
      </c>
      <c r="D45" s="221" t="s">
        <v>437</v>
      </c>
      <c r="E45" s="238">
        <v>2</v>
      </c>
      <c r="F45" s="238">
        <v>2</v>
      </c>
      <c r="G45" s="238">
        <v>2</v>
      </c>
      <c r="H45" s="238"/>
      <c r="I45" s="238">
        <v>2</v>
      </c>
      <c r="J45" s="238">
        <v>2</v>
      </c>
      <c r="K45" s="238">
        <v>2</v>
      </c>
      <c r="L45" s="238">
        <v>2</v>
      </c>
    </row>
    <row r="46" spans="1:12" ht="236.25" hidden="1" customHeight="1" x14ac:dyDescent="0.25">
      <c r="A46" s="218" t="s">
        <v>476</v>
      </c>
      <c r="B46" s="219" t="s">
        <v>477</v>
      </c>
      <c r="C46" s="231" t="s">
        <v>207</v>
      </c>
      <c r="D46" s="221" t="s">
        <v>435</v>
      </c>
      <c r="E46" s="220">
        <v>3</v>
      </c>
      <c r="F46" s="220">
        <v>3</v>
      </c>
      <c r="G46" s="220">
        <v>3</v>
      </c>
      <c r="H46" s="220"/>
      <c r="I46" s="218" t="s">
        <v>438</v>
      </c>
      <c r="J46" s="218" t="s">
        <v>438</v>
      </c>
      <c r="K46" s="218" t="s">
        <v>438</v>
      </c>
      <c r="L46" s="218" t="s">
        <v>438</v>
      </c>
    </row>
    <row r="47" spans="1:12" ht="15.75" customHeight="1" x14ac:dyDescent="0.25">
      <c r="A47" s="346" t="s">
        <v>478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  <c r="L47" s="348"/>
    </row>
    <row r="48" spans="1:12" x14ac:dyDescent="0.25">
      <c r="A48" s="356" t="s">
        <v>479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8"/>
    </row>
    <row r="49" spans="1:12" ht="94.5" x14ac:dyDescent="0.25">
      <c r="A49" s="234" t="s">
        <v>373</v>
      </c>
      <c r="B49" s="341" t="s">
        <v>493</v>
      </c>
      <c r="C49" s="224" t="s">
        <v>207</v>
      </c>
      <c r="D49" s="224" t="s">
        <v>498</v>
      </c>
      <c r="E49" s="220">
        <v>100</v>
      </c>
      <c r="F49" s="220">
        <v>100</v>
      </c>
      <c r="G49" s="220">
        <v>100</v>
      </c>
      <c r="H49" s="234" t="s">
        <v>444</v>
      </c>
      <c r="I49" s="234" t="s">
        <v>444</v>
      </c>
      <c r="J49" s="234" t="s">
        <v>444</v>
      </c>
      <c r="K49" s="234" t="s">
        <v>444</v>
      </c>
      <c r="L49" s="234" t="s">
        <v>444</v>
      </c>
    </row>
    <row r="50" spans="1:12" ht="78.75" x14ac:dyDescent="0.25">
      <c r="A50" s="218" t="s">
        <v>482</v>
      </c>
      <c r="B50" s="239" t="s">
        <v>483</v>
      </c>
      <c r="C50" s="224" t="s">
        <v>207</v>
      </c>
      <c r="D50" s="224" t="s">
        <v>498</v>
      </c>
      <c r="E50" s="220">
        <v>100</v>
      </c>
      <c r="F50" s="220">
        <v>100</v>
      </c>
      <c r="G50" s="220">
        <v>100</v>
      </c>
      <c r="H50" s="218" t="s">
        <v>444</v>
      </c>
      <c r="I50" s="218" t="s">
        <v>444</v>
      </c>
      <c r="J50" s="218" t="s">
        <v>444</v>
      </c>
      <c r="K50" s="218" t="s">
        <v>444</v>
      </c>
      <c r="L50" s="218" t="s">
        <v>444</v>
      </c>
    </row>
    <row r="51" spans="1:12" ht="78.75" x14ac:dyDescent="0.25">
      <c r="A51" s="224" t="s">
        <v>494</v>
      </c>
      <c r="B51" s="341" t="s">
        <v>485</v>
      </c>
      <c r="C51" s="224" t="s">
        <v>207</v>
      </c>
      <c r="D51" s="224" t="s">
        <v>498</v>
      </c>
      <c r="E51" s="224">
        <v>100</v>
      </c>
      <c r="F51" s="224">
        <v>100</v>
      </c>
      <c r="G51" s="224">
        <v>100</v>
      </c>
      <c r="H51" s="224">
        <v>100</v>
      </c>
      <c r="I51" s="224">
        <v>100</v>
      </c>
      <c r="J51" s="224">
        <v>100</v>
      </c>
      <c r="K51" s="224">
        <v>100</v>
      </c>
      <c r="L51" s="224">
        <v>100</v>
      </c>
    </row>
    <row r="52" spans="1:12" ht="78.75" x14ac:dyDescent="0.25">
      <c r="A52" s="240" t="s">
        <v>495</v>
      </c>
      <c r="B52" s="239" t="s">
        <v>487</v>
      </c>
      <c r="C52" s="220" t="s">
        <v>207</v>
      </c>
      <c r="D52" s="239" t="s">
        <v>499</v>
      </c>
      <c r="E52" s="242" t="s">
        <v>489</v>
      </c>
      <c r="F52" s="242" t="s">
        <v>489</v>
      </c>
      <c r="G52" s="290">
        <v>0.95</v>
      </c>
      <c r="H52" s="242" t="s">
        <v>489</v>
      </c>
      <c r="I52" s="242" t="s">
        <v>489</v>
      </c>
      <c r="J52" s="242" t="s">
        <v>489</v>
      </c>
      <c r="K52" s="242" t="s">
        <v>489</v>
      </c>
      <c r="L52" s="242" t="s">
        <v>489</v>
      </c>
    </row>
  </sheetData>
  <mergeCells count="19">
    <mergeCell ref="A37:G37"/>
    <mergeCell ref="F1:L1"/>
    <mergeCell ref="A10:L10"/>
    <mergeCell ref="A11:L11"/>
    <mergeCell ref="A13:A14"/>
    <mergeCell ref="B13:B14"/>
    <mergeCell ref="C13:C14"/>
    <mergeCell ref="D13:D14"/>
    <mergeCell ref="E13:L13"/>
    <mergeCell ref="A16:G16"/>
    <mergeCell ref="A21:G21"/>
    <mergeCell ref="A22:G22"/>
    <mergeCell ref="A25:G25"/>
    <mergeCell ref="A34:G34"/>
    <mergeCell ref="A39:G39"/>
    <mergeCell ref="A41:G41"/>
    <mergeCell ref="A42:G42"/>
    <mergeCell ref="A47:L47"/>
    <mergeCell ref="A48:L4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69" t="s">
        <v>3</v>
      </c>
      <c r="B10" s="369"/>
      <c r="C10" s="369"/>
      <c r="D10" s="369"/>
      <c r="E10" s="369"/>
      <c r="F10" s="369"/>
      <c r="G10" s="369"/>
    </row>
    <row r="11" spans="1:7" ht="18.75" x14ac:dyDescent="0.25">
      <c r="A11" s="369" t="s">
        <v>4</v>
      </c>
      <c r="B11" s="369"/>
      <c r="C11" s="369"/>
      <c r="D11" s="369"/>
      <c r="E11" s="369"/>
      <c r="F11" s="369"/>
      <c r="G11" s="369"/>
    </row>
    <row r="12" spans="1:7" ht="18.75" x14ac:dyDescent="0.25">
      <c r="A12" s="3"/>
    </row>
    <row r="13" spans="1:7" x14ac:dyDescent="0.25">
      <c r="A13" s="370" t="s">
        <v>55</v>
      </c>
      <c r="B13" s="370" t="s">
        <v>5</v>
      </c>
      <c r="C13" s="371" t="s">
        <v>24</v>
      </c>
      <c r="D13" s="370" t="s">
        <v>6</v>
      </c>
      <c r="E13" s="370" t="s">
        <v>7</v>
      </c>
      <c r="F13" s="370"/>
      <c r="G13" s="370"/>
    </row>
    <row r="14" spans="1:7" ht="47.25" x14ac:dyDescent="0.25">
      <c r="A14" s="370"/>
      <c r="B14" s="370"/>
      <c r="C14" s="371"/>
      <c r="D14" s="370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68"/>
      <c r="B16" s="368" t="s">
        <v>11</v>
      </c>
      <c r="C16" s="368" t="s">
        <v>12</v>
      </c>
      <c r="D16" s="6" t="s">
        <v>13</v>
      </c>
      <c r="E16" s="6"/>
      <c r="F16" s="6"/>
      <c r="G16" s="6"/>
    </row>
    <row r="17" spans="1:7" x14ac:dyDescent="0.25">
      <c r="A17" s="368"/>
      <c r="B17" s="368"/>
      <c r="C17" s="368"/>
      <c r="D17" s="6" t="s">
        <v>14</v>
      </c>
      <c r="E17" s="6"/>
      <c r="F17" s="6"/>
      <c r="G17" s="6"/>
    </row>
    <row r="18" spans="1:7" ht="31.5" x14ac:dyDescent="0.25">
      <c r="A18" s="368"/>
      <c r="B18" s="368"/>
      <c r="C18" s="368"/>
      <c r="D18" s="6" t="s">
        <v>15</v>
      </c>
      <c r="E18" s="6"/>
      <c r="F18" s="6"/>
      <c r="G18" s="6"/>
    </row>
    <row r="19" spans="1:7" ht="31.5" x14ac:dyDescent="0.25">
      <c r="A19" s="368"/>
      <c r="B19" s="368"/>
      <c r="C19" s="368" t="s">
        <v>12</v>
      </c>
      <c r="D19" s="6" t="s">
        <v>13</v>
      </c>
      <c r="E19" s="6"/>
      <c r="F19" s="6"/>
      <c r="G19" s="6"/>
    </row>
    <row r="20" spans="1:7" x14ac:dyDescent="0.25">
      <c r="A20" s="368"/>
      <c r="B20" s="368"/>
      <c r="C20" s="368"/>
      <c r="D20" s="6" t="s">
        <v>14</v>
      </c>
      <c r="E20" s="6"/>
      <c r="F20" s="6"/>
      <c r="G20" s="6"/>
    </row>
    <row r="21" spans="1:7" ht="31.5" x14ac:dyDescent="0.25">
      <c r="A21" s="368"/>
      <c r="B21" s="368"/>
      <c r="C21" s="368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68"/>
      <c r="B23" s="368" t="s">
        <v>17</v>
      </c>
      <c r="C23" s="368" t="s">
        <v>12</v>
      </c>
      <c r="D23" s="6" t="s">
        <v>13</v>
      </c>
      <c r="E23" s="6"/>
      <c r="F23" s="6"/>
      <c r="G23" s="6"/>
    </row>
    <row r="24" spans="1:7" x14ac:dyDescent="0.25">
      <c r="A24" s="368"/>
      <c r="B24" s="368"/>
      <c r="C24" s="368"/>
      <c r="D24" s="6" t="s">
        <v>14</v>
      </c>
      <c r="E24" s="6"/>
      <c r="F24" s="6"/>
      <c r="G24" s="6"/>
    </row>
    <row r="25" spans="1:7" ht="31.5" x14ac:dyDescent="0.25">
      <c r="A25" s="368"/>
      <c r="B25" s="368"/>
      <c r="C25" s="368"/>
      <c r="D25" s="6" t="s">
        <v>15</v>
      </c>
      <c r="E25" s="6"/>
      <c r="F25" s="6"/>
      <c r="G25" s="6"/>
    </row>
    <row r="26" spans="1:7" ht="31.5" x14ac:dyDescent="0.25">
      <c r="A26" s="368"/>
      <c r="B26" s="368"/>
      <c r="C26" s="368" t="s">
        <v>12</v>
      </c>
      <c r="D26" s="6" t="s">
        <v>13</v>
      </c>
      <c r="E26" s="6"/>
      <c r="F26" s="6"/>
      <c r="G26" s="6"/>
    </row>
    <row r="27" spans="1:7" x14ac:dyDescent="0.25">
      <c r="A27" s="368"/>
      <c r="B27" s="368"/>
      <c r="C27" s="368"/>
      <c r="D27" s="6" t="s">
        <v>14</v>
      </c>
      <c r="E27" s="6"/>
      <c r="F27" s="6"/>
      <c r="G27" s="6"/>
    </row>
    <row r="28" spans="1:7" ht="31.5" x14ac:dyDescent="0.25">
      <c r="A28" s="368"/>
      <c r="B28" s="368"/>
      <c r="C28" s="368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66" t="s">
        <v>25</v>
      </c>
      <c r="B32" s="366"/>
      <c r="C32" s="366"/>
      <c r="D32" s="366"/>
      <c r="E32" s="366"/>
      <c r="F32" s="366"/>
      <c r="G32" s="366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67" t="s">
        <v>19</v>
      </c>
      <c r="B35" s="367"/>
      <c r="C35" s="367"/>
      <c r="D35" s="367"/>
      <c r="E35" s="367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192" customWidth="1"/>
    <col min="2" max="2" width="34.75" style="192" customWidth="1"/>
    <col min="3" max="3" width="24.125" style="192" customWidth="1"/>
    <col min="4" max="4" width="21.5" style="192" customWidth="1"/>
    <col min="5" max="5" width="16.375" style="194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191"/>
      <c r="B1" s="191"/>
      <c r="C1" s="191"/>
      <c r="D1" s="367" t="s">
        <v>50</v>
      </c>
      <c r="E1" s="367"/>
    </row>
    <row r="2" spans="1:5" ht="54" customHeight="1" x14ac:dyDescent="0.3">
      <c r="A2" s="188"/>
      <c r="D2" s="373" t="s">
        <v>403</v>
      </c>
      <c r="E2" s="373"/>
    </row>
    <row r="3" spans="1:5" ht="21" customHeight="1" x14ac:dyDescent="0.25">
      <c r="A3" s="188"/>
      <c r="D3" s="193"/>
    </row>
    <row r="4" spans="1:5" ht="18.75" x14ac:dyDescent="0.25">
      <c r="A4" s="372" t="s">
        <v>3</v>
      </c>
      <c r="B4" s="372"/>
      <c r="C4" s="372"/>
      <c r="D4" s="372"/>
      <c r="E4" s="372"/>
    </row>
    <row r="5" spans="1:5" ht="18.75" x14ac:dyDescent="0.25">
      <c r="A5" s="372" t="s">
        <v>51</v>
      </c>
      <c r="B5" s="372"/>
      <c r="C5" s="372"/>
      <c r="D5" s="372"/>
      <c r="E5" s="372"/>
    </row>
    <row r="6" spans="1:5" ht="18.75" x14ac:dyDescent="0.25">
      <c r="A6" s="372" t="s">
        <v>52</v>
      </c>
      <c r="B6" s="372"/>
      <c r="C6" s="372"/>
      <c r="D6" s="372"/>
      <c r="E6" s="372"/>
    </row>
    <row r="7" spans="1:5" ht="18.75" x14ac:dyDescent="0.25">
      <c r="A7" s="372" t="s">
        <v>53</v>
      </c>
      <c r="B7" s="372"/>
      <c r="C7" s="372"/>
      <c r="D7" s="372"/>
      <c r="E7" s="372"/>
    </row>
    <row r="8" spans="1:5" ht="18.75" x14ac:dyDescent="0.25">
      <c r="A8" s="372" t="s">
        <v>54</v>
      </c>
      <c r="B8" s="372"/>
      <c r="C8" s="372"/>
      <c r="D8" s="372"/>
      <c r="E8" s="372"/>
    </row>
    <row r="9" spans="1:5" ht="18.75" x14ac:dyDescent="0.25">
      <c r="A9" s="188"/>
    </row>
    <row r="10" spans="1:5" ht="63" x14ac:dyDescent="0.25">
      <c r="A10" s="187" t="s">
        <v>55</v>
      </c>
      <c r="B10" s="187" t="s">
        <v>42</v>
      </c>
      <c r="C10" s="187" t="s">
        <v>43</v>
      </c>
      <c r="D10" s="187" t="s">
        <v>44</v>
      </c>
      <c r="E10" s="195" t="s">
        <v>45</v>
      </c>
    </row>
    <row r="11" spans="1:5" x14ac:dyDescent="0.25">
      <c r="A11" s="187">
        <v>1</v>
      </c>
      <c r="B11" s="187">
        <v>2</v>
      </c>
      <c r="C11" s="187">
        <v>3</v>
      </c>
      <c r="D11" s="187">
        <v>4</v>
      </c>
      <c r="E11" s="195">
        <v>5</v>
      </c>
    </row>
    <row r="12" spans="1:5" ht="33" customHeight="1" x14ac:dyDescent="0.25">
      <c r="A12" s="374" t="s">
        <v>404</v>
      </c>
      <c r="B12" s="374"/>
      <c r="C12" s="374"/>
      <c r="D12" s="374"/>
      <c r="E12" s="374"/>
    </row>
    <row r="13" spans="1:5" ht="36" customHeight="1" x14ac:dyDescent="0.25">
      <c r="A13" s="374" t="s">
        <v>240</v>
      </c>
      <c r="B13" s="374"/>
      <c r="C13" s="374"/>
      <c r="D13" s="374"/>
      <c r="E13" s="374"/>
    </row>
    <row r="14" spans="1:5" ht="28.5" customHeight="1" x14ac:dyDescent="0.25">
      <c r="A14" s="374" t="s">
        <v>241</v>
      </c>
      <c r="B14" s="374"/>
      <c r="C14" s="374"/>
      <c r="D14" s="374"/>
      <c r="E14" s="374"/>
    </row>
    <row r="15" spans="1:5" ht="164.25" customHeight="1" x14ac:dyDescent="0.25">
      <c r="A15" s="196" t="s">
        <v>277</v>
      </c>
      <c r="B15" s="197" t="s">
        <v>278</v>
      </c>
      <c r="C15" s="24" t="s">
        <v>405</v>
      </c>
      <c r="D15" s="198" t="s">
        <v>496</v>
      </c>
      <c r="E15" s="199" t="s">
        <v>416</v>
      </c>
    </row>
    <row r="16" spans="1:5" ht="39.75" customHeight="1" x14ac:dyDescent="0.25">
      <c r="A16" s="375" t="s">
        <v>289</v>
      </c>
      <c r="B16" s="375"/>
      <c r="C16" s="375"/>
      <c r="D16" s="375"/>
      <c r="E16" s="375"/>
    </row>
    <row r="17" spans="1:5" ht="82.5" customHeight="1" x14ac:dyDescent="0.25">
      <c r="A17" s="200" t="s">
        <v>290</v>
      </c>
      <c r="B17" s="201" t="s">
        <v>291</v>
      </c>
      <c r="C17" s="24" t="s">
        <v>406</v>
      </c>
      <c r="D17" s="198" t="s">
        <v>496</v>
      </c>
      <c r="E17" s="202" t="s">
        <v>417</v>
      </c>
    </row>
    <row r="18" spans="1:5" ht="187.5" customHeight="1" x14ac:dyDescent="0.25">
      <c r="A18" s="200" t="s">
        <v>407</v>
      </c>
      <c r="B18" s="201" t="s">
        <v>408</v>
      </c>
      <c r="C18" s="203" t="s">
        <v>409</v>
      </c>
      <c r="D18" s="198" t="s">
        <v>496</v>
      </c>
      <c r="E18" s="199" t="s">
        <v>418</v>
      </c>
    </row>
    <row r="19" spans="1:5" ht="39.75" customHeight="1" x14ac:dyDescent="0.25">
      <c r="A19" s="374" t="s">
        <v>295</v>
      </c>
      <c r="B19" s="374"/>
      <c r="C19" s="374"/>
      <c r="D19" s="374"/>
      <c r="E19" s="374"/>
    </row>
    <row r="20" spans="1:5" ht="120.75" customHeight="1" x14ac:dyDescent="0.25">
      <c r="A20" s="196" t="s">
        <v>296</v>
      </c>
      <c r="B20" s="203" t="s">
        <v>297</v>
      </c>
      <c r="C20" s="24" t="s">
        <v>410</v>
      </c>
      <c r="D20" s="198" t="s">
        <v>496</v>
      </c>
      <c r="E20" s="204" t="s">
        <v>419</v>
      </c>
    </row>
    <row r="21" spans="1:5" ht="86.25" customHeight="1" x14ac:dyDescent="0.25">
      <c r="A21" s="200" t="s">
        <v>301</v>
      </c>
      <c r="B21" s="197" t="s">
        <v>302</v>
      </c>
      <c r="C21" s="203" t="s">
        <v>411</v>
      </c>
      <c r="D21" s="198" t="s">
        <v>496</v>
      </c>
      <c r="E21" s="205" t="s">
        <v>420</v>
      </c>
    </row>
    <row r="22" spans="1:5" ht="48.75" customHeight="1" x14ac:dyDescent="0.25">
      <c r="A22" s="374" t="s">
        <v>412</v>
      </c>
      <c r="B22" s="374"/>
      <c r="C22" s="374"/>
      <c r="D22" s="374"/>
      <c r="E22" s="374"/>
    </row>
    <row r="23" spans="1:5" ht="51" customHeight="1" x14ac:dyDescent="0.25">
      <c r="A23" s="374" t="s">
        <v>330</v>
      </c>
      <c r="B23" s="374"/>
      <c r="C23" s="374"/>
      <c r="D23" s="374"/>
      <c r="E23" s="374"/>
    </row>
    <row r="24" spans="1:5" ht="39.75" customHeight="1" x14ac:dyDescent="0.25">
      <c r="A24" s="374" t="s">
        <v>413</v>
      </c>
      <c r="B24" s="374"/>
      <c r="C24" s="374"/>
      <c r="D24" s="374"/>
      <c r="E24" s="374"/>
    </row>
    <row r="25" spans="1:5" ht="108" customHeight="1" x14ac:dyDescent="0.25">
      <c r="A25" s="206" t="s">
        <v>332</v>
      </c>
      <c r="B25" s="204" t="s">
        <v>333</v>
      </c>
      <c r="C25" s="207" t="s">
        <v>414</v>
      </c>
      <c r="D25" s="198" t="s">
        <v>496</v>
      </c>
      <c r="E25" s="208" t="s">
        <v>421</v>
      </c>
    </row>
    <row r="26" spans="1:5" ht="126" x14ac:dyDescent="0.25">
      <c r="A26" s="206" t="s">
        <v>338</v>
      </c>
      <c r="B26" s="209" t="s">
        <v>339</v>
      </c>
      <c r="C26" s="207" t="s">
        <v>415</v>
      </c>
      <c r="D26" s="198" t="s">
        <v>223</v>
      </c>
      <c r="E26" s="208" t="s">
        <v>421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69" t="s">
        <v>26</v>
      </c>
      <c r="B10" s="369"/>
      <c r="C10" s="369"/>
      <c r="D10" s="369"/>
      <c r="E10" s="369"/>
      <c r="F10" s="369"/>
      <c r="G10" s="369"/>
      <c r="H10" s="369"/>
      <c r="I10" s="369"/>
      <c r="J10" s="369"/>
    </row>
    <row r="11" spans="1:10" x14ac:dyDescent="0.3">
      <c r="A11" s="369" t="s">
        <v>79</v>
      </c>
      <c r="B11" s="369"/>
      <c r="C11" s="369"/>
      <c r="D11" s="369"/>
      <c r="E11" s="369"/>
      <c r="F11" s="369"/>
      <c r="G11" s="369"/>
      <c r="H11" s="369"/>
      <c r="I11" s="369"/>
      <c r="J11" s="369"/>
    </row>
    <row r="12" spans="1:10" x14ac:dyDescent="0.3">
      <c r="A12" s="369" t="s">
        <v>80</v>
      </c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0" x14ac:dyDescent="0.3">
      <c r="A13" s="369" t="s">
        <v>81</v>
      </c>
      <c r="B13" s="369"/>
      <c r="C13" s="369"/>
      <c r="D13" s="369"/>
      <c r="E13" s="369"/>
      <c r="F13" s="369"/>
      <c r="G13" s="369"/>
      <c r="H13" s="369"/>
      <c r="I13" s="369"/>
      <c r="J13" s="369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70" t="s">
        <v>55</v>
      </c>
      <c r="B16" s="371" t="s">
        <v>83</v>
      </c>
      <c r="C16" s="370" t="s">
        <v>57</v>
      </c>
      <c r="D16" s="371" t="s">
        <v>84</v>
      </c>
      <c r="E16" s="370" t="s">
        <v>58</v>
      </c>
      <c r="F16" s="370" t="s">
        <v>59</v>
      </c>
      <c r="G16" s="371" t="s">
        <v>85</v>
      </c>
      <c r="H16" s="370" t="s">
        <v>60</v>
      </c>
      <c r="I16" s="370"/>
      <c r="J16" s="370"/>
    </row>
    <row r="17" spans="1:10" ht="80.25" customHeight="1" x14ac:dyDescent="0.3">
      <c r="A17" s="370"/>
      <c r="B17" s="371"/>
      <c r="C17" s="370"/>
      <c r="D17" s="371"/>
      <c r="E17" s="370"/>
      <c r="F17" s="370"/>
      <c r="G17" s="371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68" t="s">
        <v>61</v>
      </c>
      <c r="C19" s="368"/>
      <c r="D19" s="368"/>
      <c r="E19" s="368"/>
      <c r="F19" s="368"/>
      <c r="G19" s="368"/>
      <c r="H19" s="6"/>
      <c r="I19" s="6"/>
      <c r="J19" s="6"/>
    </row>
    <row r="20" spans="1:10" x14ac:dyDescent="0.3">
      <c r="A20" s="6"/>
      <c r="B20" s="376" t="s">
        <v>62</v>
      </c>
      <c r="C20" s="376"/>
      <c r="D20" s="376"/>
      <c r="E20" s="376"/>
      <c r="F20" s="376"/>
      <c r="G20" s="376"/>
      <c r="H20" s="6"/>
      <c r="I20" s="6"/>
      <c r="J20" s="6"/>
    </row>
    <row r="21" spans="1:10" x14ac:dyDescent="0.3">
      <c r="A21" s="6"/>
      <c r="B21" s="377" t="s">
        <v>63</v>
      </c>
      <c r="C21" s="377"/>
      <c r="D21" s="377"/>
      <c r="E21" s="377"/>
      <c r="F21" s="377"/>
      <c r="G21" s="377"/>
      <c r="H21" s="6"/>
      <c r="I21" s="6"/>
      <c r="J21" s="6"/>
    </row>
    <row r="22" spans="1:10" x14ac:dyDescent="0.3">
      <c r="A22" s="6"/>
      <c r="B22" s="378" t="s">
        <v>86</v>
      </c>
      <c r="C22" s="378"/>
      <c r="D22" s="378"/>
      <c r="E22" s="378"/>
      <c r="F22" s="378"/>
      <c r="G22" s="378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79" t="s">
        <v>65</v>
      </c>
      <c r="C24" s="379"/>
      <c r="D24" s="379"/>
      <c r="E24" s="379"/>
      <c r="F24" s="379"/>
      <c r="G24" s="379"/>
      <c r="H24" s="6"/>
      <c r="I24" s="6"/>
      <c r="J24" s="6"/>
    </row>
    <row r="25" spans="1:10" x14ac:dyDescent="0.3">
      <c r="A25" s="6"/>
      <c r="B25" s="379" t="s">
        <v>66</v>
      </c>
      <c r="C25" s="379"/>
      <c r="D25" s="379"/>
      <c r="E25" s="379"/>
      <c r="F25" s="379"/>
      <c r="G25" s="379"/>
      <c r="H25" s="6"/>
      <c r="I25" s="6"/>
      <c r="J25" s="6"/>
    </row>
    <row r="26" spans="1:10" x14ac:dyDescent="0.3">
      <c r="A26" s="6"/>
      <c r="B26" s="379" t="s">
        <v>67</v>
      </c>
      <c r="C26" s="379"/>
      <c r="D26" s="379"/>
      <c r="E26" s="379"/>
      <c r="F26" s="379"/>
      <c r="G26" s="379"/>
      <c r="H26" s="6"/>
      <c r="I26" s="6"/>
      <c r="J26" s="6"/>
    </row>
    <row r="27" spans="1:10" x14ac:dyDescent="0.3">
      <c r="A27" s="6"/>
      <c r="B27" s="379" t="s">
        <v>68</v>
      </c>
      <c r="C27" s="379"/>
      <c r="D27" s="379"/>
      <c r="E27" s="379"/>
      <c r="F27" s="379"/>
      <c r="G27" s="379"/>
      <c r="H27" s="6"/>
      <c r="I27" s="6"/>
      <c r="J27" s="6"/>
    </row>
    <row r="28" spans="1:10" x14ac:dyDescent="0.3">
      <c r="A28" s="6"/>
      <c r="B28" s="379" t="s">
        <v>69</v>
      </c>
      <c r="C28" s="379"/>
      <c r="D28" s="379"/>
      <c r="E28" s="379"/>
      <c r="F28" s="379"/>
      <c r="G28" s="379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79" t="s">
        <v>65</v>
      </c>
      <c r="C30" s="379"/>
      <c r="D30" s="379"/>
      <c r="E30" s="379"/>
      <c r="F30" s="379"/>
      <c r="G30" s="379"/>
      <c r="H30" s="6"/>
      <c r="I30" s="6"/>
      <c r="J30" s="6"/>
    </row>
    <row r="31" spans="1:10" x14ac:dyDescent="0.3">
      <c r="A31" s="6"/>
      <c r="B31" s="379" t="s">
        <v>66</v>
      </c>
      <c r="C31" s="379"/>
      <c r="D31" s="379"/>
      <c r="E31" s="379"/>
      <c r="F31" s="379"/>
      <c r="G31" s="379"/>
      <c r="H31" s="6"/>
      <c r="I31" s="6"/>
      <c r="J31" s="6"/>
    </row>
    <row r="32" spans="1:10" x14ac:dyDescent="0.3">
      <c r="A32" s="6"/>
      <c r="B32" s="379" t="s">
        <v>67</v>
      </c>
      <c r="C32" s="379"/>
      <c r="D32" s="379"/>
      <c r="E32" s="379"/>
      <c r="F32" s="379"/>
      <c r="G32" s="379"/>
      <c r="H32" s="6"/>
      <c r="I32" s="6"/>
      <c r="J32" s="6"/>
    </row>
    <row r="33" spans="1:10" x14ac:dyDescent="0.3">
      <c r="A33" s="6"/>
      <c r="B33" s="379" t="s">
        <v>68</v>
      </c>
      <c r="C33" s="379"/>
      <c r="D33" s="379"/>
      <c r="E33" s="379"/>
      <c r="F33" s="379"/>
      <c r="G33" s="379"/>
      <c r="H33" s="6"/>
      <c r="I33" s="6"/>
      <c r="J33" s="6"/>
    </row>
    <row r="34" spans="1:10" x14ac:dyDescent="0.3">
      <c r="A34" s="6"/>
      <c r="B34" s="379" t="s">
        <v>69</v>
      </c>
      <c r="C34" s="379"/>
      <c r="D34" s="379"/>
      <c r="E34" s="379"/>
      <c r="F34" s="379"/>
      <c r="G34" s="379"/>
      <c r="H34" s="6"/>
      <c r="I34" s="6"/>
      <c r="J34" s="6"/>
    </row>
    <row r="35" spans="1:10" x14ac:dyDescent="0.3">
      <c r="A35" s="6"/>
      <c r="B35" s="377" t="s">
        <v>71</v>
      </c>
      <c r="C35" s="377"/>
      <c r="D35" s="377"/>
      <c r="E35" s="377"/>
      <c r="F35" s="377"/>
      <c r="G35" s="377"/>
      <c r="H35" s="6"/>
      <c r="I35" s="6"/>
      <c r="J35" s="6"/>
    </row>
    <row r="36" spans="1:10" x14ac:dyDescent="0.3">
      <c r="A36" s="6"/>
      <c r="B36" s="368" t="s">
        <v>14</v>
      </c>
      <c r="C36" s="368"/>
      <c r="D36" s="368"/>
      <c r="E36" s="368"/>
      <c r="F36" s="368"/>
      <c r="G36" s="368"/>
      <c r="H36" s="6"/>
      <c r="I36" s="6"/>
      <c r="J36" s="6"/>
    </row>
    <row r="37" spans="1:10" x14ac:dyDescent="0.3">
      <c r="A37" s="6"/>
      <c r="B37" s="377" t="s">
        <v>72</v>
      </c>
      <c r="C37" s="377"/>
      <c r="D37" s="377"/>
      <c r="E37" s="377"/>
      <c r="F37" s="377"/>
      <c r="G37" s="377"/>
      <c r="H37" s="6"/>
      <c r="I37" s="6"/>
      <c r="J37" s="6"/>
    </row>
    <row r="38" spans="1:10" x14ac:dyDescent="0.3">
      <c r="A38" s="6"/>
      <c r="B38" s="379" t="s">
        <v>65</v>
      </c>
      <c r="C38" s="379"/>
      <c r="D38" s="379"/>
      <c r="E38" s="379"/>
      <c r="F38" s="379"/>
      <c r="G38" s="379"/>
      <c r="H38" s="6"/>
      <c r="I38" s="6"/>
      <c r="J38" s="6"/>
    </row>
    <row r="39" spans="1:10" x14ac:dyDescent="0.3">
      <c r="A39" s="6"/>
      <c r="B39" s="379" t="s">
        <v>66</v>
      </c>
      <c r="C39" s="379"/>
      <c r="D39" s="379"/>
      <c r="E39" s="379"/>
      <c r="F39" s="379"/>
      <c r="G39" s="379"/>
      <c r="H39" s="6"/>
      <c r="I39" s="6"/>
      <c r="J39" s="6"/>
    </row>
    <row r="40" spans="1:10" x14ac:dyDescent="0.3">
      <c r="A40" s="6"/>
      <c r="B40" s="379" t="s">
        <v>67</v>
      </c>
      <c r="C40" s="379"/>
      <c r="D40" s="379"/>
      <c r="E40" s="379"/>
      <c r="F40" s="379"/>
      <c r="G40" s="379"/>
      <c r="H40" s="6"/>
      <c r="I40" s="6"/>
      <c r="J40" s="6"/>
    </row>
    <row r="41" spans="1:10" x14ac:dyDescent="0.3">
      <c r="A41" s="6"/>
      <c r="B41" s="379" t="s">
        <v>68</v>
      </c>
      <c r="C41" s="379"/>
      <c r="D41" s="379"/>
      <c r="E41" s="379"/>
      <c r="F41" s="379"/>
      <c r="G41" s="379"/>
      <c r="H41" s="6"/>
      <c r="I41" s="6"/>
      <c r="J41" s="6"/>
    </row>
    <row r="42" spans="1:10" x14ac:dyDescent="0.3">
      <c r="A42" s="6"/>
      <c r="B42" s="379" t="s">
        <v>69</v>
      </c>
      <c r="C42" s="379"/>
      <c r="D42" s="379"/>
      <c r="E42" s="379"/>
      <c r="F42" s="379"/>
      <c r="G42" s="379"/>
      <c r="H42" s="6"/>
      <c r="I42" s="6"/>
      <c r="J42" s="6"/>
    </row>
    <row r="43" spans="1:10" x14ac:dyDescent="0.3">
      <c r="A43" s="6"/>
      <c r="B43" s="377" t="s">
        <v>73</v>
      </c>
      <c r="C43" s="377"/>
      <c r="D43" s="377"/>
      <c r="E43" s="377"/>
      <c r="F43" s="377"/>
      <c r="G43" s="377"/>
      <c r="H43" s="6"/>
      <c r="I43" s="6"/>
      <c r="J43" s="6"/>
    </row>
    <row r="44" spans="1:10" x14ac:dyDescent="0.3">
      <c r="A44" s="6"/>
      <c r="B44" s="368" t="s">
        <v>14</v>
      </c>
      <c r="C44" s="368"/>
      <c r="D44" s="368"/>
      <c r="E44" s="368"/>
      <c r="F44" s="368"/>
      <c r="G44" s="368"/>
      <c r="H44" s="6"/>
      <c r="I44" s="6"/>
      <c r="J44" s="6"/>
    </row>
    <row r="45" spans="1:10" x14ac:dyDescent="0.3">
      <c r="A45" s="6"/>
      <c r="B45" s="368" t="s">
        <v>74</v>
      </c>
      <c r="C45" s="368"/>
      <c r="D45" s="368"/>
      <c r="E45" s="368"/>
      <c r="F45" s="368"/>
      <c r="G45" s="368"/>
      <c r="H45" s="6"/>
      <c r="I45" s="6"/>
      <c r="J45" s="6"/>
    </row>
    <row r="46" spans="1:10" x14ac:dyDescent="0.3">
      <c r="A46" s="6"/>
      <c r="B46" s="368" t="s">
        <v>14</v>
      </c>
      <c r="C46" s="368"/>
      <c r="D46" s="368"/>
      <c r="E46" s="368"/>
      <c r="F46" s="368"/>
      <c r="G46" s="368"/>
      <c r="H46" s="6"/>
      <c r="I46" s="6"/>
      <c r="J46" s="6"/>
    </row>
    <row r="47" spans="1:10" x14ac:dyDescent="0.3">
      <c r="A47" s="6"/>
      <c r="B47" s="368" t="s">
        <v>75</v>
      </c>
      <c r="C47" s="368"/>
      <c r="D47" s="368"/>
      <c r="E47" s="368"/>
      <c r="F47" s="368"/>
      <c r="G47" s="368"/>
      <c r="H47" s="6"/>
      <c r="I47" s="6"/>
      <c r="J47" s="6"/>
    </row>
    <row r="48" spans="1:10" x14ac:dyDescent="0.3">
      <c r="A48" s="6"/>
      <c r="B48" s="379" t="s">
        <v>65</v>
      </c>
      <c r="C48" s="379"/>
      <c r="D48" s="379"/>
      <c r="E48" s="379"/>
      <c r="F48" s="379"/>
      <c r="G48" s="379"/>
      <c r="H48" s="6"/>
      <c r="I48" s="6"/>
      <c r="J48" s="6"/>
    </row>
    <row r="49" spans="1:10" x14ac:dyDescent="0.3">
      <c r="A49" s="6"/>
      <c r="B49" s="379" t="s">
        <v>66</v>
      </c>
      <c r="C49" s="379"/>
      <c r="D49" s="379"/>
      <c r="E49" s="379"/>
      <c r="F49" s="379"/>
      <c r="G49" s="379"/>
      <c r="H49" s="6"/>
      <c r="I49" s="6"/>
      <c r="J49" s="6"/>
    </row>
    <row r="50" spans="1:10" x14ac:dyDescent="0.3">
      <c r="A50" s="6"/>
      <c r="B50" s="379" t="s">
        <v>67</v>
      </c>
      <c r="C50" s="379"/>
      <c r="D50" s="379"/>
      <c r="E50" s="379"/>
      <c r="F50" s="379"/>
      <c r="G50" s="379"/>
      <c r="H50" s="6"/>
      <c r="I50" s="6"/>
      <c r="J50" s="6"/>
    </row>
    <row r="51" spans="1:10" x14ac:dyDescent="0.3">
      <c r="A51" s="6"/>
      <c r="B51" s="379" t="s">
        <v>68</v>
      </c>
      <c r="C51" s="379"/>
      <c r="D51" s="379"/>
      <c r="E51" s="379"/>
      <c r="F51" s="379"/>
      <c r="G51" s="379"/>
      <c r="H51" s="6"/>
      <c r="I51" s="6"/>
      <c r="J51" s="6"/>
    </row>
    <row r="52" spans="1:10" x14ac:dyDescent="0.3">
      <c r="A52" s="6"/>
      <c r="B52" s="379" t="s">
        <v>69</v>
      </c>
      <c r="C52" s="379"/>
      <c r="D52" s="379"/>
      <c r="E52" s="379"/>
      <c r="F52" s="379"/>
      <c r="G52" s="379"/>
      <c r="H52" s="6"/>
      <c r="I52" s="6"/>
      <c r="J52" s="6"/>
    </row>
    <row r="53" spans="1:10" x14ac:dyDescent="0.3">
      <c r="A53" s="6"/>
      <c r="B53" s="379" t="s">
        <v>65</v>
      </c>
      <c r="C53" s="379"/>
      <c r="D53" s="379"/>
      <c r="E53" s="379"/>
      <c r="F53" s="379"/>
      <c r="G53" s="379"/>
      <c r="H53" s="6"/>
      <c r="I53" s="6"/>
      <c r="J53" s="6"/>
    </row>
    <row r="54" spans="1:10" x14ac:dyDescent="0.3">
      <c r="A54" s="6"/>
      <c r="B54" s="377" t="s">
        <v>62</v>
      </c>
      <c r="C54" s="377"/>
      <c r="D54" s="377"/>
      <c r="E54" s="377"/>
      <c r="F54" s="377"/>
      <c r="G54" s="377"/>
      <c r="H54" s="6"/>
      <c r="I54" s="6"/>
      <c r="J54" s="6"/>
    </row>
    <row r="55" spans="1:10" x14ac:dyDescent="0.3">
      <c r="A55" s="6"/>
      <c r="B55" s="379" t="s">
        <v>65</v>
      </c>
      <c r="C55" s="379"/>
      <c r="D55" s="379"/>
      <c r="E55" s="379"/>
      <c r="F55" s="379"/>
      <c r="G55" s="379"/>
      <c r="H55" s="6"/>
      <c r="I55" s="6"/>
      <c r="J55" s="6"/>
    </row>
    <row r="56" spans="1:10" x14ac:dyDescent="0.3">
      <c r="A56" s="6"/>
      <c r="B56" s="379" t="s">
        <v>66</v>
      </c>
      <c r="C56" s="379"/>
      <c r="D56" s="379"/>
      <c r="E56" s="379"/>
      <c r="F56" s="379"/>
      <c r="G56" s="379"/>
      <c r="H56" s="6"/>
      <c r="I56" s="6"/>
      <c r="J56" s="6"/>
    </row>
    <row r="57" spans="1:10" x14ac:dyDescent="0.3">
      <c r="A57" s="6"/>
      <c r="B57" s="379" t="s">
        <v>67</v>
      </c>
      <c r="C57" s="379"/>
      <c r="D57" s="379"/>
      <c r="E57" s="379"/>
      <c r="F57" s="379"/>
      <c r="G57" s="379"/>
      <c r="H57" s="6"/>
      <c r="I57" s="6"/>
      <c r="J57" s="6"/>
    </row>
    <row r="58" spans="1:10" x14ac:dyDescent="0.3">
      <c r="A58" s="6"/>
      <c r="B58" s="379" t="s">
        <v>68</v>
      </c>
      <c r="C58" s="379"/>
      <c r="D58" s="379"/>
      <c r="E58" s="379"/>
      <c r="F58" s="379"/>
      <c r="G58" s="379"/>
      <c r="H58" s="6"/>
      <c r="I58" s="6"/>
      <c r="J58" s="6"/>
    </row>
    <row r="59" spans="1:10" x14ac:dyDescent="0.3">
      <c r="A59" s="6"/>
      <c r="B59" s="379" t="s">
        <v>69</v>
      </c>
      <c r="C59" s="379"/>
      <c r="D59" s="379"/>
      <c r="E59" s="379"/>
      <c r="F59" s="379"/>
      <c r="G59" s="379"/>
      <c r="H59" s="6"/>
      <c r="I59" s="6"/>
      <c r="J59" s="6"/>
    </row>
    <row r="60" spans="1:10" x14ac:dyDescent="0.3">
      <c r="A60" s="6"/>
      <c r="B60" s="377" t="s">
        <v>74</v>
      </c>
      <c r="C60" s="377"/>
      <c r="D60" s="377"/>
      <c r="E60" s="377"/>
      <c r="F60" s="377"/>
      <c r="G60" s="377"/>
      <c r="H60" s="6"/>
      <c r="I60" s="6"/>
      <c r="J60" s="6"/>
    </row>
    <row r="61" spans="1:10" x14ac:dyDescent="0.3">
      <c r="A61" s="6"/>
      <c r="B61" s="368" t="s">
        <v>14</v>
      </c>
      <c r="C61" s="368"/>
      <c r="D61" s="368"/>
      <c r="E61" s="368"/>
      <c r="F61" s="368"/>
      <c r="G61" s="368"/>
      <c r="H61" s="6"/>
      <c r="I61" s="6"/>
      <c r="J61" s="6"/>
    </row>
    <row r="62" spans="1:10" x14ac:dyDescent="0.3">
      <c r="A62" s="6"/>
      <c r="B62" s="368" t="s">
        <v>76</v>
      </c>
      <c r="C62" s="368"/>
      <c r="D62" s="368"/>
      <c r="E62" s="368"/>
      <c r="F62" s="368"/>
      <c r="G62" s="368"/>
      <c r="H62" s="6"/>
      <c r="I62" s="6"/>
      <c r="J62" s="6"/>
    </row>
    <row r="63" spans="1:10" x14ac:dyDescent="0.3">
      <c r="A63" s="6"/>
      <c r="B63" s="368" t="s">
        <v>14</v>
      </c>
      <c r="C63" s="368"/>
      <c r="D63" s="368"/>
      <c r="E63" s="368"/>
      <c r="F63" s="368"/>
      <c r="G63" s="368"/>
      <c r="H63" s="6"/>
      <c r="I63" s="6"/>
      <c r="J63" s="6"/>
    </row>
    <row r="64" spans="1:10" x14ac:dyDescent="0.3">
      <c r="A64" s="6"/>
      <c r="B64" s="368" t="s">
        <v>77</v>
      </c>
      <c r="C64" s="368"/>
      <c r="D64" s="368"/>
      <c r="E64" s="368"/>
      <c r="F64" s="368"/>
      <c r="G64" s="368"/>
      <c r="H64" s="6"/>
      <c r="I64" s="6"/>
      <c r="J64" s="6"/>
    </row>
    <row r="65" spans="1:10" x14ac:dyDescent="0.3">
      <c r="A65" s="6"/>
      <c r="B65" s="379" t="s">
        <v>65</v>
      </c>
      <c r="C65" s="379"/>
      <c r="D65" s="379"/>
      <c r="E65" s="379"/>
      <c r="F65" s="379"/>
      <c r="G65" s="379"/>
      <c r="H65" s="6"/>
      <c r="I65" s="6"/>
      <c r="J65" s="6"/>
    </row>
    <row r="66" spans="1:10" x14ac:dyDescent="0.3">
      <c r="A66" s="6"/>
      <c r="B66" s="379" t="s">
        <v>66</v>
      </c>
      <c r="C66" s="379"/>
      <c r="D66" s="379"/>
      <c r="E66" s="379"/>
      <c r="F66" s="379"/>
      <c r="G66" s="379"/>
      <c r="H66" s="6"/>
      <c r="I66" s="6"/>
      <c r="J66" s="6"/>
    </row>
    <row r="67" spans="1:10" x14ac:dyDescent="0.3">
      <c r="A67" s="6"/>
      <c r="B67" s="379" t="s">
        <v>67</v>
      </c>
      <c r="C67" s="379"/>
      <c r="D67" s="379"/>
      <c r="E67" s="379"/>
      <c r="F67" s="379"/>
      <c r="G67" s="379"/>
      <c r="H67" s="6"/>
      <c r="I67" s="6"/>
      <c r="J67" s="6"/>
    </row>
    <row r="68" spans="1:10" x14ac:dyDescent="0.3">
      <c r="A68" s="6"/>
      <c r="B68" s="379" t="s">
        <v>68</v>
      </c>
      <c r="C68" s="379"/>
      <c r="D68" s="379"/>
      <c r="E68" s="379"/>
      <c r="F68" s="379"/>
      <c r="G68" s="379"/>
      <c r="H68" s="6"/>
      <c r="I68" s="6"/>
      <c r="J68" s="6"/>
    </row>
    <row r="69" spans="1:10" x14ac:dyDescent="0.3">
      <c r="A69" s="6"/>
      <c r="B69" s="379" t="s">
        <v>69</v>
      </c>
      <c r="C69" s="379"/>
      <c r="D69" s="379"/>
      <c r="E69" s="379"/>
      <c r="F69" s="379"/>
      <c r="G69" s="379"/>
      <c r="H69" s="6"/>
      <c r="I69" s="6"/>
      <c r="J69" s="6"/>
    </row>
    <row r="70" spans="1:10" x14ac:dyDescent="0.3">
      <c r="A70" s="6"/>
      <c r="B70" s="379" t="s">
        <v>65</v>
      </c>
      <c r="C70" s="379"/>
      <c r="D70" s="379"/>
      <c r="E70" s="379"/>
      <c r="F70" s="379"/>
      <c r="G70" s="379"/>
      <c r="H70" s="6"/>
      <c r="I70" s="6"/>
      <c r="J70" s="6"/>
    </row>
    <row r="71" spans="1:10" x14ac:dyDescent="0.3">
      <c r="A71" s="6"/>
      <c r="B71" s="377" t="s">
        <v>62</v>
      </c>
      <c r="C71" s="377"/>
      <c r="D71" s="377"/>
      <c r="E71" s="377"/>
      <c r="F71" s="377"/>
      <c r="G71" s="377"/>
      <c r="H71" s="6"/>
      <c r="I71" s="6"/>
      <c r="J71" s="6"/>
    </row>
    <row r="72" spans="1:10" x14ac:dyDescent="0.3">
      <c r="A72" s="6"/>
      <c r="B72" s="379" t="s">
        <v>65</v>
      </c>
      <c r="C72" s="379"/>
      <c r="D72" s="379"/>
      <c r="E72" s="379"/>
      <c r="F72" s="379"/>
      <c r="G72" s="379"/>
      <c r="H72" s="6"/>
      <c r="I72" s="6"/>
      <c r="J72" s="6"/>
    </row>
    <row r="73" spans="1:10" x14ac:dyDescent="0.3">
      <c r="A73" s="6"/>
      <c r="B73" s="379" t="s">
        <v>67</v>
      </c>
      <c r="C73" s="379"/>
      <c r="D73" s="379"/>
      <c r="E73" s="379"/>
      <c r="F73" s="379"/>
      <c r="G73" s="379"/>
      <c r="H73" s="6"/>
      <c r="I73" s="6"/>
      <c r="J73" s="6"/>
    </row>
    <row r="74" spans="1:10" x14ac:dyDescent="0.3">
      <c r="A74" s="6"/>
      <c r="B74" s="379" t="s">
        <v>66</v>
      </c>
      <c r="C74" s="379"/>
      <c r="D74" s="379"/>
      <c r="E74" s="379"/>
      <c r="F74" s="379"/>
      <c r="G74" s="379"/>
      <c r="H74" s="6"/>
      <c r="I74" s="6"/>
      <c r="J74" s="6"/>
    </row>
    <row r="75" spans="1:10" x14ac:dyDescent="0.3">
      <c r="A75" s="6"/>
      <c r="B75" s="379" t="s">
        <v>68</v>
      </c>
      <c r="C75" s="379"/>
      <c r="D75" s="379"/>
      <c r="E75" s="379"/>
      <c r="F75" s="379"/>
      <c r="G75" s="379"/>
      <c r="H75" s="6"/>
      <c r="I75" s="6"/>
      <c r="J75" s="6"/>
    </row>
    <row r="76" spans="1:10" x14ac:dyDescent="0.3">
      <c r="A76" s="6"/>
      <c r="B76" s="379" t="s">
        <v>69</v>
      </c>
      <c r="C76" s="379"/>
      <c r="D76" s="379"/>
      <c r="E76" s="379"/>
      <c r="F76" s="379"/>
      <c r="G76" s="379"/>
      <c r="H76" s="6"/>
      <c r="I76" s="6"/>
      <c r="J76" s="6"/>
    </row>
    <row r="77" spans="1:10" x14ac:dyDescent="0.3">
      <c r="A77" s="6"/>
      <c r="B77" s="377" t="s">
        <v>74</v>
      </c>
      <c r="C77" s="377"/>
      <c r="D77" s="377"/>
      <c r="E77" s="377"/>
      <c r="F77" s="377"/>
      <c r="G77" s="377"/>
      <c r="H77" s="6"/>
      <c r="I77" s="6"/>
      <c r="J77" s="6"/>
    </row>
    <row r="78" spans="1:10" x14ac:dyDescent="0.3">
      <c r="A78" s="6"/>
      <c r="B78" s="368" t="s">
        <v>14</v>
      </c>
      <c r="C78" s="368"/>
      <c r="D78" s="368"/>
      <c r="E78" s="368"/>
      <c r="F78" s="368"/>
      <c r="G78" s="368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80" t="s">
        <v>87</v>
      </c>
      <c r="B80" s="380"/>
      <c r="C80" s="380"/>
      <c r="D80" s="380"/>
      <c r="E80" s="380"/>
      <c r="F80" s="380"/>
      <c r="G80" s="380"/>
      <c r="H80" s="380"/>
      <c r="I80" s="380"/>
      <c r="J80" s="380"/>
    </row>
    <row r="81" spans="1:10" s="19" customFormat="1" ht="34.5" customHeight="1" x14ac:dyDescent="0.25">
      <c r="A81" s="380" t="s">
        <v>88</v>
      </c>
      <c r="B81" s="380"/>
      <c r="C81" s="380"/>
      <c r="D81" s="380"/>
      <c r="E81" s="380"/>
      <c r="F81" s="380"/>
      <c r="G81" s="380"/>
      <c r="H81" s="380"/>
      <c r="I81" s="380"/>
      <c r="J81" s="380"/>
    </row>
    <row r="82" spans="1:10" s="19" customFormat="1" ht="22.5" customHeight="1" x14ac:dyDescent="0.25">
      <c r="A82" s="380" t="s">
        <v>89</v>
      </c>
      <c r="B82" s="380"/>
      <c r="C82" s="380"/>
      <c r="D82" s="380"/>
      <c r="E82" s="380"/>
      <c r="F82" s="380"/>
      <c r="G82" s="380"/>
      <c r="H82" s="380"/>
      <c r="I82" s="380"/>
      <c r="J82" s="380"/>
    </row>
    <row r="83" spans="1:10" s="19" customFormat="1" ht="126.75" customHeight="1" x14ac:dyDescent="0.25">
      <c r="A83" s="380" t="s">
        <v>90</v>
      </c>
      <c r="B83" s="380"/>
      <c r="C83" s="380"/>
      <c r="D83" s="380"/>
      <c r="E83" s="380"/>
      <c r="F83" s="380"/>
      <c r="G83" s="380"/>
      <c r="H83" s="380"/>
      <c r="I83" s="380"/>
      <c r="J83" s="380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1"/>
  <sheetViews>
    <sheetView view="pageBreakPreview" zoomScale="80" zoomScaleSheetLayoutView="80" workbookViewId="0">
      <selection activeCell="J11" sqref="J11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 x14ac:dyDescent="0.25">
      <c r="B1" s="179"/>
      <c r="C1" s="179"/>
      <c r="D1" s="179"/>
      <c r="E1" s="179"/>
      <c r="F1" s="179"/>
      <c r="G1" s="179"/>
      <c r="H1" s="179"/>
      <c r="I1" s="387" t="s">
        <v>383</v>
      </c>
      <c r="J1" s="387"/>
      <c r="K1" s="387"/>
      <c r="L1" s="387"/>
    </row>
    <row r="2" spans="2:15" ht="41.25" customHeight="1" x14ac:dyDescent="0.25">
      <c r="B2" s="388" t="s">
        <v>230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2:15" x14ac:dyDescent="0.2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5" x14ac:dyDescent="0.25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9" t="s">
        <v>56</v>
      </c>
    </row>
    <row r="5" spans="2:15" ht="18.75" customHeight="1" x14ac:dyDescent="0.25">
      <c r="B5" s="389" t="s">
        <v>211</v>
      </c>
      <c r="C5" s="389" t="s">
        <v>212</v>
      </c>
      <c r="D5" s="389" t="s">
        <v>213</v>
      </c>
      <c r="E5" s="389" t="s">
        <v>91</v>
      </c>
      <c r="F5" s="389"/>
      <c r="G5" s="389"/>
      <c r="H5" s="389"/>
      <c r="I5" s="389"/>
      <c r="J5" s="389"/>
      <c r="K5" s="389"/>
      <c r="L5" s="389"/>
    </row>
    <row r="6" spans="2:15" ht="79.5" customHeight="1" x14ac:dyDescent="0.25">
      <c r="B6" s="389"/>
      <c r="C6" s="389"/>
      <c r="D6" s="389"/>
      <c r="E6" s="171" t="s">
        <v>93</v>
      </c>
      <c r="F6" s="171" t="s">
        <v>214</v>
      </c>
      <c r="G6" s="171" t="s">
        <v>95</v>
      </c>
      <c r="H6" s="171" t="s">
        <v>96</v>
      </c>
      <c r="I6" s="171">
        <v>2020</v>
      </c>
      <c r="J6" s="171">
        <v>2021</v>
      </c>
      <c r="K6" s="171">
        <v>2022</v>
      </c>
      <c r="L6" s="171" t="s">
        <v>92</v>
      </c>
    </row>
    <row r="7" spans="2:15" ht="48" customHeight="1" x14ac:dyDescent="0.25">
      <c r="B7" s="382" t="s">
        <v>216</v>
      </c>
      <c r="C7" s="382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72">
        <f>I9+I10+I11+I12+I13</f>
        <v>1144632.4099999999</v>
      </c>
      <c r="J7" s="272">
        <f t="shared" ref="J7:K7" si="0">J9+J10+J11+J12+J13</f>
        <v>1122096.97</v>
      </c>
      <c r="K7" s="272">
        <f t="shared" si="0"/>
        <v>1098412.8699999999</v>
      </c>
      <c r="L7" s="272">
        <f t="shared" ref="L7" si="1">L14+L21+L25</f>
        <v>3365142.2500000005</v>
      </c>
    </row>
    <row r="8" spans="2:15" x14ac:dyDescent="0.25">
      <c r="B8" s="383"/>
      <c r="C8" s="383"/>
      <c r="D8" s="43" t="s">
        <v>99</v>
      </c>
      <c r="E8" s="45"/>
      <c r="F8" s="45"/>
      <c r="G8" s="45"/>
      <c r="H8" s="45"/>
      <c r="I8" s="272"/>
      <c r="J8" s="272"/>
      <c r="K8" s="272"/>
      <c r="L8" s="272"/>
    </row>
    <row r="9" spans="2:15" ht="63" x14ac:dyDescent="0.25">
      <c r="B9" s="383"/>
      <c r="C9" s="383"/>
      <c r="D9" s="247" t="s">
        <v>496</v>
      </c>
      <c r="E9" s="46" t="s">
        <v>219</v>
      </c>
      <c r="F9" s="44" t="s">
        <v>98</v>
      </c>
      <c r="G9" s="44" t="s">
        <v>98</v>
      </c>
      <c r="H9" s="44" t="s">
        <v>98</v>
      </c>
      <c r="I9" s="272">
        <f>I16+I23+I25+I30</f>
        <v>1116397.0699999998</v>
      </c>
      <c r="J9" s="272">
        <f t="shared" ref="J9:K9" si="2">J16+J23+J25+J30</f>
        <v>1121796.97</v>
      </c>
      <c r="K9" s="272">
        <f t="shared" si="2"/>
        <v>1098112.8699999999</v>
      </c>
      <c r="L9" s="272">
        <f t="shared" ref="L9:L14" si="3">SUM(I9:K9)</f>
        <v>3336306.91</v>
      </c>
      <c r="O9" s="47"/>
    </row>
    <row r="10" spans="2:15" ht="63" x14ac:dyDescent="0.25">
      <c r="B10" s="383"/>
      <c r="C10" s="383"/>
      <c r="D10" s="247" t="s">
        <v>500</v>
      </c>
      <c r="E10" s="46" t="s">
        <v>220</v>
      </c>
      <c r="F10" s="44" t="s">
        <v>98</v>
      </c>
      <c r="G10" s="44" t="s">
        <v>98</v>
      </c>
      <c r="H10" s="44" t="s">
        <v>98</v>
      </c>
      <c r="I10" s="272">
        <f>I20+I31</f>
        <v>27935.34</v>
      </c>
      <c r="J10" s="272">
        <f t="shared" ref="J10:K10" si="4">J20+J31</f>
        <v>0</v>
      </c>
      <c r="K10" s="272">
        <f t="shared" si="4"/>
        <v>0</v>
      </c>
      <c r="L10" s="272">
        <f t="shared" si="3"/>
        <v>27935.34</v>
      </c>
    </row>
    <row r="11" spans="2:15" ht="63" x14ac:dyDescent="0.25">
      <c r="B11" s="383"/>
      <c r="C11" s="383"/>
      <c r="D11" s="248" t="s">
        <v>501</v>
      </c>
      <c r="E11" s="46" t="s">
        <v>221</v>
      </c>
      <c r="F11" s="44" t="s">
        <v>98</v>
      </c>
      <c r="G11" s="44" t="s">
        <v>98</v>
      </c>
      <c r="H11" s="44" t="s">
        <v>98</v>
      </c>
      <c r="I11" s="272">
        <f>I19</f>
        <v>0</v>
      </c>
      <c r="J11" s="272">
        <f>J19</f>
        <v>0</v>
      </c>
      <c r="K11" s="272">
        <f>K19</f>
        <v>0</v>
      </c>
      <c r="L11" s="272">
        <f t="shared" si="3"/>
        <v>0</v>
      </c>
    </row>
    <row r="12" spans="2:15" ht="63" x14ac:dyDescent="0.25">
      <c r="B12" s="383"/>
      <c r="C12" s="383"/>
      <c r="D12" s="248" t="s">
        <v>497</v>
      </c>
      <c r="E12" s="46" t="s">
        <v>222</v>
      </c>
      <c r="F12" s="44" t="s">
        <v>98</v>
      </c>
      <c r="G12" s="44" t="s">
        <v>98</v>
      </c>
      <c r="H12" s="44" t="s">
        <v>98</v>
      </c>
      <c r="I12" s="272">
        <f>I17</f>
        <v>0</v>
      </c>
      <c r="J12" s="272">
        <f>J17</f>
        <v>0</v>
      </c>
      <c r="K12" s="272">
        <f>K17</f>
        <v>0</v>
      </c>
      <c r="L12" s="272">
        <f t="shared" si="3"/>
        <v>0</v>
      </c>
    </row>
    <row r="13" spans="2:15" ht="41.25" customHeight="1" x14ac:dyDescent="0.25">
      <c r="B13" s="383"/>
      <c r="C13" s="383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4">
        <f>I24+I18</f>
        <v>300</v>
      </c>
      <c r="J13" s="74">
        <f>J24+J18</f>
        <v>300</v>
      </c>
      <c r="K13" s="74">
        <f>K24+K18</f>
        <v>300</v>
      </c>
      <c r="L13" s="272">
        <f t="shared" si="3"/>
        <v>900</v>
      </c>
      <c r="M13" s="50"/>
      <c r="N13" s="47"/>
    </row>
    <row r="14" spans="2:15" ht="47.25" x14ac:dyDescent="0.25">
      <c r="B14" s="381" t="s">
        <v>46</v>
      </c>
      <c r="C14" s="381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1078859.6170000001</v>
      </c>
      <c r="J14" s="74">
        <f>SUM(J16:J20)</f>
        <v>1056324.1770000001</v>
      </c>
      <c r="K14" s="74">
        <f>SUM(K16:K20)</f>
        <v>1031749.0769999998</v>
      </c>
      <c r="L14" s="272">
        <f t="shared" si="3"/>
        <v>3166932.8710000003</v>
      </c>
    </row>
    <row r="15" spans="2:15" x14ac:dyDescent="0.25">
      <c r="B15" s="381"/>
      <c r="C15" s="381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 x14ac:dyDescent="0.25">
      <c r="B16" s="381"/>
      <c r="C16" s="381"/>
      <c r="D16" s="248" t="s">
        <v>496</v>
      </c>
      <c r="E16" s="54" t="s">
        <v>219</v>
      </c>
      <c r="F16" s="52" t="s">
        <v>98</v>
      </c>
      <c r="G16" s="52" t="s">
        <v>98</v>
      </c>
      <c r="H16" s="52" t="s">
        <v>98</v>
      </c>
      <c r="I16" s="74">
        <f>'пр 2 к ПП 1'!H120</f>
        <v>1050924.277</v>
      </c>
      <c r="J16" s="74">
        <f>'пр 2 к ПП 1'!I120</f>
        <v>1056324.1770000001</v>
      </c>
      <c r="K16" s="74">
        <f>'пр 2 к ПП 1'!J120</f>
        <v>1031749.0769999998</v>
      </c>
      <c r="L16" s="272">
        <f t="shared" ref="L16:L20" si="5">SUM(I16:K16)</f>
        <v>3138997.5309999995</v>
      </c>
    </row>
    <row r="17" spans="2:12" ht="63" x14ac:dyDescent="0.25">
      <c r="B17" s="381"/>
      <c r="C17" s="381"/>
      <c r="D17" s="248" t="s">
        <v>497</v>
      </c>
      <c r="E17" s="54" t="s">
        <v>222</v>
      </c>
      <c r="F17" s="52" t="s">
        <v>98</v>
      </c>
      <c r="G17" s="52" t="s">
        <v>98</v>
      </c>
      <c r="H17" s="52" t="s">
        <v>98</v>
      </c>
      <c r="I17" s="74">
        <f>'пр 2 к ПП 1'!H123</f>
        <v>0</v>
      </c>
      <c r="J17" s="74">
        <f>'пр 2 к ПП 1'!I123</f>
        <v>0</v>
      </c>
      <c r="K17" s="74">
        <f>'пр 2 к ПП 1'!J123</f>
        <v>0</v>
      </c>
      <c r="L17" s="272">
        <f t="shared" si="5"/>
        <v>0</v>
      </c>
    </row>
    <row r="18" spans="2:12" ht="31.5" x14ac:dyDescent="0.25">
      <c r="B18" s="381"/>
      <c r="C18" s="381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4">
        <f>'пр 2 к ПП 1'!H124</f>
        <v>0</v>
      </c>
      <c r="J18" s="74">
        <f>'пр 2 к ПП 1'!I124</f>
        <v>0</v>
      </c>
      <c r="K18" s="74">
        <f>'пр 2 к ПП 1'!J124</f>
        <v>0</v>
      </c>
      <c r="L18" s="272">
        <f t="shared" si="5"/>
        <v>0</v>
      </c>
    </row>
    <row r="19" spans="2:12" ht="63" x14ac:dyDescent="0.25">
      <c r="B19" s="381"/>
      <c r="C19" s="381"/>
      <c r="D19" s="248" t="s">
        <v>501</v>
      </c>
      <c r="E19" s="54" t="s">
        <v>221</v>
      </c>
      <c r="F19" s="52" t="s">
        <v>98</v>
      </c>
      <c r="G19" s="52" t="s">
        <v>98</v>
      </c>
      <c r="H19" s="52" t="s">
        <v>98</v>
      </c>
      <c r="I19" s="74">
        <f>'пр 2 к ПП 1'!H122</f>
        <v>0</v>
      </c>
      <c r="J19" s="74">
        <f>'пр 2 к ПП 1'!I122</f>
        <v>0</v>
      </c>
      <c r="K19" s="74">
        <f>'пр 2 к ПП 1'!J122</f>
        <v>0</v>
      </c>
      <c r="L19" s="272">
        <f t="shared" si="5"/>
        <v>0</v>
      </c>
    </row>
    <row r="20" spans="2:12" ht="63" x14ac:dyDescent="0.25">
      <c r="B20" s="381"/>
      <c r="C20" s="381"/>
      <c r="D20" s="247" t="s">
        <v>500</v>
      </c>
      <c r="E20" s="54" t="s">
        <v>220</v>
      </c>
      <c r="F20" s="52" t="s">
        <v>98</v>
      </c>
      <c r="G20" s="52" t="s">
        <v>98</v>
      </c>
      <c r="H20" s="52" t="s">
        <v>98</v>
      </c>
      <c r="I20" s="74">
        <f>'пр 2 к ПП 1'!H121</f>
        <v>27935.34</v>
      </c>
      <c r="J20" s="74">
        <f>'пр 2 к ПП 1'!I121</f>
        <v>0</v>
      </c>
      <c r="K20" s="74">
        <f>'пр 2 к ПП 1'!J121</f>
        <v>0</v>
      </c>
      <c r="L20" s="272">
        <f t="shared" si="5"/>
        <v>27935.34</v>
      </c>
    </row>
    <row r="21" spans="2:12" ht="47.25" customHeight="1" x14ac:dyDescent="0.25">
      <c r="B21" s="384" t="s">
        <v>226</v>
      </c>
      <c r="C21" s="384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4828.8999999999996</v>
      </c>
      <c r="J21" s="74">
        <f t="shared" ref="J21:L21" si="6">J23+J24</f>
        <v>4828.8999999999996</v>
      </c>
      <c r="K21" s="74">
        <f t="shared" si="6"/>
        <v>5719.9</v>
      </c>
      <c r="L21" s="74">
        <f t="shared" si="6"/>
        <v>15377.699999999999</v>
      </c>
    </row>
    <row r="22" spans="2:12" x14ac:dyDescent="0.25">
      <c r="B22" s="385"/>
      <c r="C22" s="385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 x14ac:dyDescent="0.25">
      <c r="B23" s="385"/>
      <c r="C23" s="385"/>
      <c r="D23" s="248" t="s">
        <v>496</v>
      </c>
      <c r="E23" s="54" t="s">
        <v>219</v>
      </c>
      <c r="F23" s="52" t="s">
        <v>98</v>
      </c>
      <c r="G23" s="52" t="s">
        <v>98</v>
      </c>
      <c r="H23" s="52" t="s">
        <v>98</v>
      </c>
      <c r="I23" s="74">
        <f>'пр 2 к ПП 2'!H34</f>
        <v>4528.8999999999996</v>
      </c>
      <c r="J23" s="74">
        <f>'пр 2 к ПП 2'!I34</f>
        <v>4528.8999999999996</v>
      </c>
      <c r="K23" s="74">
        <f>'пр 2 к ПП 2'!J34</f>
        <v>5419.9</v>
      </c>
      <c r="L23" s="272">
        <f>SUM(I23:K23)</f>
        <v>14477.699999999999</v>
      </c>
    </row>
    <row r="24" spans="2:12" ht="38.25" customHeight="1" x14ac:dyDescent="0.25">
      <c r="B24" s="386"/>
      <c r="C24" s="386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4">
        <f>'пр 2 к ПП 2'!H35</f>
        <v>300</v>
      </c>
      <c r="J24" s="74">
        <f>'пр 2 к ПП 2'!I35</f>
        <v>300</v>
      </c>
      <c r="K24" s="74">
        <f>'пр 2 к ПП 2'!J35</f>
        <v>300</v>
      </c>
      <c r="L24" s="272">
        <f>SUM(I24:K24)</f>
        <v>900</v>
      </c>
    </row>
    <row r="25" spans="2:12" ht="47.25" x14ac:dyDescent="0.25">
      <c r="B25" s="381" t="s">
        <v>228</v>
      </c>
      <c r="C25" s="381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60943.892999999996</v>
      </c>
      <c r="J25" s="74">
        <f t="shared" ref="J25:L25" si="7">J27</f>
        <v>60943.892999999996</v>
      </c>
      <c r="K25" s="74">
        <f t="shared" si="7"/>
        <v>60943.892999999996</v>
      </c>
      <c r="L25" s="74">
        <f t="shared" si="7"/>
        <v>182831.679</v>
      </c>
    </row>
    <row r="26" spans="2:12" x14ac:dyDescent="0.25">
      <c r="B26" s="381"/>
      <c r="C26" s="381"/>
      <c r="D26" s="51" t="s">
        <v>99</v>
      </c>
      <c r="E26" s="53"/>
      <c r="F26" s="53"/>
      <c r="G26" s="53"/>
      <c r="H26" s="53"/>
      <c r="I26" s="74"/>
      <c r="J26" s="74"/>
      <c r="K26" s="74"/>
      <c r="L26" s="272"/>
    </row>
    <row r="27" spans="2:12" ht="63" x14ac:dyDescent="0.25">
      <c r="B27" s="381"/>
      <c r="C27" s="381"/>
      <c r="D27" s="248" t="s">
        <v>496</v>
      </c>
      <c r="E27" s="54" t="s">
        <v>219</v>
      </c>
      <c r="F27" s="52" t="s">
        <v>98</v>
      </c>
      <c r="G27" s="52" t="s">
        <v>98</v>
      </c>
      <c r="H27" s="52" t="s">
        <v>98</v>
      </c>
      <c r="I27" s="74">
        <f>'пр 2 к ПП 3'!H21</f>
        <v>60943.892999999996</v>
      </c>
      <c r="J27" s="74">
        <f>'пр 2 к ПП 3'!I21</f>
        <v>60943.892999999996</v>
      </c>
      <c r="K27" s="74">
        <f>'пр 2 к ПП 3'!J21</f>
        <v>60943.892999999996</v>
      </c>
      <c r="L27" s="272">
        <f>SUM(I27:K27)</f>
        <v>182831.679</v>
      </c>
    </row>
    <row r="28" spans="2:12" ht="47.25" x14ac:dyDescent="0.25">
      <c r="B28" s="381" t="s">
        <v>422</v>
      </c>
      <c r="C28" s="381" t="s">
        <v>423</v>
      </c>
      <c r="D28" s="172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I31</f>
        <v>0</v>
      </c>
      <c r="J28" s="74">
        <f t="shared" ref="J28:L28" si="8">J31</f>
        <v>0</v>
      </c>
      <c r="K28" s="74">
        <f t="shared" si="8"/>
        <v>0</v>
      </c>
      <c r="L28" s="74">
        <f t="shared" si="8"/>
        <v>0</v>
      </c>
    </row>
    <row r="29" spans="2:12" x14ac:dyDescent="0.25">
      <c r="B29" s="381"/>
      <c r="C29" s="381"/>
      <c r="D29" s="172" t="s">
        <v>99</v>
      </c>
      <c r="E29" s="53"/>
      <c r="F29" s="53"/>
      <c r="G29" s="53"/>
      <c r="H29" s="53"/>
      <c r="I29" s="74"/>
      <c r="J29" s="74"/>
      <c r="K29" s="74"/>
      <c r="L29" s="272"/>
    </row>
    <row r="30" spans="2:12" ht="63" x14ac:dyDescent="0.25">
      <c r="B30" s="381"/>
      <c r="C30" s="381"/>
      <c r="D30" s="284" t="s">
        <v>496</v>
      </c>
      <c r="E30" s="54" t="s">
        <v>219</v>
      </c>
      <c r="F30" s="52" t="s">
        <v>98</v>
      </c>
      <c r="G30" s="52" t="s">
        <v>98</v>
      </c>
      <c r="H30" s="52" t="s">
        <v>98</v>
      </c>
      <c r="I30" s="74">
        <f>'ОМ пр'!H9</f>
        <v>0</v>
      </c>
      <c r="J30" s="74">
        <f>'ОМ пр'!I9</f>
        <v>0</v>
      </c>
      <c r="K30" s="74">
        <f>'ОМ пр'!J9</f>
        <v>0</v>
      </c>
      <c r="L30" s="74">
        <f>'ОМ пр'!K9</f>
        <v>0</v>
      </c>
    </row>
    <row r="31" spans="2:12" ht="63" x14ac:dyDescent="0.25">
      <c r="B31" s="381"/>
      <c r="C31" s="381"/>
      <c r="D31" s="247" t="s">
        <v>500</v>
      </c>
      <c r="E31" s="54" t="s">
        <v>220</v>
      </c>
      <c r="F31" s="52" t="s">
        <v>98</v>
      </c>
      <c r="G31" s="52" t="s">
        <v>98</v>
      </c>
      <c r="H31" s="52" t="s">
        <v>98</v>
      </c>
      <c r="I31" s="74">
        <f>'ОМ пр'!H6+'ОМ пр'!H7+'ОМ пр'!H8</f>
        <v>0</v>
      </c>
      <c r="J31" s="74">
        <f>'ОМ пр'!I6+'ОМ пр'!I7</f>
        <v>0</v>
      </c>
      <c r="K31" s="74">
        <f>'ОМ пр'!J6+'ОМ пр'!J7</f>
        <v>0</v>
      </c>
      <c r="L31" s="74">
        <f>'ОМ пр'!K6+'ОМ пр'!K7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0.51181102362204722" right="0.11811023622047245" top="0.55118110236220474" bottom="0.35433070866141736" header="0.31496062992125984" footer="0.31496062992125984"/>
  <pageSetup paperSize="9" scale="56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9"/>
  <sheetViews>
    <sheetView zoomScale="75" zoomScaleNormal="75" zoomScaleSheetLayoutView="96" workbookViewId="0">
      <selection activeCell="R2" sqref="R2"/>
    </sheetView>
  </sheetViews>
  <sheetFormatPr defaultRowHeight="15" x14ac:dyDescent="0.2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 x14ac:dyDescent="0.25">
      <c r="D1" s="56"/>
      <c r="E1" s="398" t="s">
        <v>377</v>
      </c>
      <c r="F1" s="398"/>
      <c r="G1" s="398"/>
      <c r="H1" s="398"/>
    </row>
    <row r="2" spans="1:8" ht="55.5" customHeight="1" x14ac:dyDescent="0.2">
      <c r="B2" s="399" t="s">
        <v>236</v>
      </c>
      <c r="C2" s="399"/>
      <c r="D2" s="399"/>
      <c r="E2" s="399"/>
      <c r="F2" s="399"/>
      <c r="G2" s="399"/>
      <c r="H2" s="399"/>
    </row>
    <row r="3" spans="1:8" ht="15.75" x14ac:dyDescent="0.2">
      <c r="B3" s="62"/>
      <c r="C3" s="62"/>
      <c r="D3" s="62"/>
      <c r="E3" s="62"/>
      <c r="F3" s="62"/>
      <c r="G3" s="62"/>
      <c r="H3" s="62"/>
    </row>
    <row r="4" spans="1:8" ht="15.75" x14ac:dyDescent="0.2">
      <c r="B4" s="61"/>
      <c r="C4" s="61"/>
      <c r="D4" s="62"/>
      <c r="E4" s="61"/>
      <c r="F4" s="61"/>
      <c r="G4" s="61"/>
      <c r="H4" s="63" t="s">
        <v>56</v>
      </c>
    </row>
    <row r="5" spans="1:8" ht="33.75" customHeight="1" x14ac:dyDescent="0.2">
      <c r="A5" s="370" t="s">
        <v>55</v>
      </c>
      <c r="B5" s="394" t="s">
        <v>143</v>
      </c>
      <c r="C5" s="394" t="s">
        <v>231</v>
      </c>
      <c r="D5" s="384" t="s">
        <v>232</v>
      </c>
      <c r="E5" s="394"/>
      <c r="F5" s="394"/>
      <c r="G5" s="394"/>
      <c r="H5" s="394"/>
    </row>
    <row r="6" spans="1:8" ht="36" customHeight="1" x14ac:dyDescent="0.2">
      <c r="A6" s="370"/>
      <c r="B6" s="394"/>
      <c r="C6" s="394"/>
      <c r="D6" s="385"/>
      <c r="E6" s="296" t="s">
        <v>203</v>
      </c>
      <c r="F6" s="296" t="s">
        <v>513</v>
      </c>
      <c r="G6" s="296" t="s">
        <v>520</v>
      </c>
      <c r="H6" s="57" t="s">
        <v>215</v>
      </c>
    </row>
    <row r="7" spans="1:8" ht="15.7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 x14ac:dyDescent="0.2">
      <c r="A8" s="390">
        <v>1</v>
      </c>
      <c r="B8" s="394" t="s">
        <v>216</v>
      </c>
      <c r="C8" s="394" t="s">
        <v>233</v>
      </c>
      <c r="D8" s="58" t="s">
        <v>234</v>
      </c>
      <c r="E8" s="273">
        <f>E10+E11+E12+E13+E14</f>
        <v>1144632.4099999999</v>
      </c>
      <c r="F8" s="273">
        <f t="shared" ref="F8:G8" si="0">F10+F11+F12+F13+F14</f>
        <v>1122096.9700000002</v>
      </c>
      <c r="G8" s="273">
        <f t="shared" si="0"/>
        <v>1098412.8700000001</v>
      </c>
      <c r="H8" s="273">
        <f t="shared" ref="H8:H35" si="1">SUM(E8:G8)</f>
        <v>3365142.25</v>
      </c>
    </row>
    <row r="9" spans="1:8" ht="15.75" x14ac:dyDescent="0.25">
      <c r="A9" s="391"/>
      <c r="B9" s="394"/>
      <c r="C9" s="394"/>
      <c r="D9" s="59" t="s">
        <v>65</v>
      </c>
      <c r="E9" s="74"/>
      <c r="F9" s="274"/>
      <c r="G9" s="274"/>
      <c r="H9" s="273">
        <f t="shared" si="1"/>
        <v>0</v>
      </c>
    </row>
    <row r="10" spans="1:8" ht="18.75" x14ac:dyDescent="0.2">
      <c r="A10" s="391"/>
      <c r="B10" s="394"/>
      <c r="C10" s="394"/>
      <c r="D10" s="23" t="s">
        <v>106</v>
      </c>
      <c r="E10" s="273">
        <f>E17+E31+E38+E24</f>
        <v>22664.123</v>
      </c>
      <c r="F10" s="273">
        <f t="shared" ref="F10:G10" si="2">F17+F31+F38+F24</f>
        <v>29479.998</v>
      </c>
      <c r="G10" s="273">
        <f t="shared" si="2"/>
        <v>7390.5739999999996</v>
      </c>
      <c r="H10" s="273">
        <f t="shared" si="1"/>
        <v>59534.695</v>
      </c>
    </row>
    <row r="11" spans="1:8" ht="18.75" x14ac:dyDescent="0.2">
      <c r="A11" s="391"/>
      <c r="B11" s="394"/>
      <c r="C11" s="394"/>
      <c r="D11" s="38" t="s">
        <v>108</v>
      </c>
      <c r="E11" s="273">
        <f>E18+E25</f>
        <v>499986.37699999986</v>
      </c>
      <c r="F11" s="273">
        <f>F18+F25</f>
        <v>498570.40199999989</v>
      </c>
      <c r="G11" s="273">
        <f>G18+G25</f>
        <v>496975.72599999985</v>
      </c>
      <c r="H11" s="273">
        <f t="shared" si="1"/>
        <v>1495532.5049999997</v>
      </c>
    </row>
    <row r="12" spans="1:8" ht="15.75" x14ac:dyDescent="0.2">
      <c r="A12" s="391"/>
      <c r="B12" s="394"/>
      <c r="C12" s="394"/>
      <c r="D12" s="38" t="s">
        <v>105</v>
      </c>
      <c r="E12" s="273">
        <f t="shared" ref="E12:G13" si="3">E19+E26+E33</f>
        <v>621981.91</v>
      </c>
      <c r="F12" s="273">
        <f t="shared" si="3"/>
        <v>594046.5700000003</v>
      </c>
      <c r="G12" s="273">
        <f t="shared" si="3"/>
        <v>594046.57000000018</v>
      </c>
      <c r="H12" s="273">
        <f t="shared" si="1"/>
        <v>1810075.0500000007</v>
      </c>
    </row>
    <row r="13" spans="1:8" ht="34.5" x14ac:dyDescent="0.25">
      <c r="A13" s="391"/>
      <c r="B13" s="394"/>
      <c r="C13" s="394"/>
      <c r="D13" s="24" t="s">
        <v>107</v>
      </c>
      <c r="E13" s="273">
        <f t="shared" si="3"/>
        <v>0</v>
      </c>
      <c r="F13" s="273">
        <f t="shared" si="3"/>
        <v>0</v>
      </c>
      <c r="G13" s="273">
        <f t="shared" si="3"/>
        <v>0</v>
      </c>
      <c r="H13" s="273">
        <f t="shared" si="1"/>
        <v>0</v>
      </c>
    </row>
    <row r="14" spans="1:8" ht="15.75" x14ac:dyDescent="0.2">
      <c r="A14" s="392"/>
      <c r="B14" s="394"/>
      <c r="C14" s="394"/>
      <c r="D14" s="38" t="s">
        <v>69</v>
      </c>
      <c r="E14" s="273">
        <f>E21+E28+E35+E42</f>
        <v>0</v>
      </c>
      <c r="F14" s="273">
        <f t="shared" ref="F14:G14" si="4">F21+F28+F35+F42</f>
        <v>0</v>
      </c>
      <c r="G14" s="273">
        <f t="shared" si="4"/>
        <v>0</v>
      </c>
      <c r="H14" s="273">
        <f t="shared" si="1"/>
        <v>0</v>
      </c>
    </row>
    <row r="15" spans="1:8" ht="15.75" x14ac:dyDescent="0.2">
      <c r="A15" s="395"/>
      <c r="B15" s="394" t="s">
        <v>46</v>
      </c>
      <c r="C15" s="394" t="s">
        <v>225</v>
      </c>
      <c r="D15" s="58" t="s">
        <v>234</v>
      </c>
      <c r="E15" s="273">
        <f>SUM(E17:E21)</f>
        <v>1078859.6169999999</v>
      </c>
      <c r="F15" s="273">
        <f>SUM(F17:F21)</f>
        <v>1056324.1770000001</v>
      </c>
      <c r="G15" s="273">
        <f>SUM(G17:G21)</f>
        <v>1031749.077</v>
      </c>
      <c r="H15" s="273">
        <f t="shared" si="1"/>
        <v>3166932.8709999998</v>
      </c>
    </row>
    <row r="16" spans="1:8" ht="15.75" x14ac:dyDescent="0.25">
      <c r="A16" s="396"/>
      <c r="B16" s="394"/>
      <c r="C16" s="394"/>
      <c r="D16" s="59" t="s">
        <v>65</v>
      </c>
      <c r="E16" s="274"/>
      <c r="F16" s="274"/>
      <c r="G16" s="274"/>
      <c r="H16" s="273">
        <f t="shared" si="1"/>
        <v>0</v>
      </c>
    </row>
    <row r="17" spans="1:8" ht="18.75" x14ac:dyDescent="0.2">
      <c r="A17" s="396"/>
      <c r="B17" s="394"/>
      <c r="C17" s="394"/>
      <c r="D17" s="23" t="s">
        <v>106</v>
      </c>
      <c r="E17" s="273">
        <f>'пр 2 к ПП 1'!H119</f>
        <v>22664.123</v>
      </c>
      <c r="F17" s="273">
        <f>'пр 2 к ПП 1'!I119</f>
        <v>29479.998</v>
      </c>
      <c r="G17" s="273">
        <f>'пр 2 к ПП 1'!J119</f>
        <v>7390.5739999999996</v>
      </c>
      <c r="H17" s="273">
        <f t="shared" si="1"/>
        <v>59534.695</v>
      </c>
    </row>
    <row r="18" spans="1:8" ht="18.75" x14ac:dyDescent="0.2">
      <c r="A18" s="396"/>
      <c r="B18" s="394"/>
      <c r="C18" s="394"/>
      <c r="D18" s="38" t="s">
        <v>108</v>
      </c>
      <c r="E18" s="273">
        <f>'пр 2 к ПП 1'!H116</f>
        <v>495757.47699999984</v>
      </c>
      <c r="F18" s="273">
        <f>'пр 2 к ПП 1'!I116</f>
        <v>494341.50199999986</v>
      </c>
      <c r="G18" s="273">
        <f>'пр 2 к ПП 1'!J116</f>
        <v>491855.82599999983</v>
      </c>
      <c r="H18" s="273">
        <f t="shared" si="1"/>
        <v>1481954.8049999995</v>
      </c>
    </row>
    <row r="19" spans="1:8" ht="15.75" x14ac:dyDescent="0.2">
      <c r="A19" s="396"/>
      <c r="B19" s="394"/>
      <c r="C19" s="394"/>
      <c r="D19" s="38" t="s">
        <v>105</v>
      </c>
      <c r="E19" s="273">
        <f>'пр 2 к ПП 1'!H117</f>
        <v>560438.01699999999</v>
      </c>
      <c r="F19" s="273">
        <f>'пр 2 к ПП 1'!I117</f>
        <v>532502.67700000026</v>
      </c>
      <c r="G19" s="273">
        <f>'пр 2 к ПП 1'!J117</f>
        <v>532502.67700000014</v>
      </c>
      <c r="H19" s="273">
        <f t="shared" si="1"/>
        <v>1625443.3710000003</v>
      </c>
    </row>
    <row r="20" spans="1:8" ht="34.5" x14ac:dyDescent="0.25">
      <c r="A20" s="396"/>
      <c r="B20" s="394"/>
      <c r="C20" s="394"/>
      <c r="D20" s="24" t="s">
        <v>107</v>
      </c>
      <c r="E20" s="273">
        <v>0</v>
      </c>
      <c r="F20" s="273">
        <v>0</v>
      </c>
      <c r="G20" s="273">
        <v>0</v>
      </c>
      <c r="H20" s="273">
        <f t="shared" si="1"/>
        <v>0</v>
      </c>
    </row>
    <row r="21" spans="1:8" ht="15.75" x14ac:dyDescent="0.2">
      <c r="A21" s="397"/>
      <c r="B21" s="394"/>
      <c r="C21" s="394"/>
      <c r="D21" s="38" t="s">
        <v>69</v>
      </c>
      <c r="E21" s="273">
        <f>'пр 2 к ПП 1'!H118</f>
        <v>0</v>
      </c>
      <c r="F21" s="273">
        <f>'пр 2 к ПП 1'!I118</f>
        <v>0</v>
      </c>
      <c r="G21" s="273">
        <f>'пр 2 к ПП 1'!J118</f>
        <v>0</v>
      </c>
      <c r="H21" s="273">
        <f t="shared" si="1"/>
        <v>0</v>
      </c>
    </row>
    <row r="22" spans="1:8" ht="15.75" x14ac:dyDescent="0.2">
      <c r="A22" s="395"/>
      <c r="B22" s="394" t="s">
        <v>226</v>
      </c>
      <c r="C22" s="394" t="s">
        <v>227</v>
      </c>
      <c r="D22" s="58" t="s">
        <v>234</v>
      </c>
      <c r="E22" s="273">
        <f>SUM(E24:E28)</f>
        <v>4828.8999999999996</v>
      </c>
      <c r="F22" s="273">
        <f>SUM(F24:F28)</f>
        <v>4828.8999999999996</v>
      </c>
      <c r="G22" s="273">
        <f>SUM(G24:G28)</f>
        <v>5719.9</v>
      </c>
      <c r="H22" s="273">
        <f t="shared" si="1"/>
        <v>15377.699999999999</v>
      </c>
    </row>
    <row r="23" spans="1:8" ht="15.75" x14ac:dyDescent="0.25">
      <c r="A23" s="396"/>
      <c r="B23" s="394"/>
      <c r="C23" s="394"/>
      <c r="D23" s="59" t="s">
        <v>65</v>
      </c>
      <c r="E23" s="273"/>
      <c r="F23" s="274"/>
      <c r="G23" s="274"/>
      <c r="H23" s="273">
        <f t="shared" si="1"/>
        <v>0</v>
      </c>
    </row>
    <row r="24" spans="1:8" ht="18.75" x14ac:dyDescent="0.2">
      <c r="A24" s="396"/>
      <c r="B24" s="394"/>
      <c r="C24" s="394"/>
      <c r="D24" s="23" t="s">
        <v>106</v>
      </c>
      <c r="E24" s="273">
        <f>'пр 2 к ПП 2'!H28</f>
        <v>0</v>
      </c>
      <c r="F24" s="273">
        <f>'пр 2 к ПП 2'!I28</f>
        <v>0</v>
      </c>
      <c r="G24" s="273">
        <f>'пр 2 к ПП 2'!J28</f>
        <v>0</v>
      </c>
      <c r="H24" s="273">
        <f t="shared" si="1"/>
        <v>0</v>
      </c>
    </row>
    <row r="25" spans="1:8" ht="18.75" x14ac:dyDescent="0.2">
      <c r="A25" s="396"/>
      <c r="B25" s="394"/>
      <c r="C25" s="394"/>
      <c r="D25" s="38" t="s">
        <v>108</v>
      </c>
      <c r="E25" s="273">
        <f>'пр 2 к ПП 2'!H29</f>
        <v>4228.8999999999996</v>
      </c>
      <c r="F25" s="273">
        <f>'пр 2 к ПП 2'!I29</f>
        <v>4228.8999999999996</v>
      </c>
      <c r="G25" s="273">
        <f>'пр 2 к ПП 2'!J29</f>
        <v>5119.8999999999996</v>
      </c>
      <c r="H25" s="273">
        <f t="shared" si="1"/>
        <v>13577.699999999999</v>
      </c>
    </row>
    <row r="26" spans="1:8" ht="15.75" x14ac:dyDescent="0.2">
      <c r="A26" s="396"/>
      <c r="B26" s="394"/>
      <c r="C26" s="394"/>
      <c r="D26" s="38" t="s">
        <v>105</v>
      </c>
      <c r="E26" s="273">
        <f>'пр 2 к ПП 2'!H30</f>
        <v>600</v>
      </c>
      <c r="F26" s="273">
        <f>'пр 2 к ПП 2'!I30</f>
        <v>600</v>
      </c>
      <c r="G26" s="273">
        <f>'пр 2 к ПП 2'!J30</f>
        <v>600</v>
      </c>
      <c r="H26" s="273">
        <f t="shared" si="1"/>
        <v>1800</v>
      </c>
    </row>
    <row r="27" spans="1:8" ht="34.5" x14ac:dyDescent="0.25">
      <c r="A27" s="396"/>
      <c r="B27" s="394"/>
      <c r="C27" s="394"/>
      <c r="D27" s="24" t="s">
        <v>107</v>
      </c>
      <c r="E27" s="273">
        <v>0</v>
      </c>
      <c r="F27" s="273">
        <v>0</v>
      </c>
      <c r="G27" s="273">
        <v>0</v>
      </c>
      <c r="H27" s="273">
        <f t="shared" si="1"/>
        <v>0</v>
      </c>
    </row>
    <row r="28" spans="1:8" ht="15.75" x14ac:dyDescent="0.2">
      <c r="A28" s="397"/>
      <c r="B28" s="394"/>
      <c r="C28" s="394"/>
      <c r="D28" s="38" t="s">
        <v>69</v>
      </c>
      <c r="E28" s="273">
        <v>0</v>
      </c>
      <c r="F28" s="273">
        <v>0</v>
      </c>
      <c r="G28" s="273">
        <v>0</v>
      </c>
      <c r="H28" s="273">
        <f t="shared" si="1"/>
        <v>0</v>
      </c>
    </row>
    <row r="29" spans="1:8" ht="18" customHeight="1" x14ac:dyDescent="0.2">
      <c r="A29" s="395"/>
      <c r="B29" s="394" t="s">
        <v>228</v>
      </c>
      <c r="C29" s="394" t="s">
        <v>229</v>
      </c>
      <c r="D29" s="58" t="s">
        <v>234</v>
      </c>
      <c r="E29" s="273">
        <f>SUM(E31:E35)</f>
        <v>60943.892999999996</v>
      </c>
      <c r="F29" s="273">
        <f>SUM(F31:F35)</f>
        <v>60943.892999999996</v>
      </c>
      <c r="G29" s="273">
        <f>SUM(G31:G35)</f>
        <v>60943.892999999996</v>
      </c>
      <c r="H29" s="273">
        <f t="shared" si="1"/>
        <v>182831.679</v>
      </c>
    </row>
    <row r="30" spans="1:8" ht="18" customHeight="1" x14ac:dyDescent="0.25">
      <c r="A30" s="396"/>
      <c r="B30" s="394"/>
      <c r="C30" s="394"/>
      <c r="D30" s="59" t="s">
        <v>65</v>
      </c>
      <c r="E30" s="273"/>
      <c r="F30" s="274"/>
      <c r="G30" s="274"/>
      <c r="H30" s="273">
        <f t="shared" si="1"/>
        <v>0</v>
      </c>
    </row>
    <row r="31" spans="1:8" ht="18.75" x14ac:dyDescent="0.2">
      <c r="A31" s="396"/>
      <c r="B31" s="394"/>
      <c r="C31" s="394"/>
      <c r="D31" s="23" t="s">
        <v>106</v>
      </c>
      <c r="E31" s="273">
        <v>0</v>
      </c>
      <c r="F31" s="273">
        <v>0</v>
      </c>
      <c r="G31" s="273">
        <v>0</v>
      </c>
      <c r="H31" s="273">
        <f t="shared" si="1"/>
        <v>0</v>
      </c>
    </row>
    <row r="32" spans="1:8" ht="18.75" x14ac:dyDescent="0.2">
      <c r="A32" s="396"/>
      <c r="B32" s="394"/>
      <c r="C32" s="394"/>
      <c r="D32" s="38" t="s">
        <v>108</v>
      </c>
      <c r="E32" s="273">
        <v>0</v>
      </c>
      <c r="F32" s="273">
        <v>0</v>
      </c>
      <c r="G32" s="273">
        <v>0</v>
      </c>
      <c r="H32" s="273">
        <f t="shared" si="1"/>
        <v>0</v>
      </c>
    </row>
    <row r="33" spans="1:8" ht="15.75" x14ac:dyDescent="0.2">
      <c r="A33" s="396"/>
      <c r="B33" s="394"/>
      <c r="C33" s="394"/>
      <c r="D33" s="38" t="s">
        <v>105</v>
      </c>
      <c r="E33" s="273">
        <f>'пр 2 к ПП 3'!H21</f>
        <v>60943.892999999996</v>
      </c>
      <c r="F33" s="273">
        <f>'пр 2 к ПП 3'!I21</f>
        <v>60943.892999999996</v>
      </c>
      <c r="G33" s="273">
        <f>'пр 2 к ПП 3'!J21</f>
        <v>60943.892999999996</v>
      </c>
      <c r="H33" s="273">
        <f t="shared" si="1"/>
        <v>182831.679</v>
      </c>
    </row>
    <row r="34" spans="1:8" ht="34.5" x14ac:dyDescent="0.25">
      <c r="A34" s="396"/>
      <c r="B34" s="394"/>
      <c r="C34" s="394"/>
      <c r="D34" s="24" t="s">
        <v>107</v>
      </c>
      <c r="E34" s="273">
        <v>0</v>
      </c>
      <c r="F34" s="273">
        <v>0</v>
      </c>
      <c r="G34" s="273">
        <v>0</v>
      </c>
      <c r="H34" s="273">
        <f t="shared" si="1"/>
        <v>0</v>
      </c>
    </row>
    <row r="35" spans="1:8" ht="15.75" x14ac:dyDescent="0.2">
      <c r="A35" s="397"/>
      <c r="B35" s="394"/>
      <c r="C35" s="394"/>
      <c r="D35" s="38" t="s">
        <v>69</v>
      </c>
      <c r="E35" s="273">
        <v>0</v>
      </c>
      <c r="F35" s="273">
        <v>0</v>
      </c>
      <c r="G35" s="273">
        <v>0</v>
      </c>
      <c r="H35" s="273">
        <f t="shared" si="1"/>
        <v>0</v>
      </c>
    </row>
    <row r="36" spans="1:8" ht="15.75" customHeight="1" x14ac:dyDescent="0.2">
      <c r="A36" s="395"/>
      <c r="B36" s="394" t="s">
        <v>397</v>
      </c>
      <c r="C36" s="394" t="s">
        <v>397</v>
      </c>
      <c r="D36" s="58" t="s">
        <v>234</v>
      </c>
      <c r="E36" s="273">
        <f>SUM(E38:E42)</f>
        <v>0</v>
      </c>
      <c r="F36" s="273">
        <f>SUM(F38:F42)</f>
        <v>0</v>
      </c>
      <c r="G36" s="273">
        <f>SUM(G38:G42)</f>
        <v>0</v>
      </c>
      <c r="H36" s="273">
        <f t="shared" ref="H36:H42" si="5">SUM(E36:G36)</f>
        <v>0</v>
      </c>
    </row>
    <row r="37" spans="1:8" ht="15.75" x14ac:dyDescent="0.25">
      <c r="A37" s="396"/>
      <c r="B37" s="394"/>
      <c r="C37" s="394"/>
      <c r="D37" s="59" t="s">
        <v>65</v>
      </c>
      <c r="E37" s="273"/>
      <c r="F37" s="274"/>
      <c r="G37" s="274"/>
      <c r="H37" s="273">
        <f t="shared" si="5"/>
        <v>0</v>
      </c>
    </row>
    <row r="38" spans="1:8" ht="18.75" x14ac:dyDescent="0.2">
      <c r="A38" s="396"/>
      <c r="B38" s="394"/>
      <c r="C38" s="394"/>
      <c r="D38" s="23" t="s">
        <v>106</v>
      </c>
      <c r="E38" s="273">
        <v>0</v>
      </c>
      <c r="F38" s="273">
        <v>0</v>
      </c>
      <c r="G38" s="273">
        <v>0</v>
      </c>
      <c r="H38" s="273">
        <f t="shared" si="5"/>
        <v>0</v>
      </c>
    </row>
    <row r="39" spans="1:8" ht="18.75" x14ac:dyDescent="0.2">
      <c r="A39" s="396"/>
      <c r="B39" s="394"/>
      <c r="C39" s="394"/>
      <c r="D39" s="182" t="s">
        <v>108</v>
      </c>
      <c r="E39" s="273">
        <v>0</v>
      </c>
      <c r="F39" s="273">
        <v>0</v>
      </c>
      <c r="G39" s="273">
        <v>0</v>
      </c>
      <c r="H39" s="273">
        <f t="shared" si="5"/>
        <v>0</v>
      </c>
    </row>
    <row r="40" spans="1:8" ht="15.75" x14ac:dyDescent="0.2">
      <c r="A40" s="396"/>
      <c r="B40" s="394"/>
      <c r="C40" s="394"/>
      <c r="D40" s="182" t="s">
        <v>105</v>
      </c>
      <c r="E40" s="273">
        <v>0</v>
      </c>
      <c r="F40" s="273">
        <v>0</v>
      </c>
      <c r="G40" s="273">
        <v>0</v>
      </c>
      <c r="H40" s="273">
        <f t="shared" si="5"/>
        <v>0</v>
      </c>
    </row>
    <row r="41" spans="1:8" ht="34.5" x14ac:dyDescent="0.25">
      <c r="A41" s="396"/>
      <c r="B41" s="394"/>
      <c r="C41" s="394"/>
      <c r="D41" s="24" t="s">
        <v>107</v>
      </c>
      <c r="E41" s="273">
        <v>0</v>
      </c>
      <c r="F41" s="273">
        <v>0</v>
      </c>
      <c r="G41" s="273">
        <v>0</v>
      </c>
      <c r="H41" s="273">
        <f t="shared" si="5"/>
        <v>0</v>
      </c>
    </row>
    <row r="42" spans="1:8" ht="15.75" x14ac:dyDescent="0.2">
      <c r="A42" s="397"/>
      <c r="B42" s="394"/>
      <c r="C42" s="394"/>
      <c r="D42" s="182" t="s">
        <v>69</v>
      </c>
      <c r="E42" s="273">
        <f>'ОМ пр'!H10</f>
        <v>0</v>
      </c>
      <c r="F42" s="273">
        <f>'ОМ пр'!I10</f>
        <v>0</v>
      </c>
      <c r="G42" s="273">
        <f>'ОМ пр'!J10</f>
        <v>0</v>
      </c>
      <c r="H42" s="273">
        <f t="shared" si="5"/>
        <v>0</v>
      </c>
    </row>
    <row r="43" spans="1:8" ht="15.75" x14ac:dyDescent="0.2">
      <c r="A43" s="183"/>
      <c r="B43" s="184"/>
      <c r="C43" s="184"/>
      <c r="D43" s="185"/>
      <c r="E43" s="186"/>
      <c r="F43" s="186"/>
      <c r="G43" s="186"/>
      <c r="H43" s="186"/>
    </row>
    <row r="44" spans="1:8" s="17" customFormat="1" ht="18.75" x14ac:dyDescent="0.3">
      <c r="A44" s="393" t="s">
        <v>109</v>
      </c>
      <c r="B44" s="393"/>
      <c r="C44" s="393"/>
      <c r="D44" s="393"/>
      <c r="E44" s="393"/>
      <c r="F44" s="393"/>
      <c r="G44" s="393"/>
      <c r="H44" s="393"/>
    </row>
    <row r="45" spans="1:8" s="17" customFormat="1" ht="18.75" x14ac:dyDescent="0.3">
      <c r="A45" s="393" t="s">
        <v>147</v>
      </c>
      <c r="B45" s="393"/>
      <c r="C45" s="393"/>
      <c r="D45" s="393"/>
      <c r="E45" s="393"/>
      <c r="F45" s="393"/>
      <c r="G45" s="393"/>
      <c r="H45" s="393"/>
    </row>
    <row r="53" spans="11:11" x14ac:dyDescent="0.2">
      <c r="K53" s="55" t="s">
        <v>235</v>
      </c>
    </row>
    <row r="149" spans="13:13" ht="105" customHeight="1" x14ac:dyDescent="0.25">
      <c r="M149" s="56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53"/>
  <sheetViews>
    <sheetView zoomScale="75" zoomScaleNormal="75" zoomScaleSheetLayoutView="50" workbookViewId="0">
      <pane ySplit="4" topLeftCell="A5" activePane="bottomLeft" state="frozen"/>
      <selection pane="bottomLeft" activeCell="H121" sqref="H121"/>
    </sheetView>
  </sheetViews>
  <sheetFormatPr defaultRowHeight="15.75" x14ac:dyDescent="0.25"/>
  <cols>
    <col min="1" max="1" width="7.375" style="131" customWidth="1"/>
    <col min="2" max="2" width="61.5" style="125" customWidth="1"/>
    <col min="3" max="3" width="19.125" style="134" customWidth="1"/>
    <col min="4" max="5" width="9" style="134"/>
    <col min="6" max="6" width="12" style="131" customWidth="1"/>
    <col min="7" max="7" width="9" style="134"/>
    <col min="8" max="11" width="15.625" style="56" customWidth="1"/>
    <col min="12" max="12" width="30.75" style="56" customWidth="1"/>
    <col min="13" max="13" width="10.5" style="56" customWidth="1"/>
    <col min="14" max="14" width="20" style="56" customWidth="1"/>
    <col min="15" max="15" width="18.5" style="56" customWidth="1"/>
    <col min="16" max="16" width="7.625" style="56" customWidth="1"/>
    <col min="17" max="17" width="8" style="56" hidden="1" customWidth="1"/>
    <col min="18" max="256" width="9" style="56"/>
    <col min="257" max="257" width="7.375" style="56" customWidth="1"/>
    <col min="258" max="258" width="61.5" style="56" customWidth="1"/>
    <col min="259" max="259" width="19.125" style="56" customWidth="1"/>
    <col min="260" max="261" width="9" style="56"/>
    <col min="262" max="262" width="12" style="56" customWidth="1"/>
    <col min="263" max="263" width="9" style="56"/>
    <col min="264" max="267" width="15.625" style="56" customWidth="1"/>
    <col min="268" max="268" width="30.75" style="56" customWidth="1"/>
    <col min="269" max="269" width="10.5" style="56" customWidth="1"/>
    <col min="270" max="270" width="20" style="56" customWidth="1"/>
    <col min="271" max="271" width="18.5" style="56" customWidth="1"/>
    <col min="272" max="272" width="7.625" style="56" customWidth="1"/>
    <col min="273" max="273" width="0" style="56" hidden="1" customWidth="1"/>
    <col min="274" max="512" width="9" style="56"/>
    <col min="513" max="513" width="7.375" style="56" customWidth="1"/>
    <col min="514" max="514" width="61.5" style="56" customWidth="1"/>
    <col min="515" max="515" width="19.125" style="56" customWidth="1"/>
    <col min="516" max="517" width="9" style="56"/>
    <col min="518" max="518" width="12" style="56" customWidth="1"/>
    <col min="519" max="519" width="9" style="56"/>
    <col min="520" max="523" width="15.625" style="56" customWidth="1"/>
    <col min="524" max="524" width="30.75" style="56" customWidth="1"/>
    <col min="525" max="525" width="10.5" style="56" customWidth="1"/>
    <col min="526" max="526" width="20" style="56" customWidth="1"/>
    <col min="527" max="527" width="18.5" style="56" customWidth="1"/>
    <col min="528" max="528" width="7.625" style="56" customWidth="1"/>
    <col min="529" max="529" width="0" style="56" hidden="1" customWidth="1"/>
    <col min="530" max="768" width="9" style="56"/>
    <col min="769" max="769" width="7.375" style="56" customWidth="1"/>
    <col min="770" max="770" width="61.5" style="56" customWidth="1"/>
    <col min="771" max="771" width="19.125" style="56" customWidth="1"/>
    <col min="772" max="773" width="9" style="56"/>
    <col min="774" max="774" width="12" style="56" customWidth="1"/>
    <col min="775" max="775" width="9" style="56"/>
    <col min="776" max="779" width="15.625" style="56" customWidth="1"/>
    <col min="780" max="780" width="30.75" style="56" customWidth="1"/>
    <col min="781" max="781" width="10.5" style="56" customWidth="1"/>
    <col min="782" max="782" width="20" style="56" customWidth="1"/>
    <col min="783" max="783" width="18.5" style="56" customWidth="1"/>
    <col min="784" max="784" width="7.625" style="56" customWidth="1"/>
    <col min="785" max="785" width="0" style="56" hidden="1" customWidth="1"/>
    <col min="786" max="1024" width="9" style="56"/>
    <col min="1025" max="1025" width="7.375" style="56" customWidth="1"/>
    <col min="1026" max="1026" width="61.5" style="56" customWidth="1"/>
    <col min="1027" max="1027" width="19.125" style="56" customWidth="1"/>
    <col min="1028" max="1029" width="9" style="56"/>
    <col min="1030" max="1030" width="12" style="56" customWidth="1"/>
    <col min="1031" max="1031" width="9" style="56"/>
    <col min="1032" max="1035" width="15.625" style="56" customWidth="1"/>
    <col min="1036" max="1036" width="30.75" style="56" customWidth="1"/>
    <col min="1037" max="1037" width="10.5" style="56" customWidth="1"/>
    <col min="1038" max="1038" width="20" style="56" customWidth="1"/>
    <col min="1039" max="1039" width="18.5" style="56" customWidth="1"/>
    <col min="1040" max="1040" width="7.625" style="56" customWidth="1"/>
    <col min="1041" max="1041" width="0" style="56" hidden="1" customWidth="1"/>
    <col min="1042" max="1280" width="9" style="56"/>
    <col min="1281" max="1281" width="7.375" style="56" customWidth="1"/>
    <col min="1282" max="1282" width="61.5" style="56" customWidth="1"/>
    <col min="1283" max="1283" width="19.125" style="56" customWidth="1"/>
    <col min="1284" max="1285" width="9" style="56"/>
    <col min="1286" max="1286" width="12" style="56" customWidth="1"/>
    <col min="1287" max="1287" width="9" style="56"/>
    <col min="1288" max="1291" width="15.625" style="56" customWidth="1"/>
    <col min="1292" max="1292" width="30.75" style="56" customWidth="1"/>
    <col min="1293" max="1293" width="10.5" style="56" customWidth="1"/>
    <col min="1294" max="1294" width="20" style="56" customWidth="1"/>
    <col min="1295" max="1295" width="18.5" style="56" customWidth="1"/>
    <col min="1296" max="1296" width="7.625" style="56" customWidth="1"/>
    <col min="1297" max="1297" width="0" style="56" hidden="1" customWidth="1"/>
    <col min="1298" max="1536" width="9" style="56"/>
    <col min="1537" max="1537" width="7.375" style="56" customWidth="1"/>
    <col min="1538" max="1538" width="61.5" style="56" customWidth="1"/>
    <col min="1539" max="1539" width="19.125" style="56" customWidth="1"/>
    <col min="1540" max="1541" width="9" style="56"/>
    <col min="1542" max="1542" width="12" style="56" customWidth="1"/>
    <col min="1543" max="1543" width="9" style="56"/>
    <col min="1544" max="1547" width="15.625" style="56" customWidth="1"/>
    <col min="1548" max="1548" width="30.75" style="56" customWidth="1"/>
    <col min="1549" max="1549" width="10.5" style="56" customWidth="1"/>
    <col min="1550" max="1550" width="20" style="56" customWidth="1"/>
    <col min="1551" max="1551" width="18.5" style="56" customWidth="1"/>
    <col min="1552" max="1552" width="7.625" style="56" customWidth="1"/>
    <col min="1553" max="1553" width="0" style="56" hidden="1" customWidth="1"/>
    <col min="1554" max="1792" width="9" style="56"/>
    <col min="1793" max="1793" width="7.375" style="56" customWidth="1"/>
    <col min="1794" max="1794" width="61.5" style="56" customWidth="1"/>
    <col min="1795" max="1795" width="19.125" style="56" customWidth="1"/>
    <col min="1796" max="1797" width="9" style="56"/>
    <col min="1798" max="1798" width="12" style="56" customWidth="1"/>
    <col min="1799" max="1799" width="9" style="56"/>
    <col min="1800" max="1803" width="15.625" style="56" customWidth="1"/>
    <col min="1804" max="1804" width="30.75" style="56" customWidth="1"/>
    <col min="1805" max="1805" width="10.5" style="56" customWidth="1"/>
    <col min="1806" max="1806" width="20" style="56" customWidth="1"/>
    <col min="1807" max="1807" width="18.5" style="56" customWidth="1"/>
    <col min="1808" max="1808" width="7.625" style="56" customWidth="1"/>
    <col min="1809" max="1809" width="0" style="56" hidden="1" customWidth="1"/>
    <col min="1810" max="2048" width="9" style="56"/>
    <col min="2049" max="2049" width="7.375" style="56" customWidth="1"/>
    <col min="2050" max="2050" width="61.5" style="56" customWidth="1"/>
    <col min="2051" max="2051" width="19.125" style="56" customWidth="1"/>
    <col min="2052" max="2053" width="9" style="56"/>
    <col min="2054" max="2054" width="12" style="56" customWidth="1"/>
    <col min="2055" max="2055" width="9" style="56"/>
    <col min="2056" max="2059" width="15.625" style="56" customWidth="1"/>
    <col min="2060" max="2060" width="30.75" style="56" customWidth="1"/>
    <col min="2061" max="2061" width="10.5" style="56" customWidth="1"/>
    <col min="2062" max="2062" width="20" style="56" customWidth="1"/>
    <col min="2063" max="2063" width="18.5" style="56" customWidth="1"/>
    <col min="2064" max="2064" width="7.625" style="56" customWidth="1"/>
    <col min="2065" max="2065" width="0" style="56" hidden="1" customWidth="1"/>
    <col min="2066" max="2304" width="9" style="56"/>
    <col min="2305" max="2305" width="7.375" style="56" customWidth="1"/>
    <col min="2306" max="2306" width="61.5" style="56" customWidth="1"/>
    <col min="2307" max="2307" width="19.125" style="56" customWidth="1"/>
    <col min="2308" max="2309" width="9" style="56"/>
    <col min="2310" max="2310" width="12" style="56" customWidth="1"/>
    <col min="2311" max="2311" width="9" style="56"/>
    <col min="2312" max="2315" width="15.625" style="56" customWidth="1"/>
    <col min="2316" max="2316" width="30.75" style="56" customWidth="1"/>
    <col min="2317" max="2317" width="10.5" style="56" customWidth="1"/>
    <col min="2318" max="2318" width="20" style="56" customWidth="1"/>
    <col min="2319" max="2319" width="18.5" style="56" customWidth="1"/>
    <col min="2320" max="2320" width="7.625" style="56" customWidth="1"/>
    <col min="2321" max="2321" width="0" style="56" hidden="1" customWidth="1"/>
    <col min="2322" max="2560" width="9" style="56"/>
    <col min="2561" max="2561" width="7.375" style="56" customWidth="1"/>
    <col min="2562" max="2562" width="61.5" style="56" customWidth="1"/>
    <col min="2563" max="2563" width="19.125" style="56" customWidth="1"/>
    <col min="2564" max="2565" width="9" style="56"/>
    <col min="2566" max="2566" width="12" style="56" customWidth="1"/>
    <col min="2567" max="2567" width="9" style="56"/>
    <col min="2568" max="2571" width="15.625" style="56" customWidth="1"/>
    <col min="2572" max="2572" width="30.75" style="56" customWidth="1"/>
    <col min="2573" max="2573" width="10.5" style="56" customWidth="1"/>
    <col min="2574" max="2574" width="20" style="56" customWidth="1"/>
    <col min="2575" max="2575" width="18.5" style="56" customWidth="1"/>
    <col min="2576" max="2576" width="7.625" style="56" customWidth="1"/>
    <col min="2577" max="2577" width="0" style="56" hidden="1" customWidth="1"/>
    <col min="2578" max="2816" width="9" style="56"/>
    <col min="2817" max="2817" width="7.375" style="56" customWidth="1"/>
    <col min="2818" max="2818" width="61.5" style="56" customWidth="1"/>
    <col min="2819" max="2819" width="19.125" style="56" customWidth="1"/>
    <col min="2820" max="2821" width="9" style="56"/>
    <col min="2822" max="2822" width="12" style="56" customWidth="1"/>
    <col min="2823" max="2823" width="9" style="56"/>
    <col min="2824" max="2827" width="15.625" style="56" customWidth="1"/>
    <col min="2828" max="2828" width="30.75" style="56" customWidth="1"/>
    <col min="2829" max="2829" width="10.5" style="56" customWidth="1"/>
    <col min="2830" max="2830" width="20" style="56" customWidth="1"/>
    <col min="2831" max="2831" width="18.5" style="56" customWidth="1"/>
    <col min="2832" max="2832" width="7.625" style="56" customWidth="1"/>
    <col min="2833" max="2833" width="0" style="56" hidden="1" customWidth="1"/>
    <col min="2834" max="3072" width="9" style="56"/>
    <col min="3073" max="3073" width="7.375" style="56" customWidth="1"/>
    <col min="3074" max="3074" width="61.5" style="56" customWidth="1"/>
    <col min="3075" max="3075" width="19.125" style="56" customWidth="1"/>
    <col min="3076" max="3077" width="9" style="56"/>
    <col min="3078" max="3078" width="12" style="56" customWidth="1"/>
    <col min="3079" max="3079" width="9" style="56"/>
    <col min="3080" max="3083" width="15.625" style="56" customWidth="1"/>
    <col min="3084" max="3084" width="30.75" style="56" customWidth="1"/>
    <col min="3085" max="3085" width="10.5" style="56" customWidth="1"/>
    <col min="3086" max="3086" width="20" style="56" customWidth="1"/>
    <col min="3087" max="3087" width="18.5" style="56" customWidth="1"/>
    <col min="3088" max="3088" width="7.625" style="56" customWidth="1"/>
    <col min="3089" max="3089" width="0" style="56" hidden="1" customWidth="1"/>
    <col min="3090" max="3328" width="9" style="56"/>
    <col min="3329" max="3329" width="7.375" style="56" customWidth="1"/>
    <col min="3330" max="3330" width="61.5" style="56" customWidth="1"/>
    <col min="3331" max="3331" width="19.125" style="56" customWidth="1"/>
    <col min="3332" max="3333" width="9" style="56"/>
    <col min="3334" max="3334" width="12" style="56" customWidth="1"/>
    <col min="3335" max="3335" width="9" style="56"/>
    <col min="3336" max="3339" width="15.625" style="56" customWidth="1"/>
    <col min="3340" max="3340" width="30.75" style="56" customWidth="1"/>
    <col min="3341" max="3341" width="10.5" style="56" customWidth="1"/>
    <col min="3342" max="3342" width="20" style="56" customWidth="1"/>
    <col min="3343" max="3343" width="18.5" style="56" customWidth="1"/>
    <col min="3344" max="3344" width="7.625" style="56" customWidth="1"/>
    <col min="3345" max="3345" width="0" style="56" hidden="1" customWidth="1"/>
    <col min="3346" max="3584" width="9" style="56"/>
    <col min="3585" max="3585" width="7.375" style="56" customWidth="1"/>
    <col min="3586" max="3586" width="61.5" style="56" customWidth="1"/>
    <col min="3587" max="3587" width="19.125" style="56" customWidth="1"/>
    <col min="3588" max="3589" width="9" style="56"/>
    <col min="3590" max="3590" width="12" style="56" customWidth="1"/>
    <col min="3591" max="3591" width="9" style="56"/>
    <col min="3592" max="3595" width="15.625" style="56" customWidth="1"/>
    <col min="3596" max="3596" width="30.75" style="56" customWidth="1"/>
    <col min="3597" max="3597" width="10.5" style="56" customWidth="1"/>
    <col min="3598" max="3598" width="20" style="56" customWidth="1"/>
    <col min="3599" max="3599" width="18.5" style="56" customWidth="1"/>
    <col min="3600" max="3600" width="7.625" style="56" customWidth="1"/>
    <col min="3601" max="3601" width="0" style="56" hidden="1" customWidth="1"/>
    <col min="3602" max="3840" width="9" style="56"/>
    <col min="3841" max="3841" width="7.375" style="56" customWidth="1"/>
    <col min="3842" max="3842" width="61.5" style="56" customWidth="1"/>
    <col min="3843" max="3843" width="19.125" style="56" customWidth="1"/>
    <col min="3844" max="3845" width="9" style="56"/>
    <col min="3846" max="3846" width="12" style="56" customWidth="1"/>
    <col min="3847" max="3847" width="9" style="56"/>
    <col min="3848" max="3851" width="15.625" style="56" customWidth="1"/>
    <col min="3852" max="3852" width="30.75" style="56" customWidth="1"/>
    <col min="3853" max="3853" width="10.5" style="56" customWidth="1"/>
    <col min="3854" max="3854" width="20" style="56" customWidth="1"/>
    <col min="3855" max="3855" width="18.5" style="56" customWidth="1"/>
    <col min="3856" max="3856" width="7.625" style="56" customWidth="1"/>
    <col min="3857" max="3857" width="0" style="56" hidden="1" customWidth="1"/>
    <col min="3858" max="4096" width="9" style="56"/>
    <col min="4097" max="4097" width="7.375" style="56" customWidth="1"/>
    <col min="4098" max="4098" width="61.5" style="56" customWidth="1"/>
    <col min="4099" max="4099" width="19.125" style="56" customWidth="1"/>
    <col min="4100" max="4101" width="9" style="56"/>
    <col min="4102" max="4102" width="12" style="56" customWidth="1"/>
    <col min="4103" max="4103" width="9" style="56"/>
    <col min="4104" max="4107" width="15.625" style="56" customWidth="1"/>
    <col min="4108" max="4108" width="30.75" style="56" customWidth="1"/>
    <col min="4109" max="4109" width="10.5" style="56" customWidth="1"/>
    <col min="4110" max="4110" width="20" style="56" customWidth="1"/>
    <col min="4111" max="4111" width="18.5" style="56" customWidth="1"/>
    <col min="4112" max="4112" width="7.625" style="56" customWidth="1"/>
    <col min="4113" max="4113" width="0" style="56" hidden="1" customWidth="1"/>
    <col min="4114" max="4352" width="9" style="56"/>
    <col min="4353" max="4353" width="7.375" style="56" customWidth="1"/>
    <col min="4354" max="4354" width="61.5" style="56" customWidth="1"/>
    <col min="4355" max="4355" width="19.125" style="56" customWidth="1"/>
    <col min="4356" max="4357" width="9" style="56"/>
    <col min="4358" max="4358" width="12" style="56" customWidth="1"/>
    <col min="4359" max="4359" width="9" style="56"/>
    <col min="4360" max="4363" width="15.625" style="56" customWidth="1"/>
    <col min="4364" max="4364" width="30.75" style="56" customWidth="1"/>
    <col min="4365" max="4365" width="10.5" style="56" customWidth="1"/>
    <col min="4366" max="4366" width="20" style="56" customWidth="1"/>
    <col min="4367" max="4367" width="18.5" style="56" customWidth="1"/>
    <col min="4368" max="4368" width="7.625" style="56" customWidth="1"/>
    <col min="4369" max="4369" width="0" style="56" hidden="1" customWidth="1"/>
    <col min="4370" max="4608" width="9" style="56"/>
    <col min="4609" max="4609" width="7.375" style="56" customWidth="1"/>
    <col min="4610" max="4610" width="61.5" style="56" customWidth="1"/>
    <col min="4611" max="4611" width="19.125" style="56" customWidth="1"/>
    <col min="4612" max="4613" width="9" style="56"/>
    <col min="4614" max="4614" width="12" style="56" customWidth="1"/>
    <col min="4615" max="4615" width="9" style="56"/>
    <col min="4616" max="4619" width="15.625" style="56" customWidth="1"/>
    <col min="4620" max="4620" width="30.75" style="56" customWidth="1"/>
    <col min="4621" max="4621" width="10.5" style="56" customWidth="1"/>
    <col min="4622" max="4622" width="20" style="56" customWidth="1"/>
    <col min="4623" max="4623" width="18.5" style="56" customWidth="1"/>
    <col min="4624" max="4624" width="7.625" style="56" customWidth="1"/>
    <col min="4625" max="4625" width="0" style="56" hidden="1" customWidth="1"/>
    <col min="4626" max="4864" width="9" style="56"/>
    <col min="4865" max="4865" width="7.375" style="56" customWidth="1"/>
    <col min="4866" max="4866" width="61.5" style="56" customWidth="1"/>
    <col min="4867" max="4867" width="19.125" style="56" customWidth="1"/>
    <col min="4868" max="4869" width="9" style="56"/>
    <col min="4870" max="4870" width="12" style="56" customWidth="1"/>
    <col min="4871" max="4871" width="9" style="56"/>
    <col min="4872" max="4875" width="15.625" style="56" customWidth="1"/>
    <col min="4876" max="4876" width="30.75" style="56" customWidth="1"/>
    <col min="4877" max="4877" width="10.5" style="56" customWidth="1"/>
    <col min="4878" max="4878" width="20" style="56" customWidth="1"/>
    <col min="4879" max="4879" width="18.5" style="56" customWidth="1"/>
    <col min="4880" max="4880" width="7.625" style="56" customWidth="1"/>
    <col min="4881" max="4881" width="0" style="56" hidden="1" customWidth="1"/>
    <col min="4882" max="5120" width="9" style="56"/>
    <col min="5121" max="5121" width="7.375" style="56" customWidth="1"/>
    <col min="5122" max="5122" width="61.5" style="56" customWidth="1"/>
    <col min="5123" max="5123" width="19.125" style="56" customWidth="1"/>
    <col min="5124" max="5125" width="9" style="56"/>
    <col min="5126" max="5126" width="12" style="56" customWidth="1"/>
    <col min="5127" max="5127" width="9" style="56"/>
    <col min="5128" max="5131" width="15.625" style="56" customWidth="1"/>
    <col min="5132" max="5132" width="30.75" style="56" customWidth="1"/>
    <col min="5133" max="5133" width="10.5" style="56" customWidth="1"/>
    <col min="5134" max="5134" width="20" style="56" customWidth="1"/>
    <col min="5135" max="5135" width="18.5" style="56" customWidth="1"/>
    <col min="5136" max="5136" width="7.625" style="56" customWidth="1"/>
    <col min="5137" max="5137" width="0" style="56" hidden="1" customWidth="1"/>
    <col min="5138" max="5376" width="9" style="56"/>
    <col min="5377" max="5377" width="7.375" style="56" customWidth="1"/>
    <col min="5378" max="5378" width="61.5" style="56" customWidth="1"/>
    <col min="5379" max="5379" width="19.125" style="56" customWidth="1"/>
    <col min="5380" max="5381" width="9" style="56"/>
    <col min="5382" max="5382" width="12" style="56" customWidth="1"/>
    <col min="5383" max="5383" width="9" style="56"/>
    <col min="5384" max="5387" width="15.625" style="56" customWidth="1"/>
    <col min="5388" max="5388" width="30.75" style="56" customWidth="1"/>
    <col min="5389" max="5389" width="10.5" style="56" customWidth="1"/>
    <col min="5390" max="5390" width="20" style="56" customWidth="1"/>
    <col min="5391" max="5391" width="18.5" style="56" customWidth="1"/>
    <col min="5392" max="5392" width="7.625" style="56" customWidth="1"/>
    <col min="5393" max="5393" width="0" style="56" hidden="1" customWidth="1"/>
    <col min="5394" max="5632" width="9" style="56"/>
    <col min="5633" max="5633" width="7.375" style="56" customWidth="1"/>
    <col min="5634" max="5634" width="61.5" style="56" customWidth="1"/>
    <col min="5635" max="5635" width="19.125" style="56" customWidth="1"/>
    <col min="5636" max="5637" width="9" style="56"/>
    <col min="5638" max="5638" width="12" style="56" customWidth="1"/>
    <col min="5639" max="5639" width="9" style="56"/>
    <col min="5640" max="5643" width="15.625" style="56" customWidth="1"/>
    <col min="5644" max="5644" width="30.75" style="56" customWidth="1"/>
    <col min="5645" max="5645" width="10.5" style="56" customWidth="1"/>
    <col min="5646" max="5646" width="20" style="56" customWidth="1"/>
    <col min="5647" max="5647" width="18.5" style="56" customWidth="1"/>
    <col min="5648" max="5648" width="7.625" style="56" customWidth="1"/>
    <col min="5649" max="5649" width="0" style="56" hidden="1" customWidth="1"/>
    <col min="5650" max="5888" width="9" style="56"/>
    <col min="5889" max="5889" width="7.375" style="56" customWidth="1"/>
    <col min="5890" max="5890" width="61.5" style="56" customWidth="1"/>
    <col min="5891" max="5891" width="19.125" style="56" customWidth="1"/>
    <col min="5892" max="5893" width="9" style="56"/>
    <col min="5894" max="5894" width="12" style="56" customWidth="1"/>
    <col min="5895" max="5895" width="9" style="56"/>
    <col min="5896" max="5899" width="15.625" style="56" customWidth="1"/>
    <col min="5900" max="5900" width="30.75" style="56" customWidth="1"/>
    <col min="5901" max="5901" width="10.5" style="56" customWidth="1"/>
    <col min="5902" max="5902" width="20" style="56" customWidth="1"/>
    <col min="5903" max="5903" width="18.5" style="56" customWidth="1"/>
    <col min="5904" max="5904" width="7.625" style="56" customWidth="1"/>
    <col min="5905" max="5905" width="0" style="56" hidden="1" customWidth="1"/>
    <col min="5906" max="6144" width="9" style="56"/>
    <col min="6145" max="6145" width="7.375" style="56" customWidth="1"/>
    <col min="6146" max="6146" width="61.5" style="56" customWidth="1"/>
    <col min="6147" max="6147" width="19.125" style="56" customWidth="1"/>
    <col min="6148" max="6149" width="9" style="56"/>
    <col min="6150" max="6150" width="12" style="56" customWidth="1"/>
    <col min="6151" max="6151" width="9" style="56"/>
    <col min="6152" max="6155" width="15.625" style="56" customWidth="1"/>
    <col min="6156" max="6156" width="30.75" style="56" customWidth="1"/>
    <col min="6157" max="6157" width="10.5" style="56" customWidth="1"/>
    <col min="6158" max="6158" width="20" style="56" customWidth="1"/>
    <col min="6159" max="6159" width="18.5" style="56" customWidth="1"/>
    <col min="6160" max="6160" width="7.625" style="56" customWidth="1"/>
    <col min="6161" max="6161" width="0" style="56" hidden="1" customWidth="1"/>
    <col min="6162" max="6400" width="9" style="56"/>
    <col min="6401" max="6401" width="7.375" style="56" customWidth="1"/>
    <col min="6402" max="6402" width="61.5" style="56" customWidth="1"/>
    <col min="6403" max="6403" width="19.125" style="56" customWidth="1"/>
    <col min="6404" max="6405" width="9" style="56"/>
    <col min="6406" max="6406" width="12" style="56" customWidth="1"/>
    <col min="6407" max="6407" width="9" style="56"/>
    <col min="6408" max="6411" width="15.625" style="56" customWidth="1"/>
    <col min="6412" max="6412" width="30.75" style="56" customWidth="1"/>
    <col min="6413" max="6413" width="10.5" style="56" customWidth="1"/>
    <col min="6414" max="6414" width="20" style="56" customWidth="1"/>
    <col min="6415" max="6415" width="18.5" style="56" customWidth="1"/>
    <col min="6416" max="6416" width="7.625" style="56" customWidth="1"/>
    <col min="6417" max="6417" width="0" style="56" hidden="1" customWidth="1"/>
    <col min="6418" max="6656" width="9" style="56"/>
    <col min="6657" max="6657" width="7.375" style="56" customWidth="1"/>
    <col min="6658" max="6658" width="61.5" style="56" customWidth="1"/>
    <col min="6659" max="6659" width="19.125" style="56" customWidth="1"/>
    <col min="6660" max="6661" width="9" style="56"/>
    <col min="6662" max="6662" width="12" style="56" customWidth="1"/>
    <col min="6663" max="6663" width="9" style="56"/>
    <col min="6664" max="6667" width="15.625" style="56" customWidth="1"/>
    <col min="6668" max="6668" width="30.75" style="56" customWidth="1"/>
    <col min="6669" max="6669" width="10.5" style="56" customWidth="1"/>
    <col min="6670" max="6670" width="20" style="56" customWidth="1"/>
    <col min="6671" max="6671" width="18.5" style="56" customWidth="1"/>
    <col min="6672" max="6672" width="7.625" style="56" customWidth="1"/>
    <col min="6673" max="6673" width="0" style="56" hidden="1" customWidth="1"/>
    <col min="6674" max="6912" width="9" style="56"/>
    <col min="6913" max="6913" width="7.375" style="56" customWidth="1"/>
    <col min="6914" max="6914" width="61.5" style="56" customWidth="1"/>
    <col min="6915" max="6915" width="19.125" style="56" customWidth="1"/>
    <col min="6916" max="6917" width="9" style="56"/>
    <col min="6918" max="6918" width="12" style="56" customWidth="1"/>
    <col min="6919" max="6919" width="9" style="56"/>
    <col min="6920" max="6923" width="15.625" style="56" customWidth="1"/>
    <col min="6924" max="6924" width="30.75" style="56" customWidth="1"/>
    <col min="6925" max="6925" width="10.5" style="56" customWidth="1"/>
    <col min="6926" max="6926" width="20" style="56" customWidth="1"/>
    <col min="6927" max="6927" width="18.5" style="56" customWidth="1"/>
    <col min="6928" max="6928" width="7.625" style="56" customWidth="1"/>
    <col min="6929" max="6929" width="0" style="56" hidden="1" customWidth="1"/>
    <col min="6930" max="7168" width="9" style="56"/>
    <col min="7169" max="7169" width="7.375" style="56" customWidth="1"/>
    <col min="7170" max="7170" width="61.5" style="56" customWidth="1"/>
    <col min="7171" max="7171" width="19.125" style="56" customWidth="1"/>
    <col min="7172" max="7173" width="9" style="56"/>
    <col min="7174" max="7174" width="12" style="56" customWidth="1"/>
    <col min="7175" max="7175" width="9" style="56"/>
    <col min="7176" max="7179" width="15.625" style="56" customWidth="1"/>
    <col min="7180" max="7180" width="30.75" style="56" customWidth="1"/>
    <col min="7181" max="7181" width="10.5" style="56" customWidth="1"/>
    <col min="7182" max="7182" width="20" style="56" customWidth="1"/>
    <col min="7183" max="7183" width="18.5" style="56" customWidth="1"/>
    <col min="7184" max="7184" width="7.625" style="56" customWidth="1"/>
    <col min="7185" max="7185" width="0" style="56" hidden="1" customWidth="1"/>
    <col min="7186" max="7424" width="9" style="56"/>
    <col min="7425" max="7425" width="7.375" style="56" customWidth="1"/>
    <col min="7426" max="7426" width="61.5" style="56" customWidth="1"/>
    <col min="7427" max="7427" width="19.125" style="56" customWidth="1"/>
    <col min="7428" max="7429" width="9" style="56"/>
    <col min="7430" max="7430" width="12" style="56" customWidth="1"/>
    <col min="7431" max="7431" width="9" style="56"/>
    <col min="7432" max="7435" width="15.625" style="56" customWidth="1"/>
    <col min="7436" max="7436" width="30.75" style="56" customWidth="1"/>
    <col min="7437" max="7437" width="10.5" style="56" customWidth="1"/>
    <col min="7438" max="7438" width="20" style="56" customWidth="1"/>
    <col min="7439" max="7439" width="18.5" style="56" customWidth="1"/>
    <col min="7440" max="7440" width="7.625" style="56" customWidth="1"/>
    <col min="7441" max="7441" width="0" style="56" hidden="1" customWidth="1"/>
    <col min="7442" max="7680" width="9" style="56"/>
    <col min="7681" max="7681" width="7.375" style="56" customWidth="1"/>
    <col min="7682" max="7682" width="61.5" style="56" customWidth="1"/>
    <col min="7683" max="7683" width="19.125" style="56" customWidth="1"/>
    <col min="7684" max="7685" width="9" style="56"/>
    <col min="7686" max="7686" width="12" style="56" customWidth="1"/>
    <col min="7687" max="7687" width="9" style="56"/>
    <col min="7688" max="7691" width="15.625" style="56" customWidth="1"/>
    <col min="7692" max="7692" width="30.75" style="56" customWidth="1"/>
    <col min="7693" max="7693" width="10.5" style="56" customWidth="1"/>
    <col min="7694" max="7694" width="20" style="56" customWidth="1"/>
    <col min="7695" max="7695" width="18.5" style="56" customWidth="1"/>
    <col min="7696" max="7696" width="7.625" style="56" customWidth="1"/>
    <col min="7697" max="7697" width="0" style="56" hidden="1" customWidth="1"/>
    <col min="7698" max="7936" width="9" style="56"/>
    <col min="7937" max="7937" width="7.375" style="56" customWidth="1"/>
    <col min="7938" max="7938" width="61.5" style="56" customWidth="1"/>
    <col min="7939" max="7939" width="19.125" style="56" customWidth="1"/>
    <col min="7940" max="7941" width="9" style="56"/>
    <col min="7942" max="7942" width="12" style="56" customWidth="1"/>
    <col min="7943" max="7943" width="9" style="56"/>
    <col min="7944" max="7947" width="15.625" style="56" customWidth="1"/>
    <col min="7948" max="7948" width="30.75" style="56" customWidth="1"/>
    <col min="7949" max="7949" width="10.5" style="56" customWidth="1"/>
    <col min="7950" max="7950" width="20" style="56" customWidth="1"/>
    <col min="7951" max="7951" width="18.5" style="56" customWidth="1"/>
    <col min="7952" max="7952" width="7.625" style="56" customWidth="1"/>
    <col min="7953" max="7953" width="0" style="56" hidden="1" customWidth="1"/>
    <col min="7954" max="8192" width="9" style="56"/>
    <col min="8193" max="8193" width="7.375" style="56" customWidth="1"/>
    <col min="8194" max="8194" width="61.5" style="56" customWidth="1"/>
    <col min="8195" max="8195" width="19.125" style="56" customWidth="1"/>
    <col min="8196" max="8197" width="9" style="56"/>
    <col min="8198" max="8198" width="12" style="56" customWidth="1"/>
    <col min="8199" max="8199" width="9" style="56"/>
    <col min="8200" max="8203" width="15.625" style="56" customWidth="1"/>
    <col min="8204" max="8204" width="30.75" style="56" customWidth="1"/>
    <col min="8205" max="8205" width="10.5" style="56" customWidth="1"/>
    <col min="8206" max="8206" width="20" style="56" customWidth="1"/>
    <col min="8207" max="8207" width="18.5" style="56" customWidth="1"/>
    <col min="8208" max="8208" width="7.625" style="56" customWidth="1"/>
    <col min="8209" max="8209" width="0" style="56" hidden="1" customWidth="1"/>
    <col min="8210" max="8448" width="9" style="56"/>
    <col min="8449" max="8449" width="7.375" style="56" customWidth="1"/>
    <col min="8450" max="8450" width="61.5" style="56" customWidth="1"/>
    <col min="8451" max="8451" width="19.125" style="56" customWidth="1"/>
    <col min="8452" max="8453" width="9" style="56"/>
    <col min="8454" max="8454" width="12" style="56" customWidth="1"/>
    <col min="8455" max="8455" width="9" style="56"/>
    <col min="8456" max="8459" width="15.625" style="56" customWidth="1"/>
    <col min="8460" max="8460" width="30.75" style="56" customWidth="1"/>
    <col min="8461" max="8461" width="10.5" style="56" customWidth="1"/>
    <col min="8462" max="8462" width="20" style="56" customWidth="1"/>
    <col min="8463" max="8463" width="18.5" style="56" customWidth="1"/>
    <col min="8464" max="8464" width="7.625" style="56" customWidth="1"/>
    <col min="8465" max="8465" width="0" style="56" hidden="1" customWidth="1"/>
    <col min="8466" max="8704" width="9" style="56"/>
    <col min="8705" max="8705" width="7.375" style="56" customWidth="1"/>
    <col min="8706" max="8706" width="61.5" style="56" customWidth="1"/>
    <col min="8707" max="8707" width="19.125" style="56" customWidth="1"/>
    <col min="8708" max="8709" width="9" style="56"/>
    <col min="8710" max="8710" width="12" style="56" customWidth="1"/>
    <col min="8711" max="8711" width="9" style="56"/>
    <col min="8712" max="8715" width="15.625" style="56" customWidth="1"/>
    <col min="8716" max="8716" width="30.75" style="56" customWidth="1"/>
    <col min="8717" max="8717" width="10.5" style="56" customWidth="1"/>
    <col min="8718" max="8718" width="20" style="56" customWidth="1"/>
    <col min="8719" max="8719" width="18.5" style="56" customWidth="1"/>
    <col min="8720" max="8720" width="7.625" style="56" customWidth="1"/>
    <col min="8721" max="8721" width="0" style="56" hidden="1" customWidth="1"/>
    <col min="8722" max="8960" width="9" style="56"/>
    <col min="8961" max="8961" width="7.375" style="56" customWidth="1"/>
    <col min="8962" max="8962" width="61.5" style="56" customWidth="1"/>
    <col min="8963" max="8963" width="19.125" style="56" customWidth="1"/>
    <col min="8964" max="8965" width="9" style="56"/>
    <col min="8966" max="8966" width="12" style="56" customWidth="1"/>
    <col min="8967" max="8967" width="9" style="56"/>
    <col min="8968" max="8971" width="15.625" style="56" customWidth="1"/>
    <col min="8972" max="8972" width="30.75" style="56" customWidth="1"/>
    <col min="8973" max="8973" width="10.5" style="56" customWidth="1"/>
    <col min="8974" max="8974" width="20" style="56" customWidth="1"/>
    <col min="8975" max="8975" width="18.5" style="56" customWidth="1"/>
    <col min="8976" max="8976" width="7.625" style="56" customWidth="1"/>
    <col min="8977" max="8977" width="0" style="56" hidden="1" customWidth="1"/>
    <col min="8978" max="9216" width="9" style="56"/>
    <col min="9217" max="9217" width="7.375" style="56" customWidth="1"/>
    <col min="9218" max="9218" width="61.5" style="56" customWidth="1"/>
    <col min="9219" max="9219" width="19.125" style="56" customWidth="1"/>
    <col min="9220" max="9221" width="9" style="56"/>
    <col min="9222" max="9222" width="12" style="56" customWidth="1"/>
    <col min="9223" max="9223" width="9" style="56"/>
    <col min="9224" max="9227" width="15.625" style="56" customWidth="1"/>
    <col min="9228" max="9228" width="30.75" style="56" customWidth="1"/>
    <col min="9229" max="9229" width="10.5" style="56" customWidth="1"/>
    <col min="9230" max="9230" width="20" style="56" customWidth="1"/>
    <col min="9231" max="9231" width="18.5" style="56" customWidth="1"/>
    <col min="9232" max="9232" width="7.625" style="56" customWidth="1"/>
    <col min="9233" max="9233" width="0" style="56" hidden="1" customWidth="1"/>
    <col min="9234" max="9472" width="9" style="56"/>
    <col min="9473" max="9473" width="7.375" style="56" customWidth="1"/>
    <col min="9474" max="9474" width="61.5" style="56" customWidth="1"/>
    <col min="9475" max="9475" width="19.125" style="56" customWidth="1"/>
    <col min="9476" max="9477" width="9" style="56"/>
    <col min="9478" max="9478" width="12" style="56" customWidth="1"/>
    <col min="9479" max="9479" width="9" style="56"/>
    <col min="9480" max="9483" width="15.625" style="56" customWidth="1"/>
    <col min="9484" max="9484" width="30.75" style="56" customWidth="1"/>
    <col min="9485" max="9485" width="10.5" style="56" customWidth="1"/>
    <col min="9486" max="9486" width="20" style="56" customWidth="1"/>
    <col min="9487" max="9487" width="18.5" style="56" customWidth="1"/>
    <col min="9488" max="9488" width="7.625" style="56" customWidth="1"/>
    <col min="9489" max="9489" width="0" style="56" hidden="1" customWidth="1"/>
    <col min="9490" max="9728" width="9" style="56"/>
    <col min="9729" max="9729" width="7.375" style="56" customWidth="1"/>
    <col min="9730" max="9730" width="61.5" style="56" customWidth="1"/>
    <col min="9731" max="9731" width="19.125" style="56" customWidth="1"/>
    <col min="9732" max="9733" width="9" style="56"/>
    <col min="9734" max="9734" width="12" style="56" customWidth="1"/>
    <col min="9735" max="9735" width="9" style="56"/>
    <col min="9736" max="9739" width="15.625" style="56" customWidth="1"/>
    <col min="9740" max="9740" width="30.75" style="56" customWidth="1"/>
    <col min="9741" max="9741" width="10.5" style="56" customWidth="1"/>
    <col min="9742" max="9742" width="20" style="56" customWidth="1"/>
    <col min="9743" max="9743" width="18.5" style="56" customWidth="1"/>
    <col min="9744" max="9744" width="7.625" style="56" customWidth="1"/>
    <col min="9745" max="9745" width="0" style="56" hidden="1" customWidth="1"/>
    <col min="9746" max="9984" width="9" style="56"/>
    <col min="9985" max="9985" width="7.375" style="56" customWidth="1"/>
    <col min="9986" max="9986" width="61.5" style="56" customWidth="1"/>
    <col min="9987" max="9987" width="19.125" style="56" customWidth="1"/>
    <col min="9988" max="9989" width="9" style="56"/>
    <col min="9990" max="9990" width="12" style="56" customWidth="1"/>
    <col min="9991" max="9991" width="9" style="56"/>
    <col min="9992" max="9995" width="15.625" style="56" customWidth="1"/>
    <col min="9996" max="9996" width="30.75" style="56" customWidth="1"/>
    <col min="9997" max="9997" width="10.5" style="56" customWidth="1"/>
    <col min="9998" max="9998" width="20" style="56" customWidth="1"/>
    <col min="9999" max="9999" width="18.5" style="56" customWidth="1"/>
    <col min="10000" max="10000" width="7.625" style="56" customWidth="1"/>
    <col min="10001" max="10001" width="0" style="56" hidden="1" customWidth="1"/>
    <col min="10002" max="10240" width="9" style="56"/>
    <col min="10241" max="10241" width="7.375" style="56" customWidth="1"/>
    <col min="10242" max="10242" width="61.5" style="56" customWidth="1"/>
    <col min="10243" max="10243" width="19.125" style="56" customWidth="1"/>
    <col min="10244" max="10245" width="9" style="56"/>
    <col min="10246" max="10246" width="12" style="56" customWidth="1"/>
    <col min="10247" max="10247" width="9" style="56"/>
    <col min="10248" max="10251" width="15.625" style="56" customWidth="1"/>
    <col min="10252" max="10252" width="30.75" style="56" customWidth="1"/>
    <col min="10253" max="10253" width="10.5" style="56" customWidth="1"/>
    <col min="10254" max="10254" width="20" style="56" customWidth="1"/>
    <col min="10255" max="10255" width="18.5" style="56" customWidth="1"/>
    <col min="10256" max="10256" width="7.625" style="56" customWidth="1"/>
    <col min="10257" max="10257" width="0" style="56" hidden="1" customWidth="1"/>
    <col min="10258" max="10496" width="9" style="56"/>
    <col min="10497" max="10497" width="7.375" style="56" customWidth="1"/>
    <col min="10498" max="10498" width="61.5" style="56" customWidth="1"/>
    <col min="10499" max="10499" width="19.125" style="56" customWidth="1"/>
    <col min="10500" max="10501" width="9" style="56"/>
    <col min="10502" max="10502" width="12" style="56" customWidth="1"/>
    <col min="10503" max="10503" width="9" style="56"/>
    <col min="10504" max="10507" width="15.625" style="56" customWidth="1"/>
    <col min="10508" max="10508" width="30.75" style="56" customWidth="1"/>
    <col min="10509" max="10509" width="10.5" style="56" customWidth="1"/>
    <col min="10510" max="10510" width="20" style="56" customWidth="1"/>
    <col min="10511" max="10511" width="18.5" style="56" customWidth="1"/>
    <col min="10512" max="10512" width="7.625" style="56" customWidth="1"/>
    <col min="10513" max="10513" width="0" style="56" hidden="1" customWidth="1"/>
    <col min="10514" max="10752" width="9" style="56"/>
    <col min="10753" max="10753" width="7.375" style="56" customWidth="1"/>
    <col min="10754" max="10754" width="61.5" style="56" customWidth="1"/>
    <col min="10755" max="10755" width="19.125" style="56" customWidth="1"/>
    <col min="10756" max="10757" width="9" style="56"/>
    <col min="10758" max="10758" width="12" style="56" customWidth="1"/>
    <col min="10759" max="10759" width="9" style="56"/>
    <col min="10760" max="10763" width="15.625" style="56" customWidth="1"/>
    <col min="10764" max="10764" width="30.75" style="56" customWidth="1"/>
    <col min="10765" max="10765" width="10.5" style="56" customWidth="1"/>
    <col min="10766" max="10766" width="20" style="56" customWidth="1"/>
    <col min="10767" max="10767" width="18.5" style="56" customWidth="1"/>
    <col min="10768" max="10768" width="7.625" style="56" customWidth="1"/>
    <col min="10769" max="10769" width="0" style="56" hidden="1" customWidth="1"/>
    <col min="10770" max="11008" width="9" style="56"/>
    <col min="11009" max="11009" width="7.375" style="56" customWidth="1"/>
    <col min="11010" max="11010" width="61.5" style="56" customWidth="1"/>
    <col min="11011" max="11011" width="19.125" style="56" customWidth="1"/>
    <col min="11012" max="11013" width="9" style="56"/>
    <col min="11014" max="11014" width="12" style="56" customWidth="1"/>
    <col min="11015" max="11015" width="9" style="56"/>
    <col min="11016" max="11019" width="15.625" style="56" customWidth="1"/>
    <col min="11020" max="11020" width="30.75" style="56" customWidth="1"/>
    <col min="11021" max="11021" width="10.5" style="56" customWidth="1"/>
    <col min="11022" max="11022" width="20" style="56" customWidth="1"/>
    <col min="11023" max="11023" width="18.5" style="56" customWidth="1"/>
    <col min="11024" max="11024" width="7.625" style="56" customWidth="1"/>
    <col min="11025" max="11025" width="0" style="56" hidden="1" customWidth="1"/>
    <col min="11026" max="11264" width="9" style="56"/>
    <col min="11265" max="11265" width="7.375" style="56" customWidth="1"/>
    <col min="11266" max="11266" width="61.5" style="56" customWidth="1"/>
    <col min="11267" max="11267" width="19.125" style="56" customWidth="1"/>
    <col min="11268" max="11269" width="9" style="56"/>
    <col min="11270" max="11270" width="12" style="56" customWidth="1"/>
    <col min="11271" max="11271" width="9" style="56"/>
    <col min="11272" max="11275" width="15.625" style="56" customWidth="1"/>
    <col min="11276" max="11276" width="30.75" style="56" customWidth="1"/>
    <col min="11277" max="11277" width="10.5" style="56" customWidth="1"/>
    <col min="11278" max="11278" width="20" style="56" customWidth="1"/>
    <col min="11279" max="11279" width="18.5" style="56" customWidth="1"/>
    <col min="11280" max="11280" width="7.625" style="56" customWidth="1"/>
    <col min="11281" max="11281" width="0" style="56" hidden="1" customWidth="1"/>
    <col min="11282" max="11520" width="9" style="56"/>
    <col min="11521" max="11521" width="7.375" style="56" customWidth="1"/>
    <col min="11522" max="11522" width="61.5" style="56" customWidth="1"/>
    <col min="11523" max="11523" width="19.125" style="56" customWidth="1"/>
    <col min="11524" max="11525" width="9" style="56"/>
    <col min="11526" max="11526" width="12" style="56" customWidth="1"/>
    <col min="11527" max="11527" width="9" style="56"/>
    <col min="11528" max="11531" width="15.625" style="56" customWidth="1"/>
    <col min="11532" max="11532" width="30.75" style="56" customWidth="1"/>
    <col min="11533" max="11533" width="10.5" style="56" customWidth="1"/>
    <col min="11534" max="11534" width="20" style="56" customWidth="1"/>
    <col min="11535" max="11535" width="18.5" style="56" customWidth="1"/>
    <col min="11536" max="11536" width="7.625" style="56" customWidth="1"/>
    <col min="11537" max="11537" width="0" style="56" hidden="1" customWidth="1"/>
    <col min="11538" max="11776" width="9" style="56"/>
    <col min="11777" max="11777" width="7.375" style="56" customWidth="1"/>
    <col min="11778" max="11778" width="61.5" style="56" customWidth="1"/>
    <col min="11779" max="11779" width="19.125" style="56" customWidth="1"/>
    <col min="11780" max="11781" width="9" style="56"/>
    <col min="11782" max="11782" width="12" style="56" customWidth="1"/>
    <col min="11783" max="11783" width="9" style="56"/>
    <col min="11784" max="11787" width="15.625" style="56" customWidth="1"/>
    <col min="11788" max="11788" width="30.75" style="56" customWidth="1"/>
    <col min="11789" max="11789" width="10.5" style="56" customWidth="1"/>
    <col min="11790" max="11790" width="20" style="56" customWidth="1"/>
    <col min="11791" max="11791" width="18.5" style="56" customWidth="1"/>
    <col min="11792" max="11792" width="7.625" style="56" customWidth="1"/>
    <col min="11793" max="11793" width="0" style="56" hidden="1" customWidth="1"/>
    <col min="11794" max="12032" width="9" style="56"/>
    <col min="12033" max="12033" width="7.375" style="56" customWidth="1"/>
    <col min="12034" max="12034" width="61.5" style="56" customWidth="1"/>
    <col min="12035" max="12035" width="19.125" style="56" customWidth="1"/>
    <col min="12036" max="12037" width="9" style="56"/>
    <col min="12038" max="12038" width="12" style="56" customWidth="1"/>
    <col min="12039" max="12039" width="9" style="56"/>
    <col min="12040" max="12043" width="15.625" style="56" customWidth="1"/>
    <col min="12044" max="12044" width="30.75" style="56" customWidth="1"/>
    <col min="12045" max="12045" width="10.5" style="56" customWidth="1"/>
    <col min="12046" max="12046" width="20" style="56" customWidth="1"/>
    <col min="12047" max="12047" width="18.5" style="56" customWidth="1"/>
    <col min="12048" max="12048" width="7.625" style="56" customWidth="1"/>
    <col min="12049" max="12049" width="0" style="56" hidden="1" customWidth="1"/>
    <col min="12050" max="12288" width="9" style="56"/>
    <col min="12289" max="12289" width="7.375" style="56" customWidth="1"/>
    <col min="12290" max="12290" width="61.5" style="56" customWidth="1"/>
    <col min="12291" max="12291" width="19.125" style="56" customWidth="1"/>
    <col min="12292" max="12293" width="9" style="56"/>
    <col min="12294" max="12294" width="12" style="56" customWidth="1"/>
    <col min="12295" max="12295" width="9" style="56"/>
    <col min="12296" max="12299" width="15.625" style="56" customWidth="1"/>
    <col min="12300" max="12300" width="30.75" style="56" customWidth="1"/>
    <col min="12301" max="12301" width="10.5" style="56" customWidth="1"/>
    <col min="12302" max="12302" width="20" style="56" customWidth="1"/>
    <col min="12303" max="12303" width="18.5" style="56" customWidth="1"/>
    <col min="12304" max="12304" width="7.625" style="56" customWidth="1"/>
    <col min="12305" max="12305" width="0" style="56" hidden="1" customWidth="1"/>
    <col min="12306" max="12544" width="9" style="56"/>
    <col min="12545" max="12545" width="7.375" style="56" customWidth="1"/>
    <col min="12546" max="12546" width="61.5" style="56" customWidth="1"/>
    <col min="12547" max="12547" width="19.125" style="56" customWidth="1"/>
    <col min="12548" max="12549" width="9" style="56"/>
    <col min="12550" max="12550" width="12" style="56" customWidth="1"/>
    <col min="12551" max="12551" width="9" style="56"/>
    <col min="12552" max="12555" width="15.625" style="56" customWidth="1"/>
    <col min="12556" max="12556" width="30.75" style="56" customWidth="1"/>
    <col min="12557" max="12557" width="10.5" style="56" customWidth="1"/>
    <col min="12558" max="12558" width="20" style="56" customWidth="1"/>
    <col min="12559" max="12559" width="18.5" style="56" customWidth="1"/>
    <col min="12560" max="12560" width="7.625" style="56" customWidth="1"/>
    <col min="12561" max="12561" width="0" style="56" hidden="1" customWidth="1"/>
    <col min="12562" max="12800" width="9" style="56"/>
    <col min="12801" max="12801" width="7.375" style="56" customWidth="1"/>
    <col min="12802" max="12802" width="61.5" style="56" customWidth="1"/>
    <col min="12803" max="12803" width="19.125" style="56" customWidth="1"/>
    <col min="12804" max="12805" width="9" style="56"/>
    <col min="12806" max="12806" width="12" style="56" customWidth="1"/>
    <col min="12807" max="12807" width="9" style="56"/>
    <col min="12808" max="12811" width="15.625" style="56" customWidth="1"/>
    <col min="12812" max="12812" width="30.75" style="56" customWidth="1"/>
    <col min="12813" max="12813" width="10.5" style="56" customWidth="1"/>
    <col min="12814" max="12814" width="20" style="56" customWidth="1"/>
    <col min="12815" max="12815" width="18.5" style="56" customWidth="1"/>
    <col min="12816" max="12816" width="7.625" style="56" customWidth="1"/>
    <col min="12817" max="12817" width="0" style="56" hidden="1" customWidth="1"/>
    <col min="12818" max="13056" width="9" style="56"/>
    <col min="13057" max="13057" width="7.375" style="56" customWidth="1"/>
    <col min="13058" max="13058" width="61.5" style="56" customWidth="1"/>
    <col min="13059" max="13059" width="19.125" style="56" customWidth="1"/>
    <col min="13060" max="13061" width="9" style="56"/>
    <col min="13062" max="13062" width="12" style="56" customWidth="1"/>
    <col min="13063" max="13063" width="9" style="56"/>
    <col min="13064" max="13067" width="15.625" style="56" customWidth="1"/>
    <col min="13068" max="13068" width="30.75" style="56" customWidth="1"/>
    <col min="13069" max="13069" width="10.5" style="56" customWidth="1"/>
    <col min="13070" max="13070" width="20" style="56" customWidth="1"/>
    <col min="13071" max="13071" width="18.5" style="56" customWidth="1"/>
    <col min="13072" max="13072" width="7.625" style="56" customWidth="1"/>
    <col min="13073" max="13073" width="0" style="56" hidden="1" customWidth="1"/>
    <col min="13074" max="13312" width="9" style="56"/>
    <col min="13313" max="13313" width="7.375" style="56" customWidth="1"/>
    <col min="13314" max="13314" width="61.5" style="56" customWidth="1"/>
    <col min="13315" max="13315" width="19.125" style="56" customWidth="1"/>
    <col min="13316" max="13317" width="9" style="56"/>
    <col min="13318" max="13318" width="12" style="56" customWidth="1"/>
    <col min="13319" max="13319" width="9" style="56"/>
    <col min="13320" max="13323" width="15.625" style="56" customWidth="1"/>
    <col min="13324" max="13324" width="30.75" style="56" customWidth="1"/>
    <col min="13325" max="13325" width="10.5" style="56" customWidth="1"/>
    <col min="13326" max="13326" width="20" style="56" customWidth="1"/>
    <col min="13327" max="13327" width="18.5" style="56" customWidth="1"/>
    <col min="13328" max="13328" width="7.625" style="56" customWidth="1"/>
    <col min="13329" max="13329" width="0" style="56" hidden="1" customWidth="1"/>
    <col min="13330" max="13568" width="9" style="56"/>
    <col min="13569" max="13569" width="7.375" style="56" customWidth="1"/>
    <col min="13570" max="13570" width="61.5" style="56" customWidth="1"/>
    <col min="13571" max="13571" width="19.125" style="56" customWidth="1"/>
    <col min="13572" max="13573" width="9" style="56"/>
    <col min="13574" max="13574" width="12" style="56" customWidth="1"/>
    <col min="13575" max="13575" width="9" style="56"/>
    <col min="13576" max="13579" width="15.625" style="56" customWidth="1"/>
    <col min="13580" max="13580" width="30.75" style="56" customWidth="1"/>
    <col min="13581" max="13581" width="10.5" style="56" customWidth="1"/>
    <col min="13582" max="13582" width="20" style="56" customWidth="1"/>
    <col min="13583" max="13583" width="18.5" style="56" customWidth="1"/>
    <col min="13584" max="13584" width="7.625" style="56" customWidth="1"/>
    <col min="13585" max="13585" width="0" style="56" hidden="1" customWidth="1"/>
    <col min="13586" max="13824" width="9" style="56"/>
    <col min="13825" max="13825" width="7.375" style="56" customWidth="1"/>
    <col min="13826" max="13826" width="61.5" style="56" customWidth="1"/>
    <col min="13827" max="13827" width="19.125" style="56" customWidth="1"/>
    <col min="13828" max="13829" width="9" style="56"/>
    <col min="13830" max="13830" width="12" style="56" customWidth="1"/>
    <col min="13831" max="13831" width="9" style="56"/>
    <col min="13832" max="13835" width="15.625" style="56" customWidth="1"/>
    <col min="13836" max="13836" width="30.75" style="56" customWidth="1"/>
    <col min="13837" max="13837" width="10.5" style="56" customWidth="1"/>
    <col min="13838" max="13838" width="20" style="56" customWidth="1"/>
    <col min="13839" max="13839" width="18.5" style="56" customWidth="1"/>
    <col min="13840" max="13840" width="7.625" style="56" customWidth="1"/>
    <col min="13841" max="13841" width="0" style="56" hidden="1" customWidth="1"/>
    <col min="13842" max="14080" width="9" style="56"/>
    <col min="14081" max="14081" width="7.375" style="56" customWidth="1"/>
    <col min="14082" max="14082" width="61.5" style="56" customWidth="1"/>
    <col min="14083" max="14083" width="19.125" style="56" customWidth="1"/>
    <col min="14084" max="14085" width="9" style="56"/>
    <col min="14086" max="14086" width="12" style="56" customWidth="1"/>
    <col min="14087" max="14087" width="9" style="56"/>
    <col min="14088" max="14091" width="15.625" style="56" customWidth="1"/>
    <col min="14092" max="14092" width="30.75" style="56" customWidth="1"/>
    <col min="14093" max="14093" width="10.5" style="56" customWidth="1"/>
    <col min="14094" max="14094" width="20" style="56" customWidth="1"/>
    <col min="14095" max="14095" width="18.5" style="56" customWidth="1"/>
    <col min="14096" max="14096" width="7.625" style="56" customWidth="1"/>
    <col min="14097" max="14097" width="0" style="56" hidden="1" customWidth="1"/>
    <col min="14098" max="14336" width="9" style="56"/>
    <col min="14337" max="14337" width="7.375" style="56" customWidth="1"/>
    <col min="14338" max="14338" width="61.5" style="56" customWidth="1"/>
    <col min="14339" max="14339" width="19.125" style="56" customWidth="1"/>
    <col min="14340" max="14341" width="9" style="56"/>
    <col min="14342" max="14342" width="12" style="56" customWidth="1"/>
    <col min="14343" max="14343" width="9" style="56"/>
    <col min="14344" max="14347" width="15.625" style="56" customWidth="1"/>
    <col min="14348" max="14348" width="30.75" style="56" customWidth="1"/>
    <col min="14349" max="14349" width="10.5" style="56" customWidth="1"/>
    <col min="14350" max="14350" width="20" style="56" customWidth="1"/>
    <col min="14351" max="14351" width="18.5" style="56" customWidth="1"/>
    <col min="14352" max="14352" width="7.625" style="56" customWidth="1"/>
    <col min="14353" max="14353" width="0" style="56" hidden="1" customWidth="1"/>
    <col min="14354" max="14592" width="9" style="56"/>
    <col min="14593" max="14593" width="7.375" style="56" customWidth="1"/>
    <col min="14594" max="14594" width="61.5" style="56" customWidth="1"/>
    <col min="14595" max="14595" width="19.125" style="56" customWidth="1"/>
    <col min="14596" max="14597" width="9" style="56"/>
    <col min="14598" max="14598" width="12" style="56" customWidth="1"/>
    <col min="14599" max="14599" width="9" style="56"/>
    <col min="14600" max="14603" width="15.625" style="56" customWidth="1"/>
    <col min="14604" max="14604" width="30.75" style="56" customWidth="1"/>
    <col min="14605" max="14605" width="10.5" style="56" customWidth="1"/>
    <col min="14606" max="14606" width="20" style="56" customWidth="1"/>
    <col min="14607" max="14607" width="18.5" style="56" customWidth="1"/>
    <col min="14608" max="14608" width="7.625" style="56" customWidth="1"/>
    <col min="14609" max="14609" width="0" style="56" hidden="1" customWidth="1"/>
    <col min="14610" max="14848" width="9" style="56"/>
    <col min="14849" max="14849" width="7.375" style="56" customWidth="1"/>
    <col min="14850" max="14850" width="61.5" style="56" customWidth="1"/>
    <col min="14851" max="14851" width="19.125" style="56" customWidth="1"/>
    <col min="14852" max="14853" width="9" style="56"/>
    <col min="14854" max="14854" width="12" style="56" customWidth="1"/>
    <col min="14855" max="14855" width="9" style="56"/>
    <col min="14856" max="14859" width="15.625" style="56" customWidth="1"/>
    <col min="14860" max="14860" width="30.75" style="56" customWidth="1"/>
    <col min="14861" max="14861" width="10.5" style="56" customWidth="1"/>
    <col min="14862" max="14862" width="20" style="56" customWidth="1"/>
    <col min="14863" max="14863" width="18.5" style="56" customWidth="1"/>
    <col min="14864" max="14864" width="7.625" style="56" customWidth="1"/>
    <col min="14865" max="14865" width="0" style="56" hidden="1" customWidth="1"/>
    <col min="14866" max="15104" width="9" style="56"/>
    <col min="15105" max="15105" width="7.375" style="56" customWidth="1"/>
    <col min="15106" max="15106" width="61.5" style="56" customWidth="1"/>
    <col min="15107" max="15107" width="19.125" style="56" customWidth="1"/>
    <col min="15108" max="15109" width="9" style="56"/>
    <col min="15110" max="15110" width="12" style="56" customWidth="1"/>
    <col min="15111" max="15111" width="9" style="56"/>
    <col min="15112" max="15115" width="15.625" style="56" customWidth="1"/>
    <col min="15116" max="15116" width="30.75" style="56" customWidth="1"/>
    <col min="15117" max="15117" width="10.5" style="56" customWidth="1"/>
    <col min="15118" max="15118" width="20" style="56" customWidth="1"/>
    <col min="15119" max="15119" width="18.5" style="56" customWidth="1"/>
    <col min="15120" max="15120" width="7.625" style="56" customWidth="1"/>
    <col min="15121" max="15121" width="0" style="56" hidden="1" customWidth="1"/>
    <col min="15122" max="15360" width="9" style="56"/>
    <col min="15361" max="15361" width="7.375" style="56" customWidth="1"/>
    <col min="15362" max="15362" width="61.5" style="56" customWidth="1"/>
    <col min="15363" max="15363" width="19.125" style="56" customWidth="1"/>
    <col min="15364" max="15365" width="9" style="56"/>
    <col min="15366" max="15366" width="12" style="56" customWidth="1"/>
    <col min="15367" max="15367" width="9" style="56"/>
    <col min="15368" max="15371" width="15.625" style="56" customWidth="1"/>
    <col min="15372" max="15372" width="30.75" style="56" customWidth="1"/>
    <col min="15373" max="15373" width="10.5" style="56" customWidth="1"/>
    <col min="15374" max="15374" width="20" style="56" customWidth="1"/>
    <col min="15375" max="15375" width="18.5" style="56" customWidth="1"/>
    <col min="15376" max="15376" width="7.625" style="56" customWidth="1"/>
    <col min="15377" max="15377" width="0" style="56" hidden="1" customWidth="1"/>
    <col min="15378" max="15616" width="9" style="56"/>
    <col min="15617" max="15617" width="7.375" style="56" customWidth="1"/>
    <col min="15618" max="15618" width="61.5" style="56" customWidth="1"/>
    <col min="15619" max="15619" width="19.125" style="56" customWidth="1"/>
    <col min="15620" max="15621" width="9" style="56"/>
    <col min="15622" max="15622" width="12" style="56" customWidth="1"/>
    <col min="15623" max="15623" width="9" style="56"/>
    <col min="15624" max="15627" width="15.625" style="56" customWidth="1"/>
    <col min="15628" max="15628" width="30.75" style="56" customWidth="1"/>
    <col min="15629" max="15629" width="10.5" style="56" customWidth="1"/>
    <col min="15630" max="15630" width="20" style="56" customWidth="1"/>
    <col min="15631" max="15631" width="18.5" style="56" customWidth="1"/>
    <col min="15632" max="15632" width="7.625" style="56" customWidth="1"/>
    <col min="15633" max="15633" width="0" style="56" hidden="1" customWidth="1"/>
    <col min="15634" max="15872" width="9" style="56"/>
    <col min="15873" max="15873" width="7.375" style="56" customWidth="1"/>
    <col min="15874" max="15874" width="61.5" style="56" customWidth="1"/>
    <col min="15875" max="15875" width="19.125" style="56" customWidth="1"/>
    <col min="15876" max="15877" width="9" style="56"/>
    <col min="15878" max="15878" width="12" style="56" customWidth="1"/>
    <col min="15879" max="15879" width="9" style="56"/>
    <col min="15880" max="15883" width="15.625" style="56" customWidth="1"/>
    <col min="15884" max="15884" width="30.75" style="56" customWidth="1"/>
    <col min="15885" max="15885" width="10.5" style="56" customWidth="1"/>
    <col min="15886" max="15886" width="20" style="56" customWidth="1"/>
    <col min="15887" max="15887" width="18.5" style="56" customWidth="1"/>
    <col min="15888" max="15888" width="7.625" style="56" customWidth="1"/>
    <col min="15889" max="15889" width="0" style="56" hidden="1" customWidth="1"/>
    <col min="15890" max="16128" width="9" style="56"/>
    <col min="16129" max="16129" width="7.375" style="56" customWidth="1"/>
    <col min="16130" max="16130" width="61.5" style="56" customWidth="1"/>
    <col min="16131" max="16131" width="19.125" style="56" customWidth="1"/>
    <col min="16132" max="16133" width="9" style="56"/>
    <col min="16134" max="16134" width="12" style="56" customWidth="1"/>
    <col min="16135" max="16135" width="9" style="56"/>
    <col min="16136" max="16139" width="15.625" style="56" customWidth="1"/>
    <col min="16140" max="16140" width="30.75" style="56" customWidth="1"/>
    <col min="16141" max="16141" width="10.5" style="56" customWidth="1"/>
    <col min="16142" max="16142" width="20" style="56" customWidth="1"/>
    <col min="16143" max="16143" width="18.5" style="56" customWidth="1"/>
    <col min="16144" max="16144" width="7.625" style="56" customWidth="1"/>
    <col min="16145" max="16145" width="0" style="56" hidden="1" customWidth="1"/>
    <col min="16146" max="16384" width="9" style="56"/>
  </cols>
  <sheetData>
    <row r="1" spans="1:15" s="69" customFormat="1" ht="48" customHeight="1" x14ac:dyDescent="0.25">
      <c r="A1" s="64"/>
      <c r="B1" s="65"/>
      <c r="C1" s="66"/>
      <c r="D1" s="67"/>
      <c r="E1" s="67"/>
      <c r="F1" s="64"/>
      <c r="G1" s="67"/>
      <c r="H1" s="68"/>
      <c r="K1" s="398" t="s">
        <v>379</v>
      </c>
      <c r="L1" s="398"/>
      <c r="M1" s="70"/>
      <c r="N1" s="70"/>
      <c r="O1" s="70"/>
    </row>
    <row r="2" spans="1:15" s="69" customFormat="1" x14ac:dyDescent="0.25">
      <c r="A2" s="470" t="s">
        <v>237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5" s="69" customFormat="1" x14ac:dyDescent="0.25">
      <c r="A3" s="394" t="s">
        <v>55</v>
      </c>
      <c r="B3" s="381" t="s">
        <v>114</v>
      </c>
      <c r="C3" s="394" t="s">
        <v>93</v>
      </c>
      <c r="D3" s="394" t="s">
        <v>91</v>
      </c>
      <c r="E3" s="394"/>
      <c r="F3" s="394"/>
      <c r="G3" s="394"/>
      <c r="H3" s="471" t="s">
        <v>238</v>
      </c>
      <c r="I3" s="471"/>
      <c r="J3" s="471"/>
      <c r="K3" s="472"/>
      <c r="L3" s="473" t="s">
        <v>115</v>
      </c>
    </row>
    <row r="4" spans="1:15" s="69" customFormat="1" ht="78.75" x14ac:dyDescent="0.25">
      <c r="A4" s="394"/>
      <c r="B4" s="381"/>
      <c r="C4" s="394"/>
      <c r="D4" s="48" t="s">
        <v>93</v>
      </c>
      <c r="E4" s="48" t="s">
        <v>214</v>
      </c>
      <c r="F4" s="71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73"/>
    </row>
    <row r="5" spans="1:15" s="69" customFormat="1" x14ac:dyDescent="0.25">
      <c r="A5" s="474" t="s">
        <v>239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5" x14ac:dyDescent="0.25">
      <c r="A6" s="477" t="s">
        <v>240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5" x14ac:dyDescent="0.25">
      <c r="A7" s="461" t="s">
        <v>241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1:15" x14ac:dyDescent="0.25">
      <c r="A8" s="478" t="s">
        <v>242</v>
      </c>
      <c r="B8" s="481" t="s">
        <v>243</v>
      </c>
      <c r="C8" s="384" t="s">
        <v>496</v>
      </c>
      <c r="D8" s="452">
        <v>243</v>
      </c>
      <c r="E8" s="455" t="s">
        <v>244</v>
      </c>
      <c r="F8" s="484" t="s">
        <v>245</v>
      </c>
      <c r="G8" s="72">
        <v>111</v>
      </c>
      <c r="H8" s="73">
        <v>64240.154000000002</v>
      </c>
      <c r="I8" s="73">
        <v>64240.154000000002</v>
      </c>
      <c r="J8" s="73">
        <v>64240.154000000002</v>
      </c>
      <c r="K8" s="74">
        <f t="shared" ref="K8:K31" si="0">SUM(H8:J8)</f>
        <v>192720.462</v>
      </c>
      <c r="L8" s="384" t="s">
        <v>522</v>
      </c>
    </row>
    <row r="9" spans="1:15" x14ac:dyDescent="0.25">
      <c r="A9" s="479"/>
      <c r="B9" s="482"/>
      <c r="C9" s="385"/>
      <c r="D9" s="453"/>
      <c r="E9" s="456"/>
      <c r="F9" s="485"/>
      <c r="G9" s="72">
        <v>112</v>
      </c>
      <c r="H9" s="73">
        <v>520.30499999999995</v>
      </c>
      <c r="I9" s="73">
        <v>520.30499999999995</v>
      </c>
      <c r="J9" s="73">
        <v>520.30499999999995</v>
      </c>
      <c r="K9" s="74">
        <f t="shared" si="0"/>
        <v>1560.915</v>
      </c>
      <c r="L9" s="385"/>
    </row>
    <row r="10" spans="1:15" x14ac:dyDescent="0.25">
      <c r="A10" s="479"/>
      <c r="B10" s="482"/>
      <c r="C10" s="385"/>
      <c r="D10" s="453"/>
      <c r="E10" s="456"/>
      <c r="F10" s="484"/>
      <c r="G10" s="72">
        <v>119</v>
      </c>
      <c r="H10" s="73">
        <v>19400.526999999998</v>
      </c>
      <c r="I10" s="73">
        <v>19400.526999999998</v>
      </c>
      <c r="J10" s="73">
        <v>19400.526999999998</v>
      </c>
      <c r="K10" s="74">
        <f t="shared" si="0"/>
        <v>58201.580999999991</v>
      </c>
      <c r="L10" s="385"/>
      <c r="N10" s="75"/>
    </row>
    <row r="11" spans="1:15" x14ac:dyDescent="0.25">
      <c r="A11" s="479"/>
      <c r="B11" s="482"/>
      <c r="C11" s="385"/>
      <c r="D11" s="453"/>
      <c r="E11" s="456"/>
      <c r="F11" s="486"/>
      <c r="G11" s="72">
        <v>244</v>
      </c>
      <c r="H11" s="73">
        <v>2167.8139999999999</v>
      </c>
      <c r="I11" s="73">
        <v>2167.8139999999999</v>
      </c>
      <c r="J11" s="73">
        <v>2167.8139999999999</v>
      </c>
      <c r="K11" s="74">
        <f t="shared" si="0"/>
        <v>6503.4419999999991</v>
      </c>
      <c r="L11" s="385"/>
    </row>
    <row r="12" spans="1:15" x14ac:dyDescent="0.25">
      <c r="A12" s="479"/>
      <c r="B12" s="482"/>
      <c r="C12" s="385"/>
      <c r="D12" s="453"/>
      <c r="E12" s="456"/>
      <c r="F12" s="487" t="s">
        <v>246</v>
      </c>
      <c r="G12" s="76">
        <v>111</v>
      </c>
      <c r="H12" s="73">
        <v>50070.972999999998</v>
      </c>
      <c r="I12" s="73">
        <v>50070.972999999998</v>
      </c>
      <c r="J12" s="73">
        <v>50070.972999999998</v>
      </c>
      <c r="K12" s="74">
        <f t="shared" si="0"/>
        <v>150212.91899999999</v>
      </c>
      <c r="L12" s="385"/>
    </row>
    <row r="13" spans="1:15" x14ac:dyDescent="0.25">
      <c r="A13" s="479"/>
      <c r="B13" s="482"/>
      <c r="C13" s="385"/>
      <c r="D13" s="453"/>
      <c r="E13" s="456"/>
      <c r="F13" s="485"/>
      <c r="G13" s="76">
        <v>112</v>
      </c>
      <c r="H13" s="73">
        <v>5320</v>
      </c>
      <c r="I13" s="73">
        <v>5320</v>
      </c>
      <c r="J13" s="73">
        <v>5320</v>
      </c>
      <c r="K13" s="74">
        <f t="shared" si="0"/>
        <v>15960</v>
      </c>
      <c r="L13" s="385"/>
    </row>
    <row r="14" spans="1:15" x14ac:dyDescent="0.25">
      <c r="A14" s="479"/>
      <c r="B14" s="482"/>
      <c r="C14" s="385"/>
      <c r="D14" s="453"/>
      <c r="E14" s="456"/>
      <c r="F14" s="485"/>
      <c r="G14" s="76">
        <v>119</v>
      </c>
      <c r="H14" s="73">
        <v>15121.433999999999</v>
      </c>
      <c r="I14" s="73">
        <v>15121.433999999999</v>
      </c>
      <c r="J14" s="73">
        <v>15121.433999999999</v>
      </c>
      <c r="K14" s="74">
        <f t="shared" si="0"/>
        <v>45364.301999999996</v>
      </c>
      <c r="L14" s="385"/>
    </row>
    <row r="15" spans="1:15" x14ac:dyDescent="0.25">
      <c r="A15" s="480"/>
      <c r="B15" s="483"/>
      <c r="C15" s="386"/>
      <c r="D15" s="454"/>
      <c r="E15" s="457"/>
      <c r="F15" s="488"/>
      <c r="G15" s="76">
        <v>244</v>
      </c>
      <c r="H15" s="73">
        <v>1906.4929999999999</v>
      </c>
      <c r="I15" s="73">
        <v>1906.4929999999999</v>
      </c>
      <c r="J15" s="73">
        <v>1906.4929999999999</v>
      </c>
      <c r="K15" s="74">
        <f t="shared" si="0"/>
        <v>5719.4789999999994</v>
      </c>
      <c r="L15" s="385"/>
    </row>
    <row r="16" spans="1:15" x14ac:dyDescent="0.25">
      <c r="A16" s="478" t="s">
        <v>247</v>
      </c>
      <c r="B16" s="406" t="s">
        <v>248</v>
      </c>
      <c r="C16" s="384" t="s">
        <v>496</v>
      </c>
      <c r="D16" s="452">
        <v>243</v>
      </c>
      <c r="E16" s="455" t="s">
        <v>244</v>
      </c>
      <c r="F16" s="458" t="s">
        <v>249</v>
      </c>
      <c r="G16" s="77">
        <v>111</v>
      </c>
      <c r="H16" s="78">
        <v>53731.735999999997</v>
      </c>
      <c r="I16" s="78">
        <v>53731.735999999997</v>
      </c>
      <c r="J16" s="78">
        <v>53731.735999999997</v>
      </c>
      <c r="K16" s="74">
        <f t="shared" si="0"/>
        <v>161195.20799999998</v>
      </c>
      <c r="L16" s="385"/>
      <c r="N16" s="79"/>
    </row>
    <row r="17" spans="1:14" x14ac:dyDescent="0.25">
      <c r="A17" s="479"/>
      <c r="B17" s="407"/>
      <c r="C17" s="385"/>
      <c r="D17" s="453"/>
      <c r="E17" s="456"/>
      <c r="F17" s="459"/>
      <c r="G17" s="77">
        <v>112</v>
      </c>
      <c r="H17" s="78">
        <v>2401.1680000000001</v>
      </c>
      <c r="I17" s="78">
        <v>2352.6039999999998</v>
      </c>
      <c r="J17" s="78">
        <v>2442.576</v>
      </c>
      <c r="K17" s="74">
        <f t="shared" si="0"/>
        <v>7196.348</v>
      </c>
      <c r="L17" s="385"/>
      <c r="N17" s="79"/>
    </row>
    <row r="18" spans="1:14" x14ac:dyDescent="0.25">
      <c r="A18" s="479"/>
      <c r="B18" s="407"/>
      <c r="C18" s="385"/>
      <c r="D18" s="453"/>
      <c r="E18" s="456"/>
      <c r="F18" s="458"/>
      <c r="G18" s="77">
        <v>119</v>
      </c>
      <c r="H18" s="80">
        <v>16226.983</v>
      </c>
      <c r="I18" s="80">
        <v>16226.983</v>
      </c>
      <c r="J18" s="80">
        <v>16226.983</v>
      </c>
      <c r="K18" s="74">
        <f t="shared" si="0"/>
        <v>48680.949000000001</v>
      </c>
      <c r="L18" s="385"/>
      <c r="N18" s="75"/>
    </row>
    <row r="19" spans="1:14" x14ac:dyDescent="0.25">
      <c r="A19" s="479"/>
      <c r="B19" s="407"/>
      <c r="C19" s="385"/>
      <c r="D19" s="453"/>
      <c r="E19" s="456"/>
      <c r="F19" s="458"/>
      <c r="G19" s="77">
        <v>244</v>
      </c>
      <c r="H19" s="80">
        <v>3234.0790000000002</v>
      </c>
      <c r="I19" s="80">
        <v>3234.0790000000002</v>
      </c>
      <c r="J19" s="80">
        <v>3234.0790000000002</v>
      </c>
      <c r="K19" s="74">
        <f t="shared" si="0"/>
        <v>9702.237000000001</v>
      </c>
      <c r="L19" s="385"/>
    </row>
    <row r="20" spans="1:14" x14ac:dyDescent="0.25">
      <c r="A20" s="479"/>
      <c r="B20" s="407"/>
      <c r="C20" s="385"/>
      <c r="D20" s="453"/>
      <c r="E20" s="456"/>
      <c r="F20" s="458"/>
      <c r="G20" s="77">
        <v>247</v>
      </c>
      <c r="H20" s="80">
        <v>46324.498</v>
      </c>
      <c r="I20" s="80">
        <v>46324.497000000003</v>
      </c>
      <c r="J20" s="80">
        <v>46324.498</v>
      </c>
      <c r="K20" s="74">
        <f t="shared" si="0"/>
        <v>138973.49299999999</v>
      </c>
      <c r="L20" s="385"/>
    </row>
    <row r="21" spans="1:14" x14ac:dyDescent="0.25">
      <c r="A21" s="479"/>
      <c r="B21" s="407"/>
      <c r="C21" s="385"/>
      <c r="D21" s="453"/>
      <c r="E21" s="456"/>
      <c r="F21" s="458"/>
      <c r="G21" s="77">
        <v>852</v>
      </c>
      <c r="H21" s="80">
        <v>0</v>
      </c>
      <c r="I21" s="80">
        <v>0</v>
      </c>
      <c r="J21" s="80">
        <v>0</v>
      </c>
      <c r="K21" s="74">
        <f t="shared" si="0"/>
        <v>0</v>
      </c>
      <c r="L21" s="385"/>
    </row>
    <row r="22" spans="1:14" x14ac:dyDescent="0.25">
      <c r="A22" s="479"/>
      <c r="B22" s="407"/>
      <c r="C22" s="385"/>
      <c r="D22" s="453"/>
      <c r="E22" s="456"/>
      <c r="F22" s="458"/>
      <c r="G22" s="77">
        <v>853</v>
      </c>
      <c r="H22" s="80">
        <v>160</v>
      </c>
      <c r="I22" s="80">
        <v>160</v>
      </c>
      <c r="J22" s="80">
        <v>160</v>
      </c>
      <c r="K22" s="74">
        <f t="shared" si="0"/>
        <v>480</v>
      </c>
      <c r="L22" s="385"/>
    </row>
    <row r="23" spans="1:14" x14ac:dyDescent="0.25">
      <c r="A23" s="479"/>
      <c r="B23" s="407"/>
      <c r="C23" s="385"/>
      <c r="D23" s="453"/>
      <c r="E23" s="456"/>
      <c r="F23" s="81" t="s">
        <v>250</v>
      </c>
      <c r="G23" s="77">
        <v>244</v>
      </c>
      <c r="H23" s="82">
        <v>42845.082999999999</v>
      </c>
      <c r="I23" s="82">
        <v>42845.082999999999</v>
      </c>
      <c r="J23" s="82">
        <v>42845.082999999999</v>
      </c>
      <c r="K23" s="74">
        <f t="shared" si="0"/>
        <v>128535.249</v>
      </c>
      <c r="L23" s="385"/>
    </row>
    <row r="24" spans="1:14" x14ac:dyDescent="0.25">
      <c r="A24" s="479"/>
      <c r="B24" s="407"/>
      <c r="C24" s="385"/>
      <c r="D24" s="453"/>
      <c r="E24" s="456"/>
      <c r="F24" s="81" t="s">
        <v>251</v>
      </c>
      <c r="G24" s="77">
        <v>244</v>
      </c>
      <c r="H24" s="82">
        <v>5006.8509999999997</v>
      </c>
      <c r="I24" s="82">
        <v>5006.8509999999997</v>
      </c>
      <c r="J24" s="82">
        <v>5006.8509999999997</v>
      </c>
      <c r="K24" s="74">
        <f t="shared" si="0"/>
        <v>15020.553</v>
      </c>
      <c r="L24" s="385"/>
    </row>
    <row r="25" spans="1:14" x14ac:dyDescent="0.25">
      <c r="A25" s="479"/>
      <c r="B25" s="407"/>
      <c r="C25" s="386"/>
      <c r="D25" s="454"/>
      <c r="E25" s="457"/>
      <c r="F25" s="81" t="s">
        <v>252</v>
      </c>
      <c r="G25" s="77">
        <v>244</v>
      </c>
      <c r="H25" s="82">
        <v>4572.549</v>
      </c>
      <c r="I25" s="82">
        <v>4572.549</v>
      </c>
      <c r="J25" s="82">
        <v>4572.549</v>
      </c>
      <c r="K25" s="74">
        <f t="shared" si="0"/>
        <v>13717.647000000001</v>
      </c>
      <c r="L25" s="57"/>
    </row>
    <row r="26" spans="1:14" ht="63" x14ac:dyDescent="0.25">
      <c r="A26" s="489"/>
      <c r="B26" s="451"/>
      <c r="C26" s="211" t="s">
        <v>399</v>
      </c>
      <c r="D26" s="83">
        <v>247</v>
      </c>
      <c r="E26" s="84" t="s">
        <v>244</v>
      </c>
      <c r="F26" s="180" t="s">
        <v>271</v>
      </c>
      <c r="G26" s="77">
        <v>243</v>
      </c>
      <c r="H26" s="82">
        <v>0</v>
      </c>
      <c r="I26" s="82">
        <v>0</v>
      </c>
      <c r="J26" s="82">
        <v>0</v>
      </c>
      <c r="K26" s="74">
        <f t="shared" si="0"/>
        <v>0</v>
      </c>
      <c r="L26" s="85"/>
    </row>
    <row r="27" spans="1:14" ht="47.25" customHeight="1" x14ac:dyDescent="0.25">
      <c r="A27" s="462" t="s">
        <v>253</v>
      </c>
      <c r="B27" s="415" t="s">
        <v>254</v>
      </c>
      <c r="C27" s="384" t="s">
        <v>496</v>
      </c>
      <c r="D27" s="441">
        <v>243</v>
      </c>
      <c r="E27" s="441" t="s">
        <v>255</v>
      </c>
      <c r="F27" s="431" t="s">
        <v>256</v>
      </c>
      <c r="G27" s="52">
        <v>321</v>
      </c>
      <c r="H27" s="74">
        <v>2910.8</v>
      </c>
      <c r="I27" s="74">
        <v>2910.8</v>
      </c>
      <c r="J27" s="74">
        <v>2910.8</v>
      </c>
      <c r="K27" s="74">
        <f t="shared" si="0"/>
        <v>8732.4000000000015</v>
      </c>
      <c r="L27" s="384" t="s">
        <v>257</v>
      </c>
      <c r="M27" s="86"/>
    </row>
    <row r="28" spans="1:14" ht="34.5" customHeight="1" x14ac:dyDescent="0.25">
      <c r="A28" s="463"/>
      <c r="B28" s="464"/>
      <c r="C28" s="386"/>
      <c r="D28" s="443"/>
      <c r="E28" s="443"/>
      <c r="F28" s="460"/>
      <c r="G28" s="52">
        <v>244</v>
      </c>
      <c r="H28" s="74">
        <v>58.2</v>
      </c>
      <c r="I28" s="74">
        <v>58.2</v>
      </c>
      <c r="J28" s="74">
        <v>58.2</v>
      </c>
      <c r="K28" s="74">
        <f t="shared" si="0"/>
        <v>174.60000000000002</v>
      </c>
      <c r="L28" s="386"/>
      <c r="M28" s="86"/>
    </row>
    <row r="29" spans="1:14" ht="110.25" x14ac:dyDescent="0.25">
      <c r="A29" s="87" t="s">
        <v>258</v>
      </c>
      <c r="B29" s="88" t="s">
        <v>259</v>
      </c>
      <c r="C29" s="210" t="s">
        <v>496</v>
      </c>
      <c r="D29" s="90">
        <v>243</v>
      </c>
      <c r="E29" s="285" t="s">
        <v>279</v>
      </c>
      <c r="F29" s="91" t="s">
        <v>260</v>
      </c>
      <c r="G29" s="52">
        <v>244</v>
      </c>
      <c r="H29" s="74">
        <v>751.4</v>
      </c>
      <c r="I29" s="74">
        <v>751.4</v>
      </c>
      <c r="J29" s="74">
        <v>751.4</v>
      </c>
      <c r="K29" s="74">
        <f t="shared" si="0"/>
        <v>2254.1999999999998</v>
      </c>
      <c r="L29" s="295" t="s">
        <v>523</v>
      </c>
    </row>
    <row r="30" spans="1:14" hidden="1" x14ac:dyDescent="0.25">
      <c r="A30" s="87"/>
      <c r="B30" s="88"/>
      <c r="C30" s="89"/>
      <c r="D30" s="90"/>
      <c r="E30" s="90"/>
      <c r="F30" s="92"/>
      <c r="G30" s="52"/>
      <c r="H30" s="74"/>
      <c r="I30" s="74"/>
      <c r="J30" s="74"/>
      <c r="K30" s="74">
        <f t="shared" si="0"/>
        <v>0</v>
      </c>
      <c r="L30" s="89"/>
    </row>
    <row r="31" spans="1:14" hidden="1" x14ac:dyDescent="0.25">
      <c r="A31" s="87"/>
      <c r="B31" s="88"/>
      <c r="C31" s="89"/>
      <c r="D31" s="90"/>
      <c r="E31" s="90"/>
      <c r="F31" s="93"/>
      <c r="G31" s="52"/>
      <c r="H31" s="74"/>
      <c r="I31" s="74"/>
      <c r="J31" s="74"/>
      <c r="K31" s="74">
        <f t="shared" si="0"/>
        <v>0</v>
      </c>
      <c r="L31" s="89"/>
    </row>
    <row r="32" spans="1:14" x14ac:dyDescent="0.25">
      <c r="A32" s="400" t="s">
        <v>261</v>
      </c>
      <c r="B32" s="400"/>
      <c r="C32" s="303"/>
      <c r="D32" s="303"/>
      <c r="E32" s="303"/>
      <c r="F32" s="304"/>
      <c r="G32" s="303"/>
      <c r="H32" s="305">
        <f>SUM(H8:H31)</f>
        <v>336971.04700000002</v>
      </c>
      <c r="I32" s="305">
        <f t="shared" ref="I32:K32" si="1">SUM(I8:I31)</f>
        <v>336922.48200000002</v>
      </c>
      <c r="J32" s="305">
        <f t="shared" si="1"/>
        <v>337012.45500000002</v>
      </c>
      <c r="K32" s="305">
        <f t="shared" si="1"/>
        <v>1010905.9839999998</v>
      </c>
      <c r="L32" s="306"/>
    </row>
    <row r="33" spans="1:12" x14ac:dyDescent="0.25">
      <c r="A33" s="461" t="s">
        <v>262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</row>
    <row r="34" spans="1:12" x14ac:dyDescent="0.25">
      <c r="A34" s="413" t="s">
        <v>263</v>
      </c>
      <c r="B34" s="384" t="s">
        <v>264</v>
      </c>
      <c r="C34" s="384" t="s">
        <v>496</v>
      </c>
      <c r="D34" s="441">
        <v>243</v>
      </c>
      <c r="E34" s="467" t="s">
        <v>265</v>
      </c>
      <c r="F34" s="444" t="s">
        <v>266</v>
      </c>
      <c r="G34" s="94">
        <v>111</v>
      </c>
      <c r="H34" s="74">
        <v>160874.943</v>
      </c>
      <c r="I34" s="74">
        <v>160874.943</v>
      </c>
      <c r="J34" s="74">
        <v>160874.943</v>
      </c>
      <c r="K34" s="74">
        <f t="shared" ref="K34:K63" si="2">SUM(H34:J34)</f>
        <v>482624.82900000003</v>
      </c>
      <c r="L34" s="394" t="s">
        <v>267</v>
      </c>
    </row>
    <row r="35" spans="1:12" x14ac:dyDescent="0.25">
      <c r="A35" s="414"/>
      <c r="B35" s="385"/>
      <c r="C35" s="385"/>
      <c r="D35" s="442"/>
      <c r="E35" s="467"/>
      <c r="F35" s="445"/>
      <c r="G35" s="94">
        <v>112</v>
      </c>
      <c r="H35" s="74">
        <v>974.79</v>
      </c>
      <c r="I35" s="74">
        <v>974.79</v>
      </c>
      <c r="J35" s="74">
        <v>974.79</v>
      </c>
      <c r="K35" s="74">
        <f t="shared" si="2"/>
        <v>2924.37</v>
      </c>
      <c r="L35" s="394"/>
    </row>
    <row r="36" spans="1:12" x14ac:dyDescent="0.25">
      <c r="A36" s="414"/>
      <c r="B36" s="385"/>
      <c r="C36" s="385"/>
      <c r="D36" s="442"/>
      <c r="E36" s="467"/>
      <c r="F36" s="445"/>
      <c r="G36" s="94">
        <v>119</v>
      </c>
      <c r="H36" s="74">
        <v>48584.235000000001</v>
      </c>
      <c r="I36" s="74">
        <v>48584.235000000001</v>
      </c>
      <c r="J36" s="74">
        <v>48584.235000000001</v>
      </c>
      <c r="K36" s="74">
        <f t="shared" si="2"/>
        <v>145752.70500000002</v>
      </c>
      <c r="L36" s="394"/>
    </row>
    <row r="37" spans="1:12" x14ac:dyDescent="0.25">
      <c r="A37" s="414"/>
      <c r="B37" s="385"/>
      <c r="C37" s="385"/>
      <c r="D37" s="442"/>
      <c r="E37" s="467"/>
      <c r="F37" s="445"/>
      <c r="G37" s="96">
        <v>244</v>
      </c>
      <c r="H37" s="74">
        <v>13330.41</v>
      </c>
      <c r="I37" s="74">
        <v>13330.41</v>
      </c>
      <c r="J37" s="74">
        <v>13330.41</v>
      </c>
      <c r="K37" s="74">
        <f t="shared" si="2"/>
        <v>39991.229999999996</v>
      </c>
      <c r="L37" s="394"/>
    </row>
    <row r="38" spans="1:12" x14ac:dyDescent="0.25">
      <c r="A38" s="414"/>
      <c r="B38" s="385"/>
      <c r="C38" s="385"/>
      <c r="D38" s="442"/>
      <c r="E38" s="427" t="s">
        <v>389</v>
      </c>
      <c r="F38" s="468" t="s">
        <v>266</v>
      </c>
      <c r="G38" s="98">
        <v>111</v>
      </c>
      <c r="H38" s="74">
        <v>838.11199999999997</v>
      </c>
      <c r="I38" s="74">
        <v>838.11199999999997</v>
      </c>
      <c r="J38" s="74">
        <v>838.11199999999997</v>
      </c>
      <c r="K38" s="74">
        <f t="shared" si="2"/>
        <v>2514.3359999999998</v>
      </c>
      <c r="L38" s="394"/>
    </row>
    <row r="39" spans="1:12" x14ac:dyDescent="0.25">
      <c r="A39" s="414"/>
      <c r="B39" s="385"/>
      <c r="C39" s="385"/>
      <c r="D39" s="442"/>
      <c r="E39" s="467"/>
      <c r="F39" s="469"/>
      <c r="G39" s="288">
        <v>119</v>
      </c>
      <c r="H39" s="74">
        <v>253.11</v>
      </c>
      <c r="I39" s="74">
        <v>253.11</v>
      </c>
      <c r="J39" s="74">
        <v>253.11</v>
      </c>
      <c r="K39" s="74">
        <f t="shared" si="2"/>
        <v>759.33</v>
      </c>
      <c r="L39" s="394"/>
    </row>
    <row r="40" spans="1:12" x14ac:dyDescent="0.25">
      <c r="A40" s="414"/>
      <c r="B40" s="385"/>
      <c r="C40" s="385"/>
      <c r="D40" s="442"/>
      <c r="E40" s="427" t="s">
        <v>265</v>
      </c>
      <c r="F40" s="444" t="s">
        <v>268</v>
      </c>
      <c r="G40" s="94">
        <v>111</v>
      </c>
      <c r="H40" s="74">
        <v>49541.968999999997</v>
      </c>
      <c r="I40" s="74">
        <v>49541.968999999997</v>
      </c>
      <c r="J40" s="74">
        <v>49541.968999999997</v>
      </c>
      <c r="K40" s="74">
        <f t="shared" si="2"/>
        <v>148625.90700000001</v>
      </c>
      <c r="L40" s="394"/>
    </row>
    <row r="41" spans="1:12" x14ac:dyDescent="0.25">
      <c r="A41" s="414"/>
      <c r="B41" s="385"/>
      <c r="C41" s="385"/>
      <c r="D41" s="442"/>
      <c r="E41" s="467"/>
      <c r="F41" s="445"/>
      <c r="G41" s="94">
        <v>112</v>
      </c>
      <c r="H41" s="74">
        <v>10512</v>
      </c>
      <c r="I41" s="74">
        <v>10512</v>
      </c>
      <c r="J41" s="74">
        <v>10512</v>
      </c>
      <c r="K41" s="74">
        <f t="shared" si="2"/>
        <v>31536</v>
      </c>
      <c r="L41" s="394"/>
    </row>
    <row r="42" spans="1:12" x14ac:dyDescent="0.25">
      <c r="A42" s="414"/>
      <c r="B42" s="385"/>
      <c r="C42" s="385"/>
      <c r="D42" s="442"/>
      <c r="E42" s="467"/>
      <c r="F42" s="445"/>
      <c r="G42" s="94">
        <v>119</v>
      </c>
      <c r="H42" s="74">
        <v>14961.678</v>
      </c>
      <c r="I42" s="74">
        <v>14961.678</v>
      </c>
      <c r="J42" s="74">
        <v>14961.678</v>
      </c>
      <c r="K42" s="74">
        <f t="shared" si="2"/>
        <v>44885.034</v>
      </c>
      <c r="L42" s="394"/>
    </row>
    <row r="43" spans="1:12" x14ac:dyDescent="0.25">
      <c r="A43" s="418"/>
      <c r="B43" s="386"/>
      <c r="C43" s="386"/>
      <c r="D43" s="443"/>
      <c r="E43" s="467"/>
      <c r="F43" s="465"/>
      <c r="G43" s="94">
        <v>244</v>
      </c>
      <c r="H43" s="74">
        <v>1051.5530000000001</v>
      </c>
      <c r="I43" s="74">
        <v>1051.5530000000001</v>
      </c>
      <c r="J43" s="74">
        <v>1051.5530000000001</v>
      </c>
      <c r="K43" s="74">
        <f t="shared" si="2"/>
        <v>3154.6590000000006</v>
      </c>
      <c r="L43" s="394"/>
    </row>
    <row r="44" spans="1:12" x14ac:dyDescent="0.25">
      <c r="A44" s="417" t="s">
        <v>269</v>
      </c>
      <c r="B44" s="466" t="s">
        <v>270</v>
      </c>
      <c r="C44" s="384" t="s">
        <v>496</v>
      </c>
      <c r="D44" s="441">
        <v>243</v>
      </c>
      <c r="E44" s="428" t="s">
        <v>265</v>
      </c>
      <c r="F44" s="444" t="s">
        <v>271</v>
      </c>
      <c r="G44" s="94">
        <v>111</v>
      </c>
      <c r="H44" s="95">
        <v>79028.163</v>
      </c>
      <c r="I44" s="95">
        <v>79028.163</v>
      </c>
      <c r="J44" s="95">
        <v>79028.163</v>
      </c>
      <c r="K44" s="74">
        <f t="shared" si="2"/>
        <v>237084.489</v>
      </c>
      <c r="L44" s="394"/>
    </row>
    <row r="45" spans="1:12" x14ac:dyDescent="0.25">
      <c r="A45" s="417"/>
      <c r="B45" s="466"/>
      <c r="C45" s="385"/>
      <c r="D45" s="442"/>
      <c r="E45" s="429"/>
      <c r="F45" s="445"/>
      <c r="G45" s="94">
        <v>112</v>
      </c>
      <c r="H45" s="95">
        <v>3789.0329999999999</v>
      </c>
      <c r="I45" s="95">
        <v>3724.7919999999999</v>
      </c>
      <c r="J45" s="95">
        <v>3843.808</v>
      </c>
      <c r="K45" s="74">
        <f t="shared" si="2"/>
        <v>11357.633</v>
      </c>
      <c r="L45" s="394"/>
    </row>
    <row r="46" spans="1:12" x14ac:dyDescent="0.25">
      <c r="A46" s="417"/>
      <c r="B46" s="466"/>
      <c r="C46" s="385"/>
      <c r="D46" s="442"/>
      <c r="E46" s="429"/>
      <c r="F46" s="446"/>
      <c r="G46" s="94">
        <v>119</v>
      </c>
      <c r="H46" s="95">
        <v>23866.505000000001</v>
      </c>
      <c r="I46" s="95">
        <v>23866.505000000001</v>
      </c>
      <c r="J46" s="95">
        <v>23866.505000000001</v>
      </c>
      <c r="K46" s="74">
        <f t="shared" si="2"/>
        <v>71599.514999999999</v>
      </c>
      <c r="L46" s="394"/>
    </row>
    <row r="47" spans="1:12" x14ac:dyDescent="0.25">
      <c r="A47" s="417"/>
      <c r="B47" s="466"/>
      <c r="C47" s="385"/>
      <c r="D47" s="442"/>
      <c r="E47" s="429"/>
      <c r="F47" s="446"/>
      <c r="G47" s="94">
        <v>244</v>
      </c>
      <c r="H47" s="74">
        <v>7479.9780000000001</v>
      </c>
      <c r="I47" s="74">
        <v>7479.9780000000001</v>
      </c>
      <c r="J47" s="74">
        <v>7479.9780000000001</v>
      </c>
      <c r="K47" s="74">
        <f t="shared" si="2"/>
        <v>22439.934000000001</v>
      </c>
      <c r="L47" s="394"/>
    </row>
    <row r="48" spans="1:12" x14ac:dyDescent="0.25">
      <c r="A48" s="417"/>
      <c r="B48" s="466"/>
      <c r="C48" s="385"/>
      <c r="D48" s="442"/>
      <c r="E48" s="429"/>
      <c r="F48" s="446"/>
      <c r="G48" s="96">
        <v>247</v>
      </c>
      <c r="H48" s="74">
        <v>90115.850999999995</v>
      </c>
      <c r="I48" s="74">
        <v>90115.850999999995</v>
      </c>
      <c r="J48" s="74">
        <v>90115.850999999995</v>
      </c>
      <c r="K48" s="74">
        <f t="shared" si="2"/>
        <v>270347.55299999996</v>
      </c>
      <c r="L48" s="394"/>
    </row>
    <row r="49" spans="1:12" x14ac:dyDescent="0.25">
      <c r="A49" s="417"/>
      <c r="B49" s="466"/>
      <c r="C49" s="385"/>
      <c r="D49" s="442"/>
      <c r="E49" s="429"/>
      <c r="F49" s="446"/>
      <c r="G49" s="96">
        <v>852</v>
      </c>
      <c r="H49" s="74">
        <v>0</v>
      </c>
      <c r="I49" s="74">
        <v>0</v>
      </c>
      <c r="J49" s="74">
        <v>0</v>
      </c>
      <c r="K49" s="74">
        <f t="shared" si="2"/>
        <v>0</v>
      </c>
      <c r="L49" s="394"/>
    </row>
    <row r="50" spans="1:12" x14ac:dyDescent="0.25">
      <c r="A50" s="417"/>
      <c r="B50" s="466"/>
      <c r="C50" s="385"/>
      <c r="D50" s="442"/>
      <c r="E50" s="429"/>
      <c r="F50" s="447"/>
      <c r="G50" s="96">
        <v>853</v>
      </c>
      <c r="H50" s="74">
        <v>160</v>
      </c>
      <c r="I50" s="74">
        <v>160</v>
      </c>
      <c r="J50" s="74">
        <v>160</v>
      </c>
      <c r="K50" s="74">
        <f t="shared" si="2"/>
        <v>480</v>
      </c>
      <c r="L50" s="394"/>
    </row>
    <row r="51" spans="1:12" x14ac:dyDescent="0.25">
      <c r="A51" s="417"/>
      <c r="B51" s="466"/>
      <c r="C51" s="385"/>
      <c r="D51" s="442"/>
      <c r="E51" s="429"/>
      <c r="F51" s="97" t="s">
        <v>250</v>
      </c>
      <c r="G51" s="98">
        <v>244</v>
      </c>
      <c r="H51" s="74">
        <v>13847.163</v>
      </c>
      <c r="I51" s="74">
        <v>13847.163</v>
      </c>
      <c r="J51" s="74">
        <v>13847.163</v>
      </c>
      <c r="K51" s="74">
        <f t="shared" si="2"/>
        <v>41541.489000000001</v>
      </c>
      <c r="L51" s="89"/>
    </row>
    <row r="52" spans="1:12" x14ac:dyDescent="0.25">
      <c r="A52" s="417"/>
      <c r="B52" s="466"/>
      <c r="C52" s="385"/>
      <c r="D52" s="442"/>
      <c r="E52" s="429"/>
      <c r="F52" s="323" t="s">
        <v>252</v>
      </c>
      <c r="G52" s="98">
        <v>244</v>
      </c>
      <c r="H52" s="74"/>
      <c r="I52" s="74"/>
      <c r="J52" s="74"/>
      <c r="K52" s="74">
        <f t="shared" si="2"/>
        <v>0</v>
      </c>
      <c r="L52" s="295"/>
    </row>
    <row r="53" spans="1:12" x14ac:dyDescent="0.25">
      <c r="A53" s="417"/>
      <c r="B53" s="466"/>
      <c r="C53" s="385"/>
      <c r="D53" s="442"/>
      <c r="E53" s="429"/>
      <c r="F53" s="431" t="s">
        <v>272</v>
      </c>
      <c r="G53" s="99">
        <v>111</v>
      </c>
      <c r="H53" s="74"/>
      <c r="I53" s="74"/>
      <c r="J53" s="74"/>
      <c r="K53" s="74">
        <f t="shared" si="2"/>
        <v>0</v>
      </c>
      <c r="L53" s="384" t="s">
        <v>273</v>
      </c>
    </row>
    <row r="54" spans="1:12" x14ac:dyDescent="0.25">
      <c r="A54" s="417"/>
      <c r="B54" s="466"/>
      <c r="C54" s="385"/>
      <c r="D54" s="442"/>
      <c r="E54" s="429"/>
      <c r="F54" s="432"/>
      <c r="G54" s="100">
        <v>119</v>
      </c>
      <c r="H54" s="74"/>
      <c r="I54" s="74"/>
      <c r="J54" s="74"/>
      <c r="K54" s="74">
        <f t="shared" si="2"/>
        <v>0</v>
      </c>
      <c r="L54" s="385"/>
    </row>
    <row r="55" spans="1:12" x14ac:dyDescent="0.25">
      <c r="A55" s="417"/>
      <c r="B55" s="466"/>
      <c r="C55" s="385"/>
      <c r="D55" s="442"/>
      <c r="E55" s="429"/>
      <c r="F55" s="432"/>
      <c r="G55" s="100">
        <v>112</v>
      </c>
      <c r="H55" s="74"/>
      <c r="I55" s="74"/>
      <c r="J55" s="74"/>
      <c r="K55" s="74">
        <f t="shared" si="2"/>
        <v>0</v>
      </c>
      <c r="L55" s="385"/>
    </row>
    <row r="56" spans="1:12" x14ac:dyDescent="0.25">
      <c r="A56" s="417"/>
      <c r="B56" s="466"/>
      <c r="C56" s="385"/>
      <c r="D56" s="442"/>
      <c r="E56" s="429"/>
      <c r="F56" s="432"/>
      <c r="G56" s="100">
        <v>244</v>
      </c>
      <c r="H56" s="74"/>
      <c r="I56" s="74"/>
      <c r="J56" s="74"/>
      <c r="K56" s="74">
        <f t="shared" si="2"/>
        <v>0</v>
      </c>
      <c r="L56" s="385"/>
    </row>
    <row r="57" spans="1:12" x14ac:dyDescent="0.25">
      <c r="A57" s="417"/>
      <c r="B57" s="466"/>
      <c r="C57" s="386"/>
      <c r="D57" s="443"/>
      <c r="E57" s="430"/>
      <c r="F57" s="448"/>
      <c r="G57" s="100">
        <v>340</v>
      </c>
      <c r="H57" s="74"/>
      <c r="I57" s="74"/>
      <c r="J57" s="74"/>
      <c r="K57" s="74">
        <f t="shared" si="2"/>
        <v>0</v>
      </c>
      <c r="L57" s="386"/>
    </row>
    <row r="58" spans="1:12" x14ac:dyDescent="0.25">
      <c r="A58" s="413" t="s">
        <v>274</v>
      </c>
      <c r="B58" s="406" t="s">
        <v>275</v>
      </c>
      <c r="C58" s="384" t="s">
        <v>399</v>
      </c>
      <c r="D58" s="435">
        <v>247</v>
      </c>
      <c r="E58" s="438" t="s">
        <v>265</v>
      </c>
      <c r="F58" s="440" t="s">
        <v>249</v>
      </c>
      <c r="G58" s="77">
        <v>243</v>
      </c>
      <c r="H58" s="74">
        <v>27935.34</v>
      </c>
      <c r="I58" s="74"/>
      <c r="J58" s="74"/>
      <c r="K58" s="74">
        <f t="shared" si="2"/>
        <v>27935.34</v>
      </c>
      <c r="L58" s="48"/>
    </row>
    <row r="59" spans="1:12" x14ac:dyDescent="0.25">
      <c r="A59" s="418"/>
      <c r="B59" s="408"/>
      <c r="C59" s="386"/>
      <c r="D59" s="437"/>
      <c r="E59" s="439"/>
      <c r="F59" s="440"/>
      <c r="G59" s="277">
        <v>414</v>
      </c>
      <c r="H59" s="74"/>
      <c r="I59" s="74"/>
      <c r="J59" s="74"/>
      <c r="K59" s="74">
        <f t="shared" si="2"/>
        <v>0</v>
      </c>
      <c r="L59" s="275"/>
    </row>
    <row r="60" spans="1:12" ht="63" hidden="1" x14ac:dyDescent="0.25">
      <c r="A60" s="71" t="s">
        <v>276</v>
      </c>
      <c r="B60" s="249" t="s">
        <v>502</v>
      </c>
      <c r="C60" s="211" t="s">
        <v>399</v>
      </c>
      <c r="D60" s="52">
        <v>247</v>
      </c>
      <c r="E60" s="101" t="s">
        <v>265</v>
      </c>
      <c r="F60" s="250" t="s">
        <v>249</v>
      </c>
      <c r="G60" s="52">
        <v>244</v>
      </c>
      <c r="H60" s="74"/>
      <c r="I60" s="74"/>
      <c r="J60" s="74"/>
      <c r="K60" s="74">
        <f t="shared" si="2"/>
        <v>0</v>
      </c>
      <c r="L60" s="51"/>
    </row>
    <row r="61" spans="1:12" x14ac:dyDescent="0.25">
      <c r="A61" s="413" t="s">
        <v>277</v>
      </c>
      <c r="B61" s="406" t="s">
        <v>278</v>
      </c>
      <c r="C61" s="384" t="s">
        <v>496</v>
      </c>
      <c r="D61" s="441">
        <v>243</v>
      </c>
      <c r="E61" s="441" t="s">
        <v>279</v>
      </c>
      <c r="F61" s="431" t="s">
        <v>503</v>
      </c>
      <c r="G61" s="103">
        <v>111</v>
      </c>
      <c r="H61" s="74">
        <v>4405.01</v>
      </c>
      <c r="I61" s="74">
        <v>4405.01</v>
      </c>
      <c r="J61" s="74">
        <v>4405.01</v>
      </c>
      <c r="K61" s="74">
        <f t="shared" si="2"/>
        <v>13215.03</v>
      </c>
      <c r="L61" s="384" t="s">
        <v>280</v>
      </c>
    </row>
    <row r="62" spans="1:12" x14ac:dyDescent="0.25">
      <c r="A62" s="414"/>
      <c r="B62" s="407"/>
      <c r="C62" s="385"/>
      <c r="D62" s="442"/>
      <c r="E62" s="442"/>
      <c r="F62" s="433"/>
      <c r="G62" s="103">
        <v>119</v>
      </c>
      <c r="H62" s="74">
        <v>1330.316</v>
      </c>
      <c r="I62" s="74">
        <v>1330.316</v>
      </c>
      <c r="J62" s="74">
        <v>1330.316</v>
      </c>
      <c r="K62" s="74">
        <f t="shared" si="2"/>
        <v>3990.9480000000003</v>
      </c>
      <c r="L62" s="385"/>
    </row>
    <row r="63" spans="1:12" x14ac:dyDescent="0.25">
      <c r="A63" s="414"/>
      <c r="B63" s="407"/>
      <c r="C63" s="385"/>
      <c r="D63" s="442"/>
      <c r="E63" s="442"/>
      <c r="F63" s="433"/>
      <c r="G63" s="103">
        <v>321</v>
      </c>
      <c r="H63" s="74">
        <v>855.86400000000003</v>
      </c>
      <c r="I63" s="74">
        <v>855.86400000000003</v>
      </c>
      <c r="J63" s="74">
        <v>855.86400000000003</v>
      </c>
      <c r="K63" s="74">
        <f t="shared" si="2"/>
        <v>2567.5920000000001</v>
      </c>
      <c r="L63" s="385"/>
    </row>
    <row r="64" spans="1:12" x14ac:dyDescent="0.25">
      <c r="A64" s="418"/>
      <c r="B64" s="408"/>
      <c r="C64" s="386"/>
      <c r="D64" s="443"/>
      <c r="E64" s="443"/>
      <c r="F64" s="460"/>
      <c r="G64" s="103">
        <v>244</v>
      </c>
      <c r="H64" s="74">
        <v>9644.31</v>
      </c>
      <c r="I64" s="74">
        <v>8377.7099999999991</v>
      </c>
      <c r="J64" s="74">
        <v>10533.71</v>
      </c>
      <c r="K64" s="74">
        <f t="shared" ref="K64:K69" si="3">SUM(H64:J64)</f>
        <v>28555.729999999996</v>
      </c>
      <c r="L64" s="386"/>
    </row>
    <row r="65" spans="1:14" ht="63" x14ac:dyDescent="0.25">
      <c r="A65" s="104" t="s">
        <v>281</v>
      </c>
      <c r="B65" s="334" t="s">
        <v>546</v>
      </c>
      <c r="C65" s="210" t="s">
        <v>496</v>
      </c>
      <c r="D65" s="106">
        <v>243</v>
      </c>
      <c r="E65" s="332" t="s">
        <v>279</v>
      </c>
      <c r="F65" s="335" t="s">
        <v>547</v>
      </c>
      <c r="G65" s="103">
        <v>244</v>
      </c>
      <c r="H65" s="74">
        <v>23634.981</v>
      </c>
      <c r="I65" s="74">
        <v>25745.881000000001</v>
      </c>
      <c r="J65" s="74">
        <v>9220.1810000000005</v>
      </c>
      <c r="K65" s="74">
        <f t="shared" si="3"/>
        <v>58601.043000000005</v>
      </c>
      <c r="L65" s="107"/>
    </row>
    <row r="66" spans="1:14" ht="63" x14ac:dyDescent="0.25">
      <c r="A66" s="104" t="s">
        <v>282</v>
      </c>
      <c r="B66" s="176" t="s">
        <v>392</v>
      </c>
      <c r="C66" s="210" t="s">
        <v>496</v>
      </c>
      <c r="D66" s="106">
        <v>243</v>
      </c>
      <c r="E66" s="175" t="s">
        <v>265</v>
      </c>
      <c r="F66" s="108" t="s">
        <v>393</v>
      </c>
      <c r="G66" s="103">
        <v>244</v>
      </c>
      <c r="H66" s="74">
        <v>892.5</v>
      </c>
      <c r="I66" s="74">
        <v>1020</v>
      </c>
      <c r="J66" s="74">
        <v>1020</v>
      </c>
      <c r="K66" s="74">
        <f t="shared" si="3"/>
        <v>2932.5</v>
      </c>
      <c r="L66" s="107"/>
    </row>
    <row r="67" spans="1:14" ht="63" x14ac:dyDescent="0.25">
      <c r="A67" s="104" t="s">
        <v>283</v>
      </c>
      <c r="B67" s="176" t="s">
        <v>394</v>
      </c>
      <c r="C67" s="210" t="s">
        <v>496</v>
      </c>
      <c r="D67" s="106">
        <v>243</v>
      </c>
      <c r="E67" s="175" t="s">
        <v>265</v>
      </c>
      <c r="F67" s="108" t="s">
        <v>395</v>
      </c>
      <c r="G67" s="103">
        <v>244</v>
      </c>
      <c r="H67" s="74">
        <v>390</v>
      </c>
      <c r="I67" s="74">
        <v>390</v>
      </c>
      <c r="J67" s="74">
        <v>390</v>
      </c>
      <c r="K67" s="74">
        <f t="shared" si="3"/>
        <v>1170</v>
      </c>
      <c r="L67" s="107"/>
    </row>
    <row r="68" spans="1:14" ht="78.75" x14ac:dyDescent="0.25">
      <c r="A68" s="104" t="s">
        <v>524</v>
      </c>
      <c r="B68" s="301" t="s">
        <v>528</v>
      </c>
      <c r="C68" s="295" t="s">
        <v>496</v>
      </c>
      <c r="D68" s="302">
        <v>243</v>
      </c>
      <c r="E68" s="302" t="s">
        <v>265</v>
      </c>
      <c r="F68" s="299" t="s">
        <v>526</v>
      </c>
      <c r="G68" s="52">
        <v>244</v>
      </c>
      <c r="H68" s="74">
        <v>1080</v>
      </c>
      <c r="I68" s="74">
        <v>0</v>
      </c>
      <c r="J68" s="74">
        <v>0</v>
      </c>
      <c r="K68" s="74">
        <f t="shared" si="3"/>
        <v>1080</v>
      </c>
      <c r="L68" s="322"/>
    </row>
    <row r="69" spans="1:14" ht="78.75" x14ac:dyDescent="0.25">
      <c r="A69" s="104" t="s">
        <v>525</v>
      </c>
      <c r="B69" s="301" t="s">
        <v>529</v>
      </c>
      <c r="C69" s="295" t="s">
        <v>496</v>
      </c>
      <c r="D69" s="302">
        <v>243</v>
      </c>
      <c r="E69" s="302" t="s">
        <v>265</v>
      </c>
      <c r="F69" s="299" t="s">
        <v>527</v>
      </c>
      <c r="G69" s="52">
        <v>244</v>
      </c>
      <c r="H69" s="74">
        <v>300.95699999999999</v>
      </c>
      <c r="I69" s="74">
        <v>300.95699999999999</v>
      </c>
      <c r="J69" s="74">
        <v>300.95699999999999</v>
      </c>
      <c r="K69" s="74">
        <f t="shared" si="3"/>
        <v>902.87099999999998</v>
      </c>
      <c r="L69" s="322"/>
    </row>
    <row r="70" spans="1:14" ht="78.75" x14ac:dyDescent="0.25">
      <c r="A70" s="104" t="s">
        <v>540</v>
      </c>
      <c r="B70" s="330" t="s">
        <v>545</v>
      </c>
      <c r="C70" s="327" t="s">
        <v>496</v>
      </c>
      <c r="D70" s="328">
        <v>243</v>
      </c>
      <c r="E70" s="328" t="s">
        <v>265</v>
      </c>
      <c r="F70" s="329" t="s">
        <v>542</v>
      </c>
      <c r="G70" s="52">
        <v>244</v>
      </c>
      <c r="H70" s="74">
        <v>3583</v>
      </c>
      <c r="I70" s="74">
        <v>3519.2</v>
      </c>
      <c r="J70" s="74">
        <v>175.97900000000001</v>
      </c>
      <c r="K70" s="74">
        <f t="shared" ref="K70:K71" si="4">SUM(H70:J70)</f>
        <v>7278.1790000000001</v>
      </c>
      <c r="L70" s="322"/>
    </row>
    <row r="71" spans="1:14" ht="94.5" x14ac:dyDescent="0.25">
      <c r="A71" s="104" t="s">
        <v>541</v>
      </c>
      <c r="B71" s="330" t="s">
        <v>544</v>
      </c>
      <c r="C71" s="327" t="s">
        <v>496</v>
      </c>
      <c r="D71" s="328">
        <v>243</v>
      </c>
      <c r="E71" s="328" t="s">
        <v>265</v>
      </c>
      <c r="F71" s="329" t="s">
        <v>543</v>
      </c>
      <c r="G71" s="52">
        <v>244</v>
      </c>
      <c r="H71" s="74">
        <v>1813.2</v>
      </c>
      <c r="I71" s="74">
        <v>7555.5</v>
      </c>
      <c r="J71" s="74">
        <v>377.62900000000002</v>
      </c>
      <c r="K71" s="74">
        <f t="shared" si="4"/>
        <v>9746.3290000000015</v>
      </c>
      <c r="L71" s="322"/>
    </row>
    <row r="72" spans="1:14" x14ac:dyDescent="0.25">
      <c r="A72" s="449" t="s">
        <v>284</v>
      </c>
      <c r="B72" s="450"/>
      <c r="C72" s="303"/>
      <c r="D72" s="303"/>
      <c r="E72" s="303"/>
      <c r="F72" s="304"/>
      <c r="G72" s="303"/>
      <c r="H72" s="305">
        <f>SUM(H34:H71)</f>
        <v>595074.97100000002</v>
      </c>
      <c r="I72" s="305">
        <f t="shared" ref="I72:K72" si="5">SUM(I34:I71)</f>
        <v>572645.69000000006</v>
      </c>
      <c r="J72" s="305">
        <f t="shared" si="5"/>
        <v>547873.91399999999</v>
      </c>
      <c r="K72" s="305">
        <f t="shared" si="5"/>
        <v>1715594.575</v>
      </c>
      <c r="L72" s="306"/>
    </row>
    <row r="73" spans="1:14" x14ac:dyDescent="0.25">
      <c r="A73" s="307" t="s">
        <v>285</v>
      </c>
      <c r="B73" s="308"/>
      <c r="C73" s="308"/>
      <c r="D73" s="308"/>
      <c r="E73" s="308"/>
      <c r="F73" s="309"/>
      <c r="G73" s="308"/>
      <c r="H73" s="310"/>
      <c r="I73" s="310"/>
      <c r="J73" s="310"/>
      <c r="K73" s="310"/>
      <c r="L73" s="311"/>
    </row>
    <row r="74" spans="1:14" x14ac:dyDescent="0.25">
      <c r="A74" s="424" t="s">
        <v>286</v>
      </c>
      <c r="B74" s="381" t="s">
        <v>248</v>
      </c>
      <c r="C74" s="394" t="s">
        <v>496</v>
      </c>
      <c r="D74" s="417" t="s">
        <v>219</v>
      </c>
      <c r="E74" s="417" t="s">
        <v>389</v>
      </c>
      <c r="F74" s="417" t="s">
        <v>249</v>
      </c>
      <c r="G74" s="48">
        <v>111</v>
      </c>
      <c r="H74" s="74">
        <v>72933.377999999997</v>
      </c>
      <c r="I74" s="74">
        <v>72933.377999999997</v>
      </c>
      <c r="J74" s="74">
        <v>72933.377999999997</v>
      </c>
      <c r="K74" s="74">
        <f t="shared" ref="K74:K80" si="6">SUM(H74:J74)</f>
        <v>218800.13399999999</v>
      </c>
      <c r="L74" s="381" t="s">
        <v>287</v>
      </c>
    </row>
    <row r="75" spans="1:14" x14ac:dyDescent="0.25">
      <c r="A75" s="424"/>
      <c r="B75" s="381"/>
      <c r="C75" s="394"/>
      <c r="D75" s="417"/>
      <c r="E75" s="417"/>
      <c r="F75" s="417"/>
      <c r="G75" s="48">
        <v>112</v>
      </c>
      <c r="H75" s="74">
        <v>2174.5430000000001</v>
      </c>
      <c r="I75" s="74">
        <v>2116.9479999999999</v>
      </c>
      <c r="J75" s="74">
        <v>2223.6509999999998</v>
      </c>
      <c r="K75" s="74">
        <f t="shared" si="6"/>
        <v>6515.1419999999998</v>
      </c>
      <c r="L75" s="381"/>
    </row>
    <row r="76" spans="1:14" x14ac:dyDescent="0.25">
      <c r="A76" s="424"/>
      <c r="B76" s="381"/>
      <c r="C76" s="394"/>
      <c r="D76" s="417"/>
      <c r="E76" s="417"/>
      <c r="F76" s="417"/>
      <c r="G76" s="48">
        <v>119</v>
      </c>
      <c r="H76" s="74">
        <v>22025.88</v>
      </c>
      <c r="I76" s="74">
        <v>22025.88</v>
      </c>
      <c r="J76" s="74">
        <v>22025.88</v>
      </c>
      <c r="K76" s="74">
        <f t="shared" si="6"/>
        <v>66077.64</v>
      </c>
      <c r="L76" s="381"/>
    </row>
    <row r="77" spans="1:14" x14ac:dyDescent="0.25">
      <c r="A77" s="424"/>
      <c r="B77" s="381"/>
      <c r="C77" s="394"/>
      <c r="D77" s="417"/>
      <c r="E77" s="417"/>
      <c r="F77" s="417"/>
      <c r="G77" s="48">
        <v>244</v>
      </c>
      <c r="H77" s="74">
        <v>1922.4190000000001</v>
      </c>
      <c r="I77" s="74">
        <v>1922.4190000000001</v>
      </c>
      <c r="J77" s="74">
        <v>1922.4190000000001</v>
      </c>
      <c r="K77" s="74">
        <f t="shared" si="6"/>
        <v>5767.2570000000005</v>
      </c>
      <c r="L77" s="381"/>
    </row>
    <row r="78" spans="1:14" x14ac:dyDescent="0.25">
      <c r="A78" s="424"/>
      <c r="B78" s="381"/>
      <c r="C78" s="394"/>
      <c r="D78" s="417"/>
      <c r="E78" s="417"/>
      <c r="F78" s="417"/>
      <c r="G78" s="263">
        <v>247</v>
      </c>
      <c r="H78" s="74">
        <v>19697.449000000001</v>
      </c>
      <c r="I78" s="74">
        <v>19697.449000000001</v>
      </c>
      <c r="J78" s="74">
        <v>19697.449000000001</v>
      </c>
      <c r="K78" s="74">
        <f t="shared" si="6"/>
        <v>59092.347000000002</v>
      </c>
      <c r="L78" s="381"/>
    </row>
    <row r="79" spans="1:14" x14ac:dyDescent="0.25">
      <c r="A79" s="424"/>
      <c r="B79" s="381"/>
      <c r="C79" s="394"/>
      <c r="D79" s="417"/>
      <c r="E79" s="417"/>
      <c r="F79" s="417"/>
      <c r="G79" s="173">
        <v>852</v>
      </c>
      <c r="H79" s="74">
        <v>0</v>
      </c>
      <c r="I79" s="74">
        <v>0</v>
      </c>
      <c r="J79" s="74">
        <v>0</v>
      </c>
      <c r="K79" s="74">
        <f t="shared" si="6"/>
        <v>0</v>
      </c>
      <c r="L79" s="381"/>
    </row>
    <row r="80" spans="1:14" x14ac:dyDescent="0.25">
      <c r="A80" s="424"/>
      <c r="B80" s="381"/>
      <c r="C80" s="394"/>
      <c r="D80" s="417"/>
      <c r="E80" s="417"/>
      <c r="F80" s="417"/>
      <c r="G80" s="48">
        <v>853</v>
      </c>
      <c r="H80" s="74">
        <v>100</v>
      </c>
      <c r="I80" s="74">
        <v>100</v>
      </c>
      <c r="J80" s="74">
        <v>100</v>
      </c>
      <c r="K80" s="74">
        <f t="shared" si="6"/>
        <v>300</v>
      </c>
      <c r="L80" s="381"/>
      <c r="N80" s="60"/>
    </row>
    <row r="81" spans="1:14" x14ac:dyDescent="0.25">
      <c r="A81" s="417" t="s">
        <v>391</v>
      </c>
      <c r="B81" s="406" t="s">
        <v>511</v>
      </c>
      <c r="C81" s="384" t="s">
        <v>399</v>
      </c>
      <c r="D81" s="435">
        <v>247</v>
      </c>
      <c r="E81" s="435" t="s">
        <v>389</v>
      </c>
      <c r="F81" s="413" t="s">
        <v>249</v>
      </c>
      <c r="G81" s="52">
        <v>243</v>
      </c>
      <c r="H81" s="74"/>
      <c r="I81" s="74"/>
      <c r="J81" s="74"/>
      <c r="K81" s="74">
        <f t="shared" ref="K81:K84" si="7">SUM(H81:J81)</f>
        <v>0</v>
      </c>
      <c r="L81" s="172"/>
      <c r="N81" s="60"/>
    </row>
    <row r="82" spans="1:14" x14ac:dyDescent="0.25">
      <c r="A82" s="417"/>
      <c r="B82" s="407"/>
      <c r="C82" s="385"/>
      <c r="D82" s="436"/>
      <c r="E82" s="436"/>
      <c r="F82" s="418"/>
      <c r="G82" s="52">
        <v>414</v>
      </c>
      <c r="H82" s="74"/>
      <c r="I82" s="74"/>
      <c r="J82" s="74"/>
      <c r="K82" s="74">
        <f t="shared" si="7"/>
        <v>0</v>
      </c>
      <c r="L82" s="271"/>
      <c r="N82" s="60"/>
    </row>
    <row r="83" spans="1:14" x14ac:dyDescent="0.25">
      <c r="A83" s="417"/>
      <c r="B83" s="407"/>
      <c r="C83" s="385"/>
      <c r="D83" s="436"/>
      <c r="E83" s="436"/>
      <c r="F83" s="276" t="s">
        <v>512</v>
      </c>
      <c r="G83" s="52">
        <v>243</v>
      </c>
      <c r="H83" s="74"/>
      <c r="I83" s="74"/>
      <c r="J83" s="74"/>
      <c r="K83" s="74">
        <f t="shared" si="7"/>
        <v>0</v>
      </c>
      <c r="L83" s="271"/>
      <c r="N83" s="60"/>
    </row>
    <row r="84" spans="1:14" x14ac:dyDescent="0.25">
      <c r="A84" s="417"/>
      <c r="B84" s="408"/>
      <c r="C84" s="386"/>
      <c r="D84" s="437"/>
      <c r="E84" s="437"/>
      <c r="F84" s="269" t="s">
        <v>510</v>
      </c>
      <c r="G84" s="52">
        <v>243</v>
      </c>
      <c r="H84" s="74"/>
      <c r="I84" s="74"/>
      <c r="J84" s="74"/>
      <c r="K84" s="74">
        <f t="shared" si="7"/>
        <v>0</v>
      </c>
      <c r="L84" s="271"/>
      <c r="N84" s="60"/>
    </row>
    <row r="85" spans="1:14" x14ac:dyDescent="0.25">
      <c r="A85" s="419" t="s">
        <v>288</v>
      </c>
      <c r="B85" s="420"/>
      <c r="C85" s="312"/>
      <c r="D85" s="313"/>
      <c r="E85" s="313"/>
      <c r="F85" s="304"/>
      <c r="G85" s="313"/>
      <c r="H85" s="305">
        <f>SUM(H74:H84)</f>
        <v>118853.66899999999</v>
      </c>
      <c r="I85" s="305">
        <f t="shared" ref="I85:K85" si="8">SUM(I74:I84)</f>
        <v>118796.07399999999</v>
      </c>
      <c r="J85" s="305">
        <f t="shared" si="8"/>
        <v>118902.777</v>
      </c>
      <c r="K85" s="305">
        <f t="shared" si="8"/>
        <v>356552.51999999996</v>
      </c>
      <c r="L85" s="314"/>
    </row>
    <row r="86" spans="1:14" s="109" customFormat="1" x14ac:dyDescent="0.25">
      <c r="A86" s="421" t="s">
        <v>289</v>
      </c>
      <c r="B86" s="422"/>
      <c r="C86" s="422"/>
      <c r="D86" s="422"/>
      <c r="E86" s="422"/>
      <c r="F86" s="422"/>
      <c r="G86" s="422"/>
      <c r="H86" s="422"/>
      <c r="I86" s="422"/>
      <c r="J86" s="422"/>
      <c r="K86" s="422"/>
      <c r="L86" s="423"/>
    </row>
    <row r="87" spans="1:14" s="111" customFormat="1" x14ac:dyDescent="0.25">
      <c r="A87" s="424" t="s">
        <v>290</v>
      </c>
      <c r="B87" s="425" t="s">
        <v>291</v>
      </c>
      <c r="C87" s="394" t="s">
        <v>496</v>
      </c>
      <c r="D87" s="427">
        <v>243</v>
      </c>
      <c r="E87" s="428" t="s">
        <v>265</v>
      </c>
      <c r="F87" s="431" t="s">
        <v>292</v>
      </c>
      <c r="G87" s="103">
        <v>112</v>
      </c>
      <c r="H87" s="110">
        <v>2479</v>
      </c>
      <c r="I87" s="110">
        <v>2479</v>
      </c>
      <c r="J87" s="110">
        <v>2479</v>
      </c>
      <c r="K87" s="74">
        <f>SUM(H87:J87)</f>
        <v>7437</v>
      </c>
      <c r="L87" s="434" t="s">
        <v>293</v>
      </c>
    </row>
    <row r="88" spans="1:14" s="111" customFormat="1" x14ac:dyDescent="0.25">
      <c r="A88" s="424"/>
      <c r="B88" s="426"/>
      <c r="C88" s="394"/>
      <c r="D88" s="427"/>
      <c r="E88" s="429"/>
      <c r="F88" s="432"/>
      <c r="G88" s="103">
        <v>244</v>
      </c>
      <c r="H88" s="110">
        <v>350</v>
      </c>
      <c r="I88" s="110">
        <v>350</v>
      </c>
      <c r="J88" s="110">
        <v>350</v>
      </c>
      <c r="K88" s="74">
        <f>SUM(H88:J88)</f>
        <v>1050</v>
      </c>
      <c r="L88" s="434"/>
    </row>
    <row r="89" spans="1:14" s="111" customFormat="1" x14ac:dyDescent="0.25">
      <c r="A89" s="424"/>
      <c r="B89" s="426"/>
      <c r="C89" s="394"/>
      <c r="D89" s="427"/>
      <c r="E89" s="430"/>
      <c r="F89" s="433"/>
      <c r="G89" s="103">
        <v>340</v>
      </c>
      <c r="H89" s="110"/>
      <c r="I89" s="110"/>
      <c r="J89" s="110"/>
      <c r="K89" s="74">
        <f>SUM(H89:J89)</f>
        <v>0</v>
      </c>
      <c r="L89" s="434"/>
    </row>
    <row r="90" spans="1:14" s="114" customFormat="1" x14ac:dyDescent="0.25">
      <c r="A90" s="409" t="s">
        <v>294</v>
      </c>
      <c r="B90" s="409"/>
      <c r="C90" s="315"/>
      <c r="D90" s="315"/>
      <c r="E90" s="315"/>
      <c r="F90" s="316"/>
      <c r="G90" s="315"/>
      <c r="H90" s="317">
        <f>SUM(H87:H89)</f>
        <v>2829</v>
      </c>
      <c r="I90" s="317">
        <f t="shared" ref="I90:K90" si="9">SUM(I87:I89)</f>
        <v>2829</v>
      </c>
      <c r="J90" s="317">
        <f t="shared" si="9"/>
        <v>2829</v>
      </c>
      <c r="K90" s="317">
        <f t="shared" si="9"/>
        <v>8487</v>
      </c>
      <c r="L90" s="318"/>
    </row>
    <row r="91" spans="1:14" x14ac:dyDescent="0.25">
      <c r="A91" s="410" t="s">
        <v>295</v>
      </c>
      <c r="B91" s="411"/>
      <c r="C91" s="411"/>
      <c r="D91" s="411"/>
      <c r="E91" s="411"/>
      <c r="F91" s="411"/>
      <c r="G91" s="411"/>
      <c r="H91" s="412"/>
      <c r="I91" s="115"/>
      <c r="J91" s="115"/>
      <c r="K91" s="53"/>
      <c r="L91" s="53"/>
    </row>
    <row r="92" spans="1:14" x14ac:dyDescent="0.25">
      <c r="A92" s="413" t="s">
        <v>296</v>
      </c>
      <c r="B92" s="415" t="s">
        <v>297</v>
      </c>
      <c r="C92" s="384" t="s">
        <v>496</v>
      </c>
      <c r="D92" s="384">
        <v>243</v>
      </c>
      <c r="E92" s="384" t="s">
        <v>298</v>
      </c>
      <c r="F92" s="417" t="s">
        <v>299</v>
      </c>
      <c r="G92" s="48">
        <v>111</v>
      </c>
      <c r="H92" s="74">
        <v>2004.7249999999999</v>
      </c>
      <c r="I92" s="74">
        <v>2004.7249999999999</v>
      </c>
      <c r="J92" s="74">
        <v>2004.7249999999999</v>
      </c>
      <c r="K92" s="74">
        <f t="shared" ref="K92:K98" si="10">SUM(H92:J92)</f>
        <v>6014.1749999999993</v>
      </c>
      <c r="L92" s="384" t="s">
        <v>300</v>
      </c>
      <c r="N92" s="114"/>
    </row>
    <row r="93" spans="1:14" x14ac:dyDescent="0.25">
      <c r="A93" s="414"/>
      <c r="B93" s="416"/>
      <c r="C93" s="385"/>
      <c r="D93" s="385"/>
      <c r="E93" s="385"/>
      <c r="F93" s="417"/>
      <c r="G93" s="173">
        <v>112</v>
      </c>
      <c r="H93" s="74">
        <v>211.38</v>
      </c>
      <c r="I93" s="74">
        <v>211.38</v>
      </c>
      <c r="J93" s="74">
        <v>211.38</v>
      </c>
      <c r="K93" s="74">
        <f t="shared" si="10"/>
        <v>634.14</v>
      </c>
      <c r="L93" s="385"/>
      <c r="N93" s="114"/>
    </row>
    <row r="94" spans="1:14" x14ac:dyDescent="0.25">
      <c r="A94" s="414"/>
      <c r="B94" s="416"/>
      <c r="C94" s="385"/>
      <c r="D94" s="385"/>
      <c r="E94" s="385"/>
      <c r="F94" s="417"/>
      <c r="G94" s="48">
        <v>119</v>
      </c>
      <c r="H94" s="74">
        <v>605.42700000000002</v>
      </c>
      <c r="I94" s="74">
        <v>605.42700000000002</v>
      </c>
      <c r="J94" s="74">
        <v>605.42700000000002</v>
      </c>
      <c r="K94" s="74">
        <f t="shared" si="10"/>
        <v>1816.2809999999999</v>
      </c>
      <c r="L94" s="385"/>
      <c r="N94" s="114"/>
    </row>
    <row r="95" spans="1:14" x14ac:dyDescent="0.25">
      <c r="A95" s="414"/>
      <c r="B95" s="416"/>
      <c r="C95" s="385"/>
      <c r="D95" s="385"/>
      <c r="E95" s="385"/>
      <c r="F95" s="417"/>
      <c r="G95" s="48">
        <v>244</v>
      </c>
      <c r="H95" s="74">
        <v>2002.45</v>
      </c>
      <c r="I95" s="74">
        <v>2002.45</v>
      </c>
      <c r="J95" s="74">
        <v>2002.45</v>
      </c>
      <c r="K95" s="74">
        <f t="shared" si="10"/>
        <v>6007.35</v>
      </c>
      <c r="L95" s="385"/>
      <c r="N95" s="114"/>
    </row>
    <row r="96" spans="1:14" x14ac:dyDescent="0.25">
      <c r="A96" s="414"/>
      <c r="B96" s="416"/>
      <c r="C96" s="385"/>
      <c r="D96" s="385"/>
      <c r="E96" s="385"/>
      <c r="F96" s="253" t="s">
        <v>250</v>
      </c>
      <c r="G96" s="48">
        <v>244</v>
      </c>
      <c r="H96" s="74">
        <v>1588.9159999999999</v>
      </c>
      <c r="I96" s="74">
        <v>1588.9169999999999</v>
      </c>
      <c r="J96" s="74">
        <v>1588.9169999999999</v>
      </c>
      <c r="K96" s="74">
        <f t="shared" si="10"/>
        <v>4766.75</v>
      </c>
      <c r="L96" s="385"/>
      <c r="N96" s="114"/>
    </row>
    <row r="97" spans="1:14" x14ac:dyDescent="0.25">
      <c r="A97" s="414"/>
      <c r="B97" s="416"/>
      <c r="C97" s="385"/>
      <c r="D97" s="385"/>
      <c r="E97" s="385"/>
      <c r="F97" s="267" t="s">
        <v>311</v>
      </c>
      <c r="G97" s="266">
        <v>244</v>
      </c>
      <c r="H97" s="74">
        <v>432</v>
      </c>
      <c r="I97" s="74">
        <v>432</v>
      </c>
      <c r="J97" s="74">
        <v>432</v>
      </c>
      <c r="K97" s="74">
        <f t="shared" si="10"/>
        <v>1296</v>
      </c>
      <c r="L97" s="385"/>
      <c r="N97" s="114"/>
    </row>
    <row r="98" spans="1:14" x14ac:dyDescent="0.25">
      <c r="A98" s="414"/>
      <c r="B98" s="416"/>
      <c r="C98" s="385"/>
      <c r="D98" s="385"/>
      <c r="E98" s="385"/>
      <c r="F98" s="253" t="s">
        <v>252</v>
      </c>
      <c r="G98" s="48">
        <v>244</v>
      </c>
      <c r="H98" s="74"/>
      <c r="I98" s="74"/>
      <c r="J98" s="74"/>
      <c r="K98" s="74">
        <f t="shared" si="10"/>
        <v>0</v>
      </c>
      <c r="L98" s="385"/>
      <c r="N98" s="114"/>
    </row>
    <row r="99" spans="1:14" ht="63" x14ac:dyDescent="0.25">
      <c r="A99" s="93" t="s">
        <v>301</v>
      </c>
      <c r="B99" s="105" t="s">
        <v>302</v>
      </c>
      <c r="C99" s="211" t="s">
        <v>496</v>
      </c>
      <c r="D99" s="71" t="s">
        <v>219</v>
      </c>
      <c r="E99" s="102" t="s">
        <v>303</v>
      </c>
      <c r="F99" s="71" t="s">
        <v>304</v>
      </c>
      <c r="G99" s="71" t="s">
        <v>222</v>
      </c>
      <c r="H99" s="74">
        <v>9040</v>
      </c>
      <c r="I99" s="74">
        <v>9141.6</v>
      </c>
      <c r="J99" s="74">
        <v>9141.6</v>
      </c>
      <c r="K99" s="74">
        <f t="shared" ref="K99:K111" si="11">SUM(H99:J99)</f>
        <v>27323.199999999997</v>
      </c>
      <c r="L99" s="385"/>
    </row>
    <row r="100" spans="1:14" ht="63" x14ac:dyDescent="0.25">
      <c r="A100" s="93" t="s">
        <v>305</v>
      </c>
      <c r="B100" s="254" t="s">
        <v>504</v>
      </c>
      <c r="C100" s="211" t="s">
        <v>496</v>
      </c>
      <c r="D100" s="71" t="s">
        <v>219</v>
      </c>
      <c r="E100" s="71" t="s">
        <v>298</v>
      </c>
      <c r="F100" s="265" t="s">
        <v>509</v>
      </c>
      <c r="G100" s="71" t="s">
        <v>222</v>
      </c>
      <c r="H100" s="74">
        <f>2963.4+661.1</f>
        <v>3624.5</v>
      </c>
      <c r="I100" s="74">
        <f t="shared" ref="I100:J100" si="12">2963.4+661.1</f>
        <v>3624.5</v>
      </c>
      <c r="J100" s="74">
        <f t="shared" si="12"/>
        <v>3624.5</v>
      </c>
      <c r="K100" s="74">
        <f t="shared" si="11"/>
        <v>10873.5</v>
      </c>
      <c r="L100" s="385"/>
    </row>
    <row r="101" spans="1:14" x14ac:dyDescent="0.25">
      <c r="A101" s="403" t="s">
        <v>306</v>
      </c>
      <c r="B101" s="406" t="s">
        <v>548</v>
      </c>
      <c r="C101" s="384" t="s">
        <v>496</v>
      </c>
      <c r="D101" s="71" t="s">
        <v>219</v>
      </c>
      <c r="E101" s="71" t="s">
        <v>298</v>
      </c>
      <c r="F101" s="265" t="s">
        <v>509</v>
      </c>
      <c r="G101" s="71" t="s">
        <v>222</v>
      </c>
      <c r="H101" s="74">
        <v>4198.8</v>
      </c>
      <c r="I101" s="74">
        <v>4198.8</v>
      </c>
      <c r="J101" s="74">
        <v>4198.8</v>
      </c>
      <c r="K101" s="74">
        <f>SUM(H101:J101)</f>
        <v>12596.400000000001</v>
      </c>
      <c r="L101" s="386"/>
    </row>
    <row r="102" spans="1:14" x14ac:dyDescent="0.25">
      <c r="A102" s="404"/>
      <c r="B102" s="407"/>
      <c r="C102" s="385"/>
      <c r="D102" s="252" t="s">
        <v>219</v>
      </c>
      <c r="E102" s="252" t="s">
        <v>298</v>
      </c>
      <c r="F102" s="264" t="s">
        <v>509</v>
      </c>
      <c r="G102" s="333" t="s">
        <v>336</v>
      </c>
      <c r="H102" s="74">
        <v>19.5</v>
      </c>
      <c r="I102" s="74">
        <v>19.5</v>
      </c>
      <c r="J102" s="74">
        <v>19.5</v>
      </c>
      <c r="K102" s="74">
        <f t="shared" ref="K102:K104" si="13">SUM(H102:J102)</f>
        <v>58.5</v>
      </c>
      <c r="L102" s="251"/>
    </row>
    <row r="103" spans="1:14" x14ac:dyDescent="0.25">
      <c r="A103" s="404"/>
      <c r="B103" s="407"/>
      <c r="C103" s="385"/>
      <c r="D103" s="252" t="s">
        <v>506</v>
      </c>
      <c r="E103" s="252" t="s">
        <v>298</v>
      </c>
      <c r="F103" s="264" t="s">
        <v>509</v>
      </c>
      <c r="G103" s="252" t="s">
        <v>507</v>
      </c>
      <c r="H103" s="74">
        <v>120.50700000000001</v>
      </c>
      <c r="I103" s="74">
        <v>120.50700000000001</v>
      </c>
      <c r="J103" s="74">
        <v>120.50700000000001</v>
      </c>
      <c r="K103" s="74">
        <f t="shared" si="13"/>
        <v>361.52100000000002</v>
      </c>
      <c r="L103" s="251"/>
    </row>
    <row r="104" spans="1:14" x14ac:dyDescent="0.25">
      <c r="A104" s="405"/>
      <c r="B104" s="408"/>
      <c r="C104" s="386"/>
      <c r="D104" s="252" t="s">
        <v>219</v>
      </c>
      <c r="E104" s="252" t="s">
        <v>298</v>
      </c>
      <c r="F104" s="264" t="s">
        <v>509</v>
      </c>
      <c r="G104" s="252" t="s">
        <v>508</v>
      </c>
      <c r="H104" s="74">
        <v>36.393000000000001</v>
      </c>
      <c r="I104" s="74">
        <v>36.393000000000001</v>
      </c>
      <c r="J104" s="74">
        <v>36.393000000000001</v>
      </c>
      <c r="K104" s="74">
        <f t="shared" si="13"/>
        <v>109.179</v>
      </c>
      <c r="L104" s="251"/>
    </row>
    <row r="105" spans="1:14" ht="78.75" customHeight="1" x14ac:dyDescent="0.25">
      <c r="A105" s="403" t="s">
        <v>307</v>
      </c>
      <c r="B105" s="406" t="s">
        <v>308</v>
      </c>
      <c r="C105" s="384" t="s">
        <v>496</v>
      </c>
      <c r="D105" s="413" t="s">
        <v>219</v>
      </c>
      <c r="E105" s="413" t="s">
        <v>298</v>
      </c>
      <c r="F105" s="253" t="s">
        <v>505</v>
      </c>
      <c r="G105" s="71" t="s">
        <v>222</v>
      </c>
      <c r="H105" s="74">
        <v>203.33199999999999</v>
      </c>
      <c r="I105" s="74">
        <v>203.33199999999999</v>
      </c>
      <c r="J105" s="74">
        <v>203.33199999999999</v>
      </c>
      <c r="K105" s="74">
        <f t="shared" si="11"/>
        <v>609.99599999999998</v>
      </c>
      <c r="L105" s="107"/>
    </row>
    <row r="106" spans="1:14" x14ac:dyDescent="0.25">
      <c r="A106" s="405"/>
      <c r="B106" s="408"/>
      <c r="C106" s="386"/>
      <c r="D106" s="418"/>
      <c r="E106" s="418"/>
      <c r="F106" s="298" t="s">
        <v>311</v>
      </c>
      <c r="G106" s="300" t="s">
        <v>222</v>
      </c>
      <c r="H106" s="74">
        <v>83</v>
      </c>
      <c r="I106" s="74">
        <v>83</v>
      </c>
      <c r="J106" s="74">
        <v>83</v>
      </c>
      <c r="K106" s="74">
        <f t="shared" si="11"/>
        <v>249</v>
      </c>
      <c r="L106" s="297"/>
    </row>
    <row r="107" spans="1:14" ht="63" x14ac:dyDescent="0.25">
      <c r="A107" s="93" t="s">
        <v>309</v>
      </c>
      <c r="B107" s="105" t="s">
        <v>310</v>
      </c>
      <c r="C107" s="211" t="s">
        <v>496</v>
      </c>
      <c r="D107" s="71" t="s">
        <v>219</v>
      </c>
      <c r="E107" s="71" t="s">
        <v>298</v>
      </c>
      <c r="F107" s="116" t="s">
        <v>311</v>
      </c>
      <c r="G107" s="48">
        <v>244</v>
      </c>
      <c r="H107" s="74">
        <v>960</v>
      </c>
      <c r="I107" s="74">
        <v>858.4</v>
      </c>
      <c r="J107" s="74">
        <v>858.4</v>
      </c>
      <c r="K107" s="74">
        <f t="shared" si="11"/>
        <v>2676.8</v>
      </c>
      <c r="L107" s="107"/>
    </row>
    <row r="108" spans="1:14" ht="31.5" hidden="1" x14ac:dyDescent="0.25">
      <c r="A108" s="54" t="s">
        <v>312</v>
      </c>
      <c r="B108" s="105" t="s">
        <v>313</v>
      </c>
      <c r="C108" s="48" t="s">
        <v>223</v>
      </c>
      <c r="D108" s="71" t="s">
        <v>219</v>
      </c>
      <c r="E108" s="71" t="s">
        <v>298</v>
      </c>
      <c r="F108" s="71" t="s">
        <v>314</v>
      </c>
      <c r="G108" s="71" t="s">
        <v>222</v>
      </c>
      <c r="H108" s="74"/>
      <c r="I108" s="74"/>
      <c r="J108" s="74"/>
      <c r="K108" s="74">
        <f t="shared" si="11"/>
        <v>0</v>
      </c>
      <c r="L108" s="107"/>
    </row>
    <row r="109" spans="1:14" ht="31.5" hidden="1" x14ac:dyDescent="0.25">
      <c r="A109" s="54" t="s">
        <v>315</v>
      </c>
      <c r="B109" s="105" t="s">
        <v>316</v>
      </c>
      <c r="C109" s="169" t="s">
        <v>388</v>
      </c>
      <c r="D109" s="174" t="s">
        <v>221</v>
      </c>
      <c r="E109" s="71" t="s">
        <v>298</v>
      </c>
      <c r="F109" s="71" t="s">
        <v>317</v>
      </c>
      <c r="G109" s="174" t="s">
        <v>390</v>
      </c>
      <c r="H109" s="74"/>
      <c r="I109" s="74"/>
      <c r="J109" s="74"/>
      <c r="K109" s="74">
        <f t="shared" si="11"/>
        <v>0</v>
      </c>
      <c r="L109" s="107"/>
    </row>
    <row r="110" spans="1:14" ht="94.5" hidden="1" x14ac:dyDescent="0.25">
      <c r="A110" s="54" t="s">
        <v>319</v>
      </c>
      <c r="B110" s="105" t="s">
        <v>316</v>
      </c>
      <c r="C110" s="211" t="s">
        <v>497</v>
      </c>
      <c r="D110" s="174" t="s">
        <v>222</v>
      </c>
      <c r="E110" s="71" t="s">
        <v>298</v>
      </c>
      <c r="F110" s="71" t="s">
        <v>317</v>
      </c>
      <c r="G110" s="174" t="s">
        <v>318</v>
      </c>
      <c r="H110" s="74"/>
      <c r="I110" s="74"/>
      <c r="J110" s="74"/>
      <c r="K110" s="74">
        <f t="shared" si="11"/>
        <v>0</v>
      </c>
      <c r="L110" s="107"/>
    </row>
    <row r="111" spans="1:14" ht="94.5" hidden="1" x14ac:dyDescent="0.25">
      <c r="A111" s="54" t="s">
        <v>320</v>
      </c>
      <c r="B111" s="105" t="s">
        <v>321</v>
      </c>
      <c r="C111" s="211" t="s">
        <v>497</v>
      </c>
      <c r="D111" s="71" t="s">
        <v>222</v>
      </c>
      <c r="E111" s="71" t="s">
        <v>298</v>
      </c>
      <c r="F111" s="71" t="s">
        <v>322</v>
      </c>
      <c r="G111" s="71" t="s">
        <v>222</v>
      </c>
      <c r="H111" s="74"/>
      <c r="I111" s="74"/>
      <c r="J111" s="74"/>
      <c r="K111" s="74">
        <f t="shared" si="11"/>
        <v>0</v>
      </c>
      <c r="L111" s="107"/>
    </row>
    <row r="112" spans="1:14" x14ac:dyDescent="0.25">
      <c r="A112" s="400" t="s">
        <v>323</v>
      </c>
      <c r="B112" s="400"/>
      <c r="C112" s="319"/>
      <c r="D112" s="319"/>
      <c r="E112" s="319"/>
      <c r="F112" s="320"/>
      <c r="G112" s="319"/>
      <c r="H112" s="305">
        <f>SUM(H92:H111)</f>
        <v>25130.93</v>
      </c>
      <c r="I112" s="305">
        <f t="shared" ref="I112:K112" si="14">SUM(I92:I111)</f>
        <v>25130.931</v>
      </c>
      <c r="J112" s="305">
        <f t="shared" si="14"/>
        <v>25130.931</v>
      </c>
      <c r="K112" s="305">
        <f t="shared" si="14"/>
        <v>75392.792000000001</v>
      </c>
      <c r="L112" s="306"/>
    </row>
    <row r="113" spans="1:14" x14ac:dyDescent="0.25">
      <c r="A113" s="400" t="s">
        <v>324</v>
      </c>
      <c r="B113" s="400"/>
      <c r="C113" s="319"/>
      <c r="D113" s="319"/>
      <c r="E113" s="319"/>
      <c r="F113" s="320"/>
      <c r="G113" s="319"/>
      <c r="H113" s="305">
        <f>H32+H72+H85+H90+H112</f>
        <v>1078859.6169999999</v>
      </c>
      <c r="I113" s="305">
        <f t="shared" ref="I113:K113" si="15">I32+I72+I85+I90+I112</f>
        <v>1056324.1770000001</v>
      </c>
      <c r="J113" s="305">
        <f t="shared" si="15"/>
        <v>1031749.0769999999</v>
      </c>
      <c r="K113" s="305">
        <f t="shared" si="15"/>
        <v>3166932.8709999998</v>
      </c>
      <c r="L113" s="306"/>
    </row>
    <row r="114" spans="1:14" s="120" customFormat="1" x14ac:dyDescent="0.25">
      <c r="A114" s="401"/>
      <c r="B114" s="401"/>
      <c r="C114" s="117"/>
      <c r="D114" s="117"/>
      <c r="E114" s="117"/>
      <c r="F114" s="118"/>
      <c r="G114" s="117"/>
      <c r="H114" s="119"/>
      <c r="I114" s="69"/>
      <c r="J114" s="69"/>
      <c r="K114" s="69"/>
    </row>
    <row r="115" spans="1:14" s="69" customFormat="1" x14ac:dyDescent="0.25">
      <c r="A115" s="402"/>
      <c r="B115" s="402"/>
      <c r="C115" s="121"/>
      <c r="D115" s="121"/>
      <c r="E115" s="121"/>
      <c r="F115" s="122"/>
      <c r="G115" s="121"/>
      <c r="H115" s="123"/>
    </row>
    <row r="116" spans="1:14" x14ac:dyDescent="0.25">
      <c r="A116" s="124"/>
      <c r="C116" s="126"/>
      <c r="D116" s="126"/>
      <c r="E116" s="127"/>
      <c r="F116" s="128" t="s">
        <v>67</v>
      </c>
      <c r="G116" s="126"/>
      <c r="H116" s="324">
        <f>H8+H9+H10+H11+H12+H13+H14+H15+H27+H28+H29+H34+H35+H36+H37+H38+H39+H40+H41+H42+H43+H61+H62+H63+H64+H65+H66+H68+H70+H71+H100+H101+H102+H103+H104-H119-H127-H128-H129</f>
        <v>495757.47699999984</v>
      </c>
      <c r="I116" s="324">
        <f t="shared" ref="I116:J116" si="16">I8+I9+I10+I11+I12+I13+I14+I15+I27+I28+I29+I34+I35+I36+I37+I38+I39+I40+I41+I42+I43+I61+I62+I63+I64+I65+I66+I68+I70+I71+I100+I101+I102+I103+I104-I119-I127-I128-I129</f>
        <v>494341.50199999986</v>
      </c>
      <c r="J116" s="324">
        <f t="shared" si="16"/>
        <v>491855.82599999983</v>
      </c>
      <c r="K116" s="324">
        <f t="shared" ref="K116" si="17">K8+K9+K10+K11+K12+K13+K14+K15+K16+K17+K18+K19+K20+K21+K22+K27+K28+K29+K34+K35+K36+K37+K38+K39+K40+K41+K42+K43+K61+K62+K63+K64+K65+K66+K68+K70+K71+K100+K101+K102+K103+K104-K119</f>
        <v>1848832.6909999999</v>
      </c>
    </row>
    <row r="117" spans="1:14" x14ac:dyDescent="0.25">
      <c r="A117" s="124"/>
      <c r="C117" s="126"/>
      <c r="D117" s="126"/>
      <c r="E117" s="126"/>
      <c r="F117" s="128" t="s">
        <v>105</v>
      </c>
      <c r="G117" s="56"/>
      <c r="H117" s="324">
        <f>H113-H116-H118-H119</f>
        <v>560438.01699999999</v>
      </c>
      <c r="I117" s="324">
        <f t="shared" ref="I117:K117" si="18">I113-I116-I118-I119</f>
        <v>532502.67700000026</v>
      </c>
      <c r="J117" s="324">
        <f t="shared" si="18"/>
        <v>532502.67700000014</v>
      </c>
      <c r="K117" s="324">
        <f t="shared" si="18"/>
        <v>1258565.4849999999</v>
      </c>
    </row>
    <row r="118" spans="1:14" x14ac:dyDescent="0.25">
      <c r="A118" s="124"/>
      <c r="B118" s="129"/>
      <c r="C118" s="126"/>
      <c r="D118" s="126"/>
      <c r="E118" s="126"/>
      <c r="F118" s="128" t="s">
        <v>325</v>
      </c>
      <c r="G118" s="56"/>
      <c r="H118" s="324">
        <v>0</v>
      </c>
      <c r="I118" s="324">
        <v>0</v>
      </c>
      <c r="J118" s="324">
        <v>0</v>
      </c>
      <c r="K118" s="324">
        <f>SUM(H118:J118)</f>
        <v>0</v>
      </c>
    </row>
    <row r="119" spans="1:14" x14ac:dyDescent="0.25">
      <c r="A119" s="124"/>
      <c r="C119" s="126"/>
      <c r="D119" s="126"/>
      <c r="E119" s="126"/>
      <c r="F119" s="124" t="s">
        <v>66</v>
      </c>
      <c r="G119" s="56"/>
      <c r="H119" s="324">
        <v>22664.123</v>
      </c>
      <c r="I119" s="324">
        <v>29479.998</v>
      </c>
      <c r="J119" s="324">
        <v>7390.5739999999996</v>
      </c>
      <c r="K119" s="324">
        <f>SUM(H119:J119)</f>
        <v>59534.695</v>
      </c>
    </row>
    <row r="120" spans="1:14" x14ac:dyDescent="0.25">
      <c r="A120" s="124"/>
      <c r="C120" s="126"/>
      <c r="D120" s="126"/>
      <c r="E120" s="127" t="s">
        <v>326</v>
      </c>
      <c r="G120" s="56"/>
      <c r="H120" s="325">
        <f>H8+H9+H10+H11+H12+H13+H14+H15+H16+H17+H18+H19+H21+H22+H23+H24+H25+H27+H28+H29+H34+H35+H36+H37+H40+H41+H42+H43+H44+H45+H46+H47+H48+H49+H50+H51+H55+H56+H61+H62+H63+H64+H66+H67+H74+H75+H76+H77+H79+H80+H87+H88+H89+H92+H93+H94+H95+H96+H98+H99+H100+H101+H105+H107+H103+H104+H102+H20+H57+H78+H53+H54+H97+H38+H39+H68+H69+H106+H52+H70+H71+H65</f>
        <v>1050924.277</v>
      </c>
      <c r="I120" s="325">
        <f t="shared" ref="I120:K120" si="19">I8+I9+I10+I11+I12+I13+I14+I15+I16+I17+I18+I19+I21+I22+I23+I24+I25+I27+I28+I29+I34+I35+I36+I37+I40+I41+I42+I43+I44+I45+I46+I47+I48+I49+I50+I51+I55+I56+I61+I62+I63+I64+I66+I67+I74+I75+I76+I77+I79+I80+I87+I88+I89+I92+I93+I94+I95+I96+I98+I99+I100+I101+I105+I107+I103+I104+I102+I20+I57+I78+I53+I54+I97+I38+I39+I68+I69+I106+I52+I70+I71+I65</f>
        <v>1056324.1770000001</v>
      </c>
      <c r="J120" s="325">
        <f t="shared" si="19"/>
        <v>1031749.0769999998</v>
      </c>
      <c r="K120" s="325">
        <f t="shared" si="19"/>
        <v>3138997.531</v>
      </c>
      <c r="L120" s="132"/>
      <c r="M120" s="132"/>
      <c r="N120" s="132"/>
    </row>
    <row r="121" spans="1:14" x14ac:dyDescent="0.25">
      <c r="A121" s="124"/>
      <c r="C121" s="126"/>
      <c r="D121" s="126"/>
      <c r="E121" s="127" t="s">
        <v>327</v>
      </c>
      <c r="G121" s="56"/>
      <c r="H121" s="326">
        <f>H26+H58+H60+H81+H84+H59+H82+H83</f>
        <v>27935.34</v>
      </c>
      <c r="I121" s="326">
        <f>I26+I58+I60</f>
        <v>0</v>
      </c>
      <c r="J121" s="326">
        <f>J26+J58+J60</f>
        <v>0</v>
      </c>
      <c r="K121" s="324">
        <f>SUM(H121:J121)</f>
        <v>27935.34</v>
      </c>
    </row>
    <row r="122" spans="1:14" x14ac:dyDescent="0.25">
      <c r="A122" s="124"/>
      <c r="C122" s="126"/>
      <c r="D122" s="126"/>
      <c r="E122" s="127" t="s">
        <v>387</v>
      </c>
      <c r="F122" s="124"/>
      <c r="G122" s="126"/>
      <c r="H122" s="133">
        <f>H109+H108</f>
        <v>0</v>
      </c>
      <c r="I122" s="133">
        <f>I109+I108</f>
        <v>0</v>
      </c>
      <c r="J122" s="133">
        <f>J109+J108</f>
        <v>0</v>
      </c>
      <c r="K122" s="324">
        <f>SUM(H122:J122)</f>
        <v>0</v>
      </c>
    </row>
    <row r="123" spans="1:14" x14ac:dyDescent="0.25">
      <c r="A123" s="124"/>
      <c r="C123" s="126"/>
      <c r="D123" s="126"/>
      <c r="E123" s="127" t="s">
        <v>329</v>
      </c>
      <c r="F123" s="124"/>
      <c r="G123" s="126"/>
      <c r="H123" s="133">
        <f>H110+H111</f>
        <v>0</v>
      </c>
      <c r="I123" s="133">
        <f t="shared" ref="I123:J123" si="20">I110+I111</f>
        <v>0</v>
      </c>
      <c r="J123" s="133">
        <f t="shared" si="20"/>
        <v>0</v>
      </c>
      <c r="K123" s="324">
        <f>SUM(H123:J123)</f>
        <v>0</v>
      </c>
    </row>
    <row r="124" spans="1:14" x14ac:dyDescent="0.25">
      <c r="A124" s="124"/>
      <c r="C124" s="126"/>
      <c r="D124" s="126"/>
      <c r="E124" s="127" t="s">
        <v>396</v>
      </c>
      <c r="F124" s="124"/>
      <c r="G124" s="126"/>
      <c r="I124" s="130"/>
      <c r="J124" s="130"/>
    </row>
    <row r="125" spans="1:14" x14ac:dyDescent="0.25">
      <c r="A125" s="124"/>
      <c r="C125" s="126"/>
      <c r="D125" s="126"/>
      <c r="E125" s="126"/>
      <c r="F125" s="124"/>
      <c r="G125" s="126"/>
    </row>
    <row r="126" spans="1:14" x14ac:dyDescent="0.25">
      <c r="A126" s="124"/>
      <c r="C126" s="126"/>
      <c r="D126" s="126"/>
      <c r="E126" s="126"/>
      <c r="F126" s="124"/>
      <c r="G126" s="126"/>
      <c r="I126" s="324">
        <f>H113-I113</f>
        <v>22535.439999999711</v>
      </c>
      <c r="J126" s="324">
        <f>J113-I113</f>
        <v>-24575.10000000021</v>
      </c>
    </row>
    <row r="127" spans="1:14" x14ac:dyDescent="0.25">
      <c r="A127" s="124"/>
      <c r="C127" s="126"/>
      <c r="D127" s="126"/>
      <c r="E127" s="126"/>
      <c r="F127" s="124"/>
      <c r="G127" s="126"/>
      <c r="H127" s="56">
        <v>46.280999999999999</v>
      </c>
      <c r="I127" s="56">
        <v>46.280999999999999</v>
      </c>
      <c r="J127" s="56">
        <v>46.280999999999999</v>
      </c>
      <c r="K127" s="56">
        <f>SUM(H127:J127)</f>
        <v>138.84299999999999</v>
      </c>
    </row>
    <row r="128" spans="1:14" x14ac:dyDescent="0.25">
      <c r="A128" s="124"/>
      <c r="C128" s="126"/>
      <c r="D128" s="126"/>
      <c r="E128" s="126"/>
      <c r="F128" s="124"/>
      <c r="G128" s="126"/>
      <c r="H128" s="56">
        <v>54.4</v>
      </c>
      <c r="I128" s="56">
        <v>226.7</v>
      </c>
      <c r="J128" s="56">
        <v>11.329000000000001</v>
      </c>
      <c r="K128" s="56">
        <f t="shared" ref="K128:K129" si="21">SUM(H128:J128)</f>
        <v>292.42899999999997</v>
      </c>
    </row>
    <row r="129" spans="1:11" x14ac:dyDescent="0.25">
      <c r="A129" s="124"/>
      <c r="C129" s="126"/>
      <c r="D129" s="126"/>
      <c r="E129" s="126"/>
      <c r="F129" s="124"/>
      <c r="G129" s="126"/>
      <c r="H129" s="56">
        <v>107.5</v>
      </c>
      <c r="I129" s="56">
        <v>105.6</v>
      </c>
      <c r="J129" s="56">
        <v>5.2789999999999999</v>
      </c>
      <c r="K129" s="56">
        <f t="shared" si="21"/>
        <v>218.37899999999999</v>
      </c>
    </row>
    <row r="130" spans="1:11" x14ac:dyDescent="0.25">
      <c r="A130" s="124"/>
      <c r="C130" s="126"/>
      <c r="D130" s="126"/>
      <c r="E130" s="126"/>
      <c r="F130" s="124"/>
      <c r="G130" s="126"/>
    </row>
    <row r="131" spans="1:11" x14ac:dyDescent="0.25">
      <c r="A131" s="124"/>
      <c r="C131" s="126"/>
      <c r="D131" s="126"/>
      <c r="E131" s="126"/>
      <c r="F131" s="124"/>
      <c r="G131" s="126"/>
    </row>
    <row r="132" spans="1:11" x14ac:dyDescent="0.25">
      <c r="A132" s="124"/>
      <c r="C132" s="126"/>
      <c r="D132" s="126"/>
      <c r="E132" s="126"/>
      <c r="F132" s="124"/>
      <c r="G132" s="126"/>
    </row>
    <row r="133" spans="1:11" x14ac:dyDescent="0.25">
      <c r="A133" s="124"/>
      <c r="C133" s="126"/>
      <c r="D133" s="126"/>
      <c r="E133" s="126"/>
      <c r="F133" s="124"/>
      <c r="G133" s="126"/>
    </row>
    <row r="134" spans="1:11" x14ac:dyDescent="0.25">
      <c r="A134" s="124"/>
      <c r="C134" s="126"/>
      <c r="D134" s="126"/>
      <c r="E134" s="126"/>
      <c r="F134" s="124"/>
      <c r="G134" s="126"/>
    </row>
    <row r="135" spans="1:11" x14ac:dyDescent="0.25">
      <c r="A135" s="124"/>
      <c r="C135" s="126"/>
      <c r="D135" s="126"/>
      <c r="E135" s="126"/>
      <c r="F135" s="124"/>
      <c r="G135" s="126"/>
    </row>
    <row r="136" spans="1:11" x14ac:dyDescent="0.25">
      <c r="A136" s="124"/>
      <c r="C136" s="126"/>
      <c r="D136" s="126"/>
      <c r="E136" s="126"/>
      <c r="F136" s="124"/>
      <c r="G136" s="126"/>
    </row>
    <row r="137" spans="1:11" x14ac:dyDescent="0.25">
      <c r="A137" s="124"/>
      <c r="C137" s="126"/>
      <c r="D137" s="126"/>
      <c r="E137" s="126"/>
      <c r="F137" s="124"/>
      <c r="G137" s="126"/>
    </row>
    <row r="138" spans="1:11" x14ac:dyDescent="0.25">
      <c r="A138" s="124"/>
      <c r="C138" s="126"/>
      <c r="D138" s="126"/>
      <c r="E138" s="126"/>
      <c r="F138" s="124"/>
      <c r="G138" s="126"/>
    </row>
    <row r="139" spans="1:11" x14ac:dyDescent="0.25">
      <c r="A139" s="124"/>
      <c r="C139" s="126"/>
      <c r="D139" s="126"/>
      <c r="E139" s="126"/>
      <c r="F139" s="124"/>
      <c r="G139" s="126"/>
    </row>
    <row r="140" spans="1:11" x14ac:dyDescent="0.25">
      <c r="A140" s="124"/>
      <c r="C140" s="126"/>
      <c r="D140" s="126"/>
      <c r="E140" s="126"/>
      <c r="F140" s="124"/>
      <c r="G140" s="126"/>
    </row>
    <row r="141" spans="1:11" x14ac:dyDescent="0.25">
      <c r="A141" s="124"/>
      <c r="C141" s="126"/>
      <c r="D141" s="126"/>
      <c r="E141" s="126"/>
      <c r="F141" s="124"/>
      <c r="G141" s="126"/>
    </row>
    <row r="142" spans="1:11" x14ac:dyDescent="0.25">
      <c r="A142" s="124"/>
      <c r="C142" s="126"/>
      <c r="D142" s="126"/>
      <c r="E142" s="126"/>
      <c r="F142" s="124"/>
      <c r="G142" s="126"/>
    </row>
    <row r="143" spans="1:11" x14ac:dyDescent="0.25">
      <c r="A143" s="124"/>
      <c r="C143" s="126"/>
      <c r="D143" s="126"/>
      <c r="E143" s="126"/>
      <c r="F143" s="124"/>
      <c r="G143" s="126"/>
    </row>
    <row r="144" spans="1:11" x14ac:dyDescent="0.25">
      <c r="A144" s="124"/>
      <c r="C144" s="126"/>
      <c r="D144" s="126"/>
      <c r="E144" s="126"/>
      <c r="F144" s="124"/>
      <c r="G144" s="126"/>
    </row>
    <row r="145" spans="1:7" x14ac:dyDescent="0.25">
      <c r="A145" s="124"/>
      <c r="C145" s="126"/>
      <c r="D145" s="126"/>
      <c r="E145" s="126"/>
      <c r="F145" s="124"/>
      <c r="G145" s="126"/>
    </row>
    <row r="146" spans="1:7" x14ac:dyDescent="0.25">
      <c r="A146" s="124"/>
      <c r="C146" s="126"/>
      <c r="D146" s="126"/>
      <c r="E146" s="126"/>
      <c r="F146" s="124"/>
      <c r="G146" s="126"/>
    </row>
    <row r="147" spans="1:7" x14ac:dyDescent="0.25">
      <c r="A147" s="124"/>
      <c r="C147" s="126"/>
      <c r="D147" s="126"/>
      <c r="E147" s="126"/>
      <c r="F147" s="124"/>
      <c r="G147" s="126"/>
    </row>
    <row r="148" spans="1:7" x14ac:dyDescent="0.25">
      <c r="A148" s="124"/>
      <c r="C148" s="126"/>
      <c r="D148" s="126"/>
      <c r="E148" s="126"/>
      <c r="F148" s="124"/>
      <c r="G148" s="126"/>
    </row>
    <row r="149" spans="1:7" x14ac:dyDescent="0.25">
      <c r="A149" s="124"/>
      <c r="C149" s="126"/>
      <c r="D149" s="126"/>
      <c r="E149" s="126"/>
      <c r="F149" s="124"/>
      <c r="G149" s="126"/>
    </row>
    <row r="150" spans="1:7" x14ac:dyDescent="0.25">
      <c r="A150" s="124"/>
      <c r="C150" s="126"/>
      <c r="D150" s="126"/>
      <c r="E150" s="126"/>
      <c r="F150" s="124"/>
      <c r="G150" s="126"/>
    </row>
    <row r="151" spans="1:7" x14ac:dyDescent="0.25">
      <c r="A151" s="124"/>
      <c r="C151" s="126"/>
      <c r="D151" s="126"/>
      <c r="E151" s="126"/>
      <c r="F151" s="124"/>
      <c r="G151" s="126"/>
    </row>
    <row r="152" spans="1:7" x14ac:dyDescent="0.25">
      <c r="A152" s="124"/>
      <c r="C152" s="126"/>
      <c r="D152" s="126"/>
      <c r="E152" s="126"/>
      <c r="F152" s="124"/>
      <c r="G152" s="126"/>
    </row>
    <row r="153" spans="1:7" x14ac:dyDescent="0.25">
      <c r="A153" s="124"/>
      <c r="C153" s="126"/>
      <c r="D153" s="126"/>
      <c r="E153" s="126"/>
      <c r="F153" s="124"/>
      <c r="G153" s="126"/>
    </row>
  </sheetData>
  <autoFilter ref="A4:O113"/>
  <mergeCells count="110">
    <mergeCell ref="A6:L6"/>
    <mergeCell ref="A7:L7"/>
    <mergeCell ref="A8:A15"/>
    <mergeCell ref="B8:B15"/>
    <mergeCell ref="C8:C15"/>
    <mergeCell ref="D8:D15"/>
    <mergeCell ref="E8:E15"/>
    <mergeCell ref="F8:F11"/>
    <mergeCell ref="L8:L24"/>
    <mergeCell ref="F12:F15"/>
    <mergeCell ref="A16:A26"/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L27:L28"/>
    <mergeCell ref="A32:B32"/>
    <mergeCell ref="A33:L33"/>
    <mergeCell ref="A34:A43"/>
    <mergeCell ref="B34:B43"/>
    <mergeCell ref="C34:C43"/>
    <mergeCell ref="D34:D43"/>
    <mergeCell ref="F34:F37"/>
    <mergeCell ref="L34:L50"/>
    <mergeCell ref="A27:A28"/>
    <mergeCell ref="B27:B28"/>
    <mergeCell ref="C27:C28"/>
    <mergeCell ref="D27:D28"/>
    <mergeCell ref="E27:E28"/>
    <mergeCell ref="F27:F28"/>
    <mergeCell ref="F40:F43"/>
    <mergeCell ref="A44:A57"/>
    <mergeCell ref="B44:B57"/>
    <mergeCell ref="C44:C57"/>
    <mergeCell ref="E34:E37"/>
    <mergeCell ref="E38:E39"/>
    <mergeCell ref="E40:E43"/>
    <mergeCell ref="F38:F39"/>
    <mergeCell ref="L53:L57"/>
    <mergeCell ref="A72:B72"/>
    <mergeCell ref="A74:A80"/>
    <mergeCell ref="B74:B80"/>
    <mergeCell ref="C74:C80"/>
    <mergeCell ref="D74:D80"/>
    <mergeCell ref="F74:F80"/>
    <mergeCell ref="B16:B26"/>
    <mergeCell ref="C16:C25"/>
    <mergeCell ref="D16:D25"/>
    <mergeCell ref="E16:E25"/>
    <mergeCell ref="F16:F22"/>
    <mergeCell ref="A61:A64"/>
    <mergeCell ref="B61:B64"/>
    <mergeCell ref="C61:C64"/>
    <mergeCell ref="D61:D64"/>
    <mergeCell ref="E61:E64"/>
    <mergeCell ref="F61:F64"/>
    <mergeCell ref="L61:L64"/>
    <mergeCell ref="A58:A59"/>
    <mergeCell ref="B58:B59"/>
    <mergeCell ref="C58:C59"/>
    <mergeCell ref="D58:D59"/>
    <mergeCell ref="E58:E59"/>
    <mergeCell ref="F58:F59"/>
    <mergeCell ref="D44:D57"/>
    <mergeCell ref="E44:E57"/>
    <mergeCell ref="F44:F50"/>
    <mergeCell ref="F53:F57"/>
    <mergeCell ref="L74:L80"/>
    <mergeCell ref="A85:B85"/>
    <mergeCell ref="A86:L86"/>
    <mergeCell ref="A87:A89"/>
    <mergeCell ref="B87:B89"/>
    <mergeCell ref="C87:C89"/>
    <mergeCell ref="D87:D89"/>
    <mergeCell ref="E87:E89"/>
    <mergeCell ref="F87:F89"/>
    <mergeCell ref="E74:E80"/>
    <mergeCell ref="L87:L89"/>
    <mergeCell ref="A81:A84"/>
    <mergeCell ref="B81:B84"/>
    <mergeCell ref="C81:C84"/>
    <mergeCell ref="D81:D84"/>
    <mergeCell ref="F81:F82"/>
    <mergeCell ref="E81:E84"/>
    <mergeCell ref="A113:B113"/>
    <mergeCell ref="A114:B114"/>
    <mergeCell ref="A115:B115"/>
    <mergeCell ref="L92:L101"/>
    <mergeCell ref="A101:A104"/>
    <mergeCell ref="B101:B104"/>
    <mergeCell ref="C101:C104"/>
    <mergeCell ref="A112:B112"/>
    <mergeCell ref="A90:B90"/>
    <mergeCell ref="A91:H91"/>
    <mergeCell ref="A92:A98"/>
    <mergeCell ref="B92:B98"/>
    <mergeCell ref="C92:C98"/>
    <mergeCell ref="D92:D98"/>
    <mergeCell ref="E92:E98"/>
    <mergeCell ref="F92:F95"/>
    <mergeCell ref="A105:A106"/>
    <mergeCell ref="B105:B106"/>
    <mergeCell ref="C105:C106"/>
    <mergeCell ref="D105:D106"/>
    <mergeCell ref="E105:E106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3" max="16383" man="1"/>
    <brk id="94" max="11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14</vt:i4>
      </vt:variant>
    </vt:vector>
  </HeadingPairs>
  <TitlesOfParts>
    <vt:vector size="33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2020-11-20T03:46:16Z</cp:lastPrinted>
  <dcterms:created xsi:type="dcterms:W3CDTF">2016-10-20T04:37:12Z</dcterms:created>
  <dcterms:modified xsi:type="dcterms:W3CDTF">2020-11-20T03:51:48Z</dcterms:modified>
</cp:coreProperties>
</file>